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riat\Desktop\"/>
    </mc:Choice>
  </mc:AlternateContent>
  <xr:revisionPtr revIDLastSave="0" documentId="8_{E35DA637-7F25-49BB-BE40-DCB4C7BAE5A1}" xr6:coauthVersionLast="36" xr6:coauthVersionMax="36" xr10:uidLastSave="{00000000-0000-0000-0000-000000000000}"/>
  <bookViews>
    <workbookView xWindow="-120" yWindow="-120" windowWidth="29040" windowHeight="15840" firstSheet="3" activeTab="4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اعمال اختیار" sheetId="20" r:id="rId13"/>
    <sheet name="درآمد ناشی از تغییر قیمت اوراق" sheetId="21" r:id="rId14"/>
  </sheets>
  <definedNames>
    <definedName name="_xlnm.Print_Area" localSheetId="2">اوراق!$A$1:$AM$10</definedName>
    <definedName name="_xlnm.Print_Area" localSheetId="4">درآمد!$A$1:$K$13</definedName>
    <definedName name="_xlnm.Print_Area" localSheetId="12">'درآمد اعمال اختیار'!$A$1:$Z$15</definedName>
    <definedName name="_xlnm.Print_Area" localSheetId="7">'درآمد سپرده بانکی'!$A$1:$K$9</definedName>
    <definedName name="_xlnm.Print_Area" localSheetId="6">'درآمد سرمایه گذاری در اوراق به'!$A$1:$S$10</definedName>
    <definedName name="_xlnm.Print_Area" localSheetId="5">'درآمد سرمایه گذاری در سهام'!$A$1:$X$75</definedName>
    <definedName name="_xlnm.Print_Area" localSheetId="9">'درآمد سود سهام'!$A$1:$T$59</definedName>
    <definedName name="_xlnm.Print_Area" localSheetId="13">'درآمد ناشی از تغییر قیمت اوراق'!$A$1:$R$58</definedName>
    <definedName name="_xlnm.Print_Area" localSheetId="11">'درآمد ناشی از فروش'!$A$1:$S$22</definedName>
    <definedName name="_xlnm.Print_Area" localSheetId="8">'سایر درآمدها'!$A$1:$G$11</definedName>
    <definedName name="_xlnm.Print_Area" localSheetId="3">سپرده!$A$1:$M$10</definedName>
    <definedName name="_xlnm.Print_Area" localSheetId="1">سهام!$A$1:$AC$58</definedName>
    <definedName name="_xlnm.Print_Area" localSheetId="10">'سود سپرده بانکی'!$A$1:$N$9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" i="2" l="1"/>
  <c r="Z58" i="2"/>
  <c r="AB58" i="2" s="1"/>
  <c r="W75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9" i="9"/>
  <c r="H8" i="8"/>
  <c r="J13" i="8"/>
  <c r="J9" i="8"/>
  <c r="J10" i="8"/>
  <c r="J11" i="8"/>
  <c r="J12" i="8"/>
  <c r="J8" i="8"/>
  <c r="H9" i="8"/>
  <c r="H10" i="8"/>
  <c r="H11" i="8"/>
  <c r="H12" i="8"/>
  <c r="AL10" i="5"/>
  <c r="AL9" i="5"/>
  <c r="L10" i="7"/>
  <c r="L9" i="7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F13" i="8"/>
  <c r="U10" i="9" l="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9" i="9"/>
  <c r="F75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9" i="9"/>
  <c r="P75" i="9"/>
  <c r="N75" i="9"/>
  <c r="S59" i="15"/>
  <c r="S26" i="15"/>
  <c r="U75" i="9" l="1"/>
  <c r="J75" i="9"/>
  <c r="O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8" i="15"/>
  <c r="M22" i="19"/>
  <c r="F8" i="8" l="1"/>
  <c r="F10" i="8"/>
  <c r="F11" i="8"/>
  <c r="F12" i="8"/>
  <c r="Q9" i="21"/>
  <c r="Q10" i="21"/>
  <c r="Q11" i="21"/>
  <c r="Q12" i="21"/>
  <c r="Q13" i="21"/>
  <c r="Q14" i="21"/>
  <c r="Q15" i="21"/>
  <c r="Q16" i="21"/>
  <c r="Q58" i="21" s="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8" i="21"/>
  <c r="M58" i="21"/>
  <c r="Q22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O22" i="19"/>
  <c r="H13" i="8" l="1"/>
</calcChain>
</file>

<file path=xl/sharedStrings.xml><?xml version="1.0" encoding="utf-8"?>
<sst xmlns="http://schemas.openxmlformats.org/spreadsheetml/2006/main" count="521" uniqueCount="208">
  <si>
    <t>صندوق سرمایه‌گذاری مشترک بانک اقتصاد نوین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</si>
  <si>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</si>
  <si>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</si>
  <si>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</si>
  <si>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</si>
  <si>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</si>
  <si>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</si>
  <si>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</si>
  <si>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</si>
  <si>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</si>
  <si>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</si>
  <si>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</si>
  <si>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</si>
  <si>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</si>
  <si>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</si>
  <si>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</si>
  <si>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</si>
  <si>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</si>
  <si>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</si>
  <si>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</si>
  <si>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</si>
  <si>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</si>
  <si>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</si>
  <si>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</si>
  <si>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</si>
  <si>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</si>
  <si>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</si>
  <si>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</si>
  <si>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</si>
  <si>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</si>
  <si>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پتروشیمی تندگویان</t>
  </si>
  <si>
    <t>پتروشیمی غدیر</t>
  </si>
  <si>
    <t>پرتو بار فرابر خلیج فارس</t>
  </si>
  <si>
    <t>پمپ‌ سازی‌ ایران‌</t>
  </si>
  <si>
    <t>تامین سرمایه نوین</t>
  </si>
  <si>
    <t>تایدواترخاورمیانه</t>
  </si>
  <si>
    <t>توسعه مولد نیروگاهی جهرم</t>
  </si>
  <si>
    <t>تولید نیروی برق دماوند</t>
  </si>
  <si>
    <t>چینی ایران</t>
  </si>
  <si>
    <t>ح . سرمایه‌گذاری‌ سپه‌</t>
  </si>
  <si>
    <t>داروسازی‌ فارابی‌</t>
  </si>
  <si>
    <t>دارویی ره آورد تامین</t>
  </si>
  <si>
    <t>دارویی‌ رازک‌</t>
  </si>
  <si>
    <t>سایپا</t>
  </si>
  <si>
    <t>سرمایه گذاری تامین اجتماعی</t>
  </si>
  <si>
    <t>سرمایه گذاری خوارزمی</t>
  </si>
  <si>
    <t>سرمایه گذاری مالی سپهرصادرات</t>
  </si>
  <si>
    <t>سرمایه‌گذاری‌ سایپا</t>
  </si>
  <si>
    <t>سرمایه‌گذاری‌ سپه‌</t>
  </si>
  <si>
    <t>سرمایه‌گذاری‌صندوق‌بازنشستگی‌</t>
  </si>
  <si>
    <t>سیمان‌ شرق‌</t>
  </si>
  <si>
    <t>سیمان‌ صوفیان‌</t>
  </si>
  <si>
    <t>شیشه سازی مینا</t>
  </si>
  <si>
    <t>شیشه‌ قزوین‌</t>
  </si>
  <si>
    <t>صبا فولاد خلیج فارس</t>
  </si>
  <si>
    <t>صنایع پتروشیمی تخت جمشید</t>
  </si>
  <si>
    <t>صنایع شیمیایی کیمیاگران امروز</t>
  </si>
  <si>
    <t>صنایع‌ریخته‌گری‌ایران‌</t>
  </si>
  <si>
    <t>صنعتی‌ دریایی‌ ایران‌</t>
  </si>
  <si>
    <t>فنرسازی‌خاور</t>
  </si>
  <si>
    <t>فولاد مبارکه اصفهان</t>
  </si>
  <si>
    <t>گروه مپنا (سهامی عام)</t>
  </si>
  <si>
    <t>ملی‌ صنایع‌ مس‌ ایران‌</t>
  </si>
  <si>
    <t>مهرکام‌پارس‌</t>
  </si>
  <si>
    <t>مولد نیروگاهی تجارت فارس</t>
  </si>
  <si>
    <t>نشاسته و گلوکز آردینه</t>
  </si>
  <si>
    <t>نورایستا پلاستیک</t>
  </si>
  <si>
    <t>کاشی‌ وسرامیک‌ حافظ‌</t>
  </si>
  <si>
    <t>جمع</t>
  </si>
  <si>
    <t>نام سهام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</si>
  <si>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</si>
  <si>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</si>
  <si>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</si>
  <si>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</si>
  <si>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</si>
  <si>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</si>
  <si>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</si>
  <si>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</si>
  <si>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</si>
  <si>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</si>
  <si>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</si>
  <si>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</si>
  <si>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اسنادخزانه-م7بودجه00-030912</t>
  </si>
  <si>
    <t>بله</t>
  </si>
  <si>
    <t>1400/04/14</t>
  </si>
  <si>
    <t>1403/09/12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</si>
  <si>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</si>
  <si>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</si>
  <si>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</si>
  <si>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</si>
  <si>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</si>
  <si>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</si>
  <si>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</si>
  <si>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</si>
  <si>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</si>
  <si>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</si>
  <si>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</si>
  <si>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</si>
  <si>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</si>
  <si>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</si>
  <si>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</si>
  <si>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</si>
  <si>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</si>
  <si>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</si>
  <si>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</si>
  <si>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</si>
  <si>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</si>
  <si>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</si>
  <si>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</si>
  <si>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</si>
  <si>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</si>
  <si>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</si>
  <si>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</si>
  <si>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</si>
  <si>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</si>
  <si>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پارس فنر</t>
  </si>
  <si>
    <t>نخریسی و نساجی خسروی خراسان</t>
  </si>
  <si>
    <t>تولیدی و صنعتی گوهرفام</t>
  </si>
  <si>
    <t>اختیارخ خودرو-3000-1403/02/05</t>
  </si>
  <si>
    <t>بهار رز عالیس چناران</t>
  </si>
  <si>
    <t>اختیارخ شستا-1100-1403/02/12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</si>
  <si>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</si>
  <si>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</si>
  <si>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</si>
  <si>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</si>
  <si>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</si>
  <si>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</si>
  <si>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</si>
  <si>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</si>
  <si>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</si>
  <si>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</si>
  <si>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</si>
  <si>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</si>
  <si>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</si>
  <si>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</si>
  <si>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</si>
  <si>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</si>
  <si>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</si>
  <si>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</si>
  <si>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</si>
  <si>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1403/04/16</t>
  </si>
  <si>
    <t>1403/04/09</t>
  </si>
  <si>
    <t>1403/02/31</t>
  </si>
  <si>
    <t>1402/12/05</t>
  </si>
  <si>
    <t>1403/04/13</t>
  </si>
  <si>
    <t>1403/05/16</t>
  </si>
  <si>
    <t>1403/04/30</t>
  </si>
  <si>
    <t>1403/04/31</t>
  </si>
  <si>
    <t>1403/05/10</t>
  </si>
  <si>
    <t>1403/03/06</t>
  </si>
  <si>
    <t>1403/03/07</t>
  </si>
  <si>
    <t>1403/04/28</t>
  </si>
  <si>
    <t>1403/03/02</t>
  </si>
  <si>
    <t>1403/02/22</t>
  </si>
  <si>
    <t>1403/03/30</t>
  </si>
  <si>
    <t>1403/04/24</t>
  </si>
  <si>
    <t>1403/04/27</t>
  </si>
  <si>
    <t>1403/02/02</t>
  </si>
  <si>
    <t>1403/03/05</t>
  </si>
  <si>
    <t>1403/02/18</t>
  </si>
  <si>
    <t>1403/03/26</t>
  </si>
  <si>
    <t>1403/03/09</t>
  </si>
  <si>
    <t>1403/05/11</t>
  </si>
  <si>
    <t>1403/01/27</t>
  </si>
  <si>
    <t>1403/01/29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</si>
  <si>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</si>
  <si>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</si>
  <si>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</si>
  <si>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</si>
  <si>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</si>
  <si>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</si>
  <si>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</si>
  <si>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</si>
  <si>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</si>
  <si>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</si>
  <si>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</si>
  <si>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</si>
  <si>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</si>
  <si>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</si>
  <si>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</si>
  <si>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</si>
  <si>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</si>
  <si>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</si>
  <si>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</si>
  <si>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خساپا1</t>
  </si>
  <si>
    <t>ضسپا10001</t>
  </si>
  <si>
    <t>خودرو1</t>
  </si>
  <si>
    <t>ضخود30841</t>
  </si>
  <si>
    <t>شستا1</t>
  </si>
  <si>
    <t>ضستا30161</t>
  </si>
  <si>
    <t>ضخود20451</t>
  </si>
  <si>
    <t>ضستا20251</t>
  </si>
  <si>
    <t>درآمد ناشی از تغییر قیمت اوراق بهادار</t>
  </si>
  <si>
    <t>سود و زیان ناشی از تغییر قیمت</t>
  </si>
  <si>
    <t>سپرده بانکی</t>
  </si>
  <si>
    <t xml:space="preserve"> </t>
  </si>
  <si>
    <t>بانک تجارت</t>
  </si>
  <si>
    <t>فولاد خوزستان</t>
  </si>
  <si>
    <t xml:space="preserve"> سرمایه گذاری نیروگاهی ایران</t>
  </si>
  <si>
    <t xml:space="preserve"> پالایش نفت تهران</t>
  </si>
  <si>
    <t xml:space="preserve"> صنعتي زر ماكارون</t>
  </si>
  <si>
    <t xml:space="preserve"> تهيه توزيع غذاي دنا آفرين فدك</t>
  </si>
  <si>
    <t xml:space="preserve"> توسعه صنایع بهشهر</t>
  </si>
  <si>
    <t xml:space="preserve"> تولید و توسعه سرب روی ایرانیان</t>
  </si>
  <si>
    <t>کارخانجات‌تولیدی‌شیشه‌رازی‌</t>
  </si>
  <si>
    <t xml:space="preserve"> گسترش صنایع روی ایرانیان</t>
  </si>
  <si>
    <t xml:space="preserve"> زغال سنگ پروده طبس</t>
  </si>
  <si>
    <t>زیان حاصل از سرمایه گذاری در سهام و حق تقدم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</si>
</sst>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,##0;\(#,##0\)"/>
    <numFmt numFmtId="166" formatCode="0.000%"/>
    <numFmt numFmtId="167" formatCode="0.0000%"/>
    <numFmt numFmtId="168" formatCode="0.0%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28"/>
      <color rgb="FF000000"/>
      <name val="B Nazanin"/>
      <charset val="178"/>
    </font>
    <font>
      <sz val="28"/>
      <color rgb="FF000000"/>
      <name val="Arial"/>
      <family val="2"/>
    </font>
    <font>
      <sz val="10"/>
      <color rgb="FF000000"/>
      <name val="Arial"/>
      <family val="2"/>
    </font>
    <font>
      <sz val="12"/>
      <name val="B Nazanin"/>
      <charset val="178"/>
    </font>
    <font>
      <b/>
      <sz val="10"/>
      <color rgb="FF000000"/>
      <name val="B Nazanin"/>
      <charset val="178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IRANSans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4" fontId="4" fillId="0" borderId="6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center" vertical="top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3" fillId="0" borderId="5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3" fontId="12" fillId="0" borderId="0" xfId="0" applyNumberFormat="1" applyFont="1" applyAlignment="1">
      <alignment horizontal="left"/>
    </xf>
    <xf numFmtId="0" fontId="3" fillId="0" borderId="5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center" vertical="top"/>
    </xf>
    <xf numFmtId="3" fontId="13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0" xfId="0" applyNumberFormat="1" applyFont="1" applyBorder="1" applyAlignment="1">
      <alignment horizontal="right" vertical="top"/>
    </xf>
    <xf numFmtId="38" fontId="10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left"/>
    </xf>
    <xf numFmtId="3" fontId="0" fillId="0" borderId="0" xfId="0" applyNumberFormat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9" fontId="15" fillId="0" borderId="7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168" fontId="0" fillId="0" borderId="0" xfId="2" applyNumberFormat="1" applyFont="1" applyAlignment="1">
      <alignment horizontal="left"/>
    </xf>
    <xf numFmtId="10" fontId="0" fillId="0" borderId="0" xfId="2" applyNumberFormat="1" applyFont="1" applyAlignment="1">
      <alignment horizontal="left"/>
    </xf>
    <xf numFmtId="166" fontId="0" fillId="0" borderId="0" xfId="2" applyNumberFormat="1" applyFont="1" applyAlignment="1">
      <alignment horizontal="left"/>
    </xf>
    <xf numFmtId="167" fontId="0" fillId="0" borderId="0" xfId="2" applyNumberFormat="1" applyFont="1" applyAlignment="1">
      <alignment horizontal="left"/>
    </xf>
    <xf numFmtId="10" fontId="13" fillId="0" borderId="0" xfId="0" applyNumberFormat="1" applyFont="1" applyAlignment="1">
      <alignment horizontal="left"/>
    </xf>
    <xf numFmtId="10" fontId="4" fillId="0" borderId="0" xfId="2" applyNumberFormat="1" applyFont="1" applyFill="1" applyBorder="1" applyAlignment="1">
      <alignment horizontal="center" vertical="top"/>
    </xf>
    <xf numFmtId="10" fontId="3" fillId="0" borderId="5" xfId="2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3" fontId="3" fillId="2" borderId="5" xfId="0" applyNumberFormat="1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0" fontId="3" fillId="2" borderId="5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6" xfId="0" applyFont="1" applyFill="1" applyBorder="1" applyAlignment="1">
      <alignment horizontal="center" vertical="top"/>
    </xf>
    <xf numFmtId="10" fontId="4" fillId="0" borderId="2" xfId="2" applyNumberFormat="1" applyFont="1" applyFill="1" applyBorder="1" applyAlignment="1">
      <alignment horizontal="center" vertical="top"/>
    </xf>
    <xf numFmtId="10" fontId="3" fillId="0" borderId="7" xfId="2" applyNumberFormat="1" applyFont="1" applyFill="1" applyBorder="1" applyAlignment="1">
      <alignment horizontal="center" vertical="top"/>
    </xf>
    <xf numFmtId="10" fontId="10" fillId="0" borderId="0" xfId="0" applyNumberFormat="1" applyFont="1" applyAlignment="1">
      <alignment horizontal="center" vertical="center"/>
    </xf>
    <xf numFmtId="38" fontId="15" fillId="0" borderId="7" xfId="0" applyNumberFormat="1" applyFont="1" applyBorder="1" applyAlignment="1">
      <alignment horizontal="center" vertical="center"/>
    </xf>
    <xf numFmtId="38" fontId="15" fillId="0" borderId="0" xfId="0" applyNumberFormat="1" applyFont="1" applyBorder="1" applyAlignment="1">
      <alignment horizontal="center" vertical="center"/>
    </xf>
    <xf numFmtId="10" fontId="15" fillId="0" borderId="7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9" fontId="0" fillId="0" borderId="0" xfId="2" applyFont="1" applyAlignment="1">
      <alignment horizontal="left"/>
    </xf>
    <xf numFmtId="10" fontId="4" fillId="0" borderId="0" xfId="2" applyNumberFormat="1" applyFont="1" applyAlignment="1">
      <alignment horizontal="center" vertical="center"/>
    </xf>
    <xf numFmtId="168" fontId="3" fillId="0" borderId="5" xfId="2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164" fontId="9" fillId="0" borderId="0" xfId="1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 wrapText="1" readingOrder="2"/>
    </xf>
    <xf numFmtId="165" fontId="11" fillId="0" borderId="9" xfId="0" applyNumberFormat="1" applyFont="1" applyBorder="1" applyAlignment="1">
      <alignment horizontal="center" vertical="center" wrapText="1" readingOrder="2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311728</xdr:colOff>
      <xdr:row>4</xdr:row>
      <xdr:rowOff>317140</xdr:rowOff>
    </xdr:from>
    <xdr:to>
      <xdr:col>1</xdr:col>
      <xdr:colOff>2709295</xdr:colOff>
      <xdr:row>5</xdr:row>
      <xdr:rowOff>1325364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1E7557-BDE6-4DC7-B571-2480D4CE6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550023" y="1321595"/>
          <a:ext cx="2397567" cy="2566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rightToLeft="1" zoomScale="55" zoomScaleNormal="55" workbookViewId="0">
      <selection activeCell="B47" sqref="B47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2:2" ht="29.1" customHeight="1"/>
    <row r="2" spans="2:2" ht="21.75" customHeight="1"/>
    <row r="3" spans="2:2" ht="21.75" customHeight="1"/>
    <row r="4" spans="2:2" ht="7.35" customHeight="1"/>
    <row r="5" spans="2:2" ht="123.6" customHeight="1"/>
    <row r="6" spans="2:2" ht="123.6" customHeight="1"/>
    <row r="8" spans="2:2" s="16" customFormat="1" ht="15">
      <c r="B8" s="102"/>
    </row>
    <row r="9" spans="2:2" s="16" customFormat="1" ht="15">
      <c r="B9" s="102"/>
    </row>
    <row r="24" spans="1:3" s="17" customFormat="1" ht="45">
      <c r="A24" s="101" t="s">
        <v>0</v>
      </c>
      <c r="B24" s="101"/>
      <c r="C24" s="101"/>
    </row>
    <row r="25" spans="1:3" s="17" customFormat="1" ht="45">
      <c r="A25" s="101" t="s">
        <v>1</v>
      </c>
      <c r="B25" s="101"/>
      <c r="C25" s="101"/>
    </row>
    <row r="26" spans="1:3" s="17" customFormat="1" ht="45">
      <c r="A26" s="101" t="s">
        <v>2</v>
      </c>
      <c r="B26" s="101"/>
      <c r="C26" s="101"/>
    </row>
  </sheetData>
  <mergeCells count="4">
    <mergeCell ref="A24:C24"/>
    <mergeCell ref="A25:C25"/>
    <mergeCell ref="A26:C26"/>
    <mergeCell ref="B8:B9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3"/>
  <sheetViews>
    <sheetView rightToLeft="1" topLeftCell="A40" workbookViewId="0">
      <selection activeCell="M71" sqref="M71"/>
    </sheetView>
  </sheetViews>
  <sheetFormatPr defaultRowHeight="12.75"/>
  <cols>
    <col min="1" max="1" width="24.425781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425781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21.75" customHeight="1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14.45" customHeight="1"/>
    <row r="5" spans="1:19" ht="14.45" customHeight="1">
      <c r="A5" s="113" t="s">
        <v>112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19" ht="14.45" customHeight="1">
      <c r="A6" s="109" t="s">
        <v>69</v>
      </c>
      <c r="C6" s="109" t="s">
        <v>133</v>
      </c>
      <c r="D6" s="109"/>
      <c r="E6" s="109"/>
      <c r="F6" s="109"/>
      <c r="G6" s="109"/>
      <c r="I6" s="109" t="s">
        <v>109</v>
      </c>
      <c r="J6" s="109"/>
      <c r="K6" s="109"/>
      <c r="L6" s="109"/>
      <c r="M6" s="109"/>
      <c r="O6" s="109" t="s">
        <v>110</v>
      </c>
      <c r="P6" s="109"/>
      <c r="Q6" s="109"/>
      <c r="R6" s="109"/>
      <c r="S6" s="109"/>
    </row>
    <row r="7" spans="1:19" ht="29.1" customHeight="1">
      <c r="A7" s="109"/>
      <c r="C7" s="7" t="s">
        <v>134</v>
      </c>
      <c r="D7" s="3"/>
      <c r="E7" s="7" t="s">
        <v>135</v>
      </c>
      <c r="F7" s="3"/>
      <c r="G7" s="7" t="s">
        <v>136</v>
      </c>
      <c r="I7" s="7" t="s">
        <v>137</v>
      </c>
      <c r="J7" s="3"/>
      <c r="K7" s="7" t="s">
        <v>138</v>
      </c>
      <c r="L7" s="3"/>
      <c r="M7" s="7" t="s">
        <v>139</v>
      </c>
      <c r="O7" s="7" t="s">
        <v>137</v>
      </c>
      <c r="P7" s="3"/>
      <c r="Q7" s="7" t="s">
        <v>138</v>
      </c>
      <c r="R7" s="3"/>
      <c r="S7" s="7" t="s">
        <v>139</v>
      </c>
    </row>
    <row r="8" spans="1:19" ht="21.75" customHeight="1">
      <c r="A8" s="5" t="s">
        <v>35</v>
      </c>
      <c r="C8" s="87" t="s">
        <v>140</v>
      </c>
      <c r="D8" s="61"/>
      <c r="E8" s="63">
        <v>6298165</v>
      </c>
      <c r="F8" s="61"/>
      <c r="G8" s="63">
        <v>630</v>
      </c>
      <c r="H8" s="61"/>
      <c r="I8" s="63">
        <v>0</v>
      </c>
      <c r="J8" s="61"/>
      <c r="K8" s="63">
        <v>0</v>
      </c>
      <c r="L8" s="61"/>
      <c r="M8" s="63">
        <v>0</v>
      </c>
      <c r="N8" s="61"/>
      <c r="O8" s="63">
        <v>3967843320</v>
      </c>
      <c r="P8" s="61"/>
      <c r="Q8" s="63">
        <v>0</v>
      </c>
      <c r="R8" s="61"/>
      <c r="S8" s="79">
        <f>O8-Q8</f>
        <v>3967843320</v>
      </c>
    </row>
    <row r="9" spans="1:19" ht="21.75" customHeight="1">
      <c r="A9" s="6" t="s">
        <v>57</v>
      </c>
      <c r="C9" s="88" t="s">
        <v>141</v>
      </c>
      <c r="D9" s="61"/>
      <c r="E9" s="78">
        <v>15818513</v>
      </c>
      <c r="F9" s="61"/>
      <c r="G9" s="78">
        <v>34</v>
      </c>
      <c r="H9" s="61"/>
      <c r="I9" s="78">
        <v>0</v>
      </c>
      <c r="J9" s="61"/>
      <c r="K9" s="78">
        <v>0</v>
      </c>
      <c r="L9" s="61"/>
      <c r="M9" s="78">
        <v>0</v>
      </c>
      <c r="N9" s="61"/>
      <c r="O9" s="78">
        <v>537829442</v>
      </c>
      <c r="P9" s="61"/>
      <c r="Q9" s="78">
        <v>5469452</v>
      </c>
      <c r="R9" s="61"/>
      <c r="S9" s="79">
        <f t="shared" ref="S9:S46" si="0">O9-Q9</f>
        <v>532359990</v>
      </c>
    </row>
    <row r="10" spans="1:19" ht="21.75" customHeight="1">
      <c r="A10" s="6" t="s">
        <v>59</v>
      </c>
      <c r="C10" s="88" t="s">
        <v>142</v>
      </c>
      <c r="D10" s="61"/>
      <c r="E10" s="78">
        <v>1401054</v>
      </c>
      <c r="F10" s="61"/>
      <c r="G10" s="78">
        <v>250</v>
      </c>
      <c r="H10" s="61"/>
      <c r="I10" s="78">
        <v>0</v>
      </c>
      <c r="J10" s="61"/>
      <c r="K10" s="78">
        <v>0</v>
      </c>
      <c r="L10" s="61"/>
      <c r="M10" s="78">
        <v>0</v>
      </c>
      <c r="N10" s="61"/>
      <c r="O10" s="78">
        <v>350263500</v>
      </c>
      <c r="P10" s="61"/>
      <c r="Q10" s="78">
        <v>0</v>
      </c>
      <c r="R10" s="61"/>
      <c r="S10" s="79">
        <f t="shared" si="0"/>
        <v>350263500</v>
      </c>
    </row>
    <row r="11" spans="1:19" ht="21.75" customHeight="1">
      <c r="A11" s="6" t="s">
        <v>48</v>
      </c>
      <c r="C11" s="88" t="s">
        <v>143</v>
      </c>
      <c r="D11" s="61"/>
      <c r="E11" s="78">
        <v>34950</v>
      </c>
      <c r="F11" s="61"/>
      <c r="G11" s="78">
        <v>1190</v>
      </c>
      <c r="H11" s="61"/>
      <c r="I11" s="78">
        <v>0</v>
      </c>
      <c r="J11" s="61"/>
      <c r="K11" s="78">
        <v>0</v>
      </c>
      <c r="L11" s="61"/>
      <c r="M11" s="78">
        <v>0</v>
      </c>
      <c r="N11" s="61"/>
      <c r="O11" s="78">
        <v>41589310</v>
      </c>
      <c r="P11" s="61"/>
      <c r="Q11" s="78">
        <v>0</v>
      </c>
      <c r="R11" s="61"/>
      <c r="S11" s="79">
        <f t="shared" si="0"/>
        <v>41589310</v>
      </c>
    </row>
    <row r="12" spans="1:19" ht="21.75" customHeight="1">
      <c r="A12" s="6" t="s">
        <v>24</v>
      </c>
      <c r="C12" s="88" t="s">
        <v>144</v>
      </c>
      <c r="D12" s="61"/>
      <c r="E12" s="78">
        <v>3400000</v>
      </c>
      <c r="F12" s="61"/>
      <c r="G12" s="78">
        <v>82</v>
      </c>
      <c r="H12" s="61"/>
      <c r="I12" s="78">
        <v>0</v>
      </c>
      <c r="J12" s="61"/>
      <c r="K12" s="78">
        <v>0</v>
      </c>
      <c r="L12" s="61"/>
      <c r="M12" s="78">
        <v>0</v>
      </c>
      <c r="N12" s="61"/>
      <c r="O12" s="78">
        <v>278800000</v>
      </c>
      <c r="P12" s="61"/>
      <c r="Q12" s="78">
        <v>0</v>
      </c>
      <c r="R12" s="61"/>
      <c r="S12" s="79">
        <f t="shared" si="0"/>
        <v>278800000</v>
      </c>
    </row>
    <row r="13" spans="1:19" ht="21.75" customHeight="1">
      <c r="A13" s="6" t="s">
        <v>61</v>
      </c>
      <c r="C13" s="88" t="s">
        <v>145</v>
      </c>
      <c r="D13" s="61"/>
      <c r="E13" s="78">
        <v>2000000</v>
      </c>
      <c r="F13" s="61"/>
      <c r="G13" s="78">
        <v>500</v>
      </c>
      <c r="H13" s="61"/>
      <c r="I13" s="78">
        <v>0</v>
      </c>
      <c r="J13" s="61"/>
      <c r="K13" s="78">
        <v>0</v>
      </c>
      <c r="L13" s="61"/>
      <c r="M13" s="78">
        <v>0</v>
      </c>
      <c r="N13" s="61"/>
      <c r="O13" s="78">
        <v>1000000000</v>
      </c>
      <c r="P13" s="61"/>
      <c r="Q13" s="78">
        <v>48239896</v>
      </c>
      <c r="R13" s="61"/>
      <c r="S13" s="79">
        <f t="shared" si="0"/>
        <v>951760104</v>
      </c>
    </row>
    <row r="14" spans="1:19" ht="21.75" customHeight="1">
      <c r="A14" s="6" t="s">
        <v>49</v>
      </c>
      <c r="C14" s="88" t="s">
        <v>146</v>
      </c>
      <c r="D14" s="61"/>
      <c r="E14" s="78">
        <v>700000</v>
      </c>
      <c r="F14" s="61"/>
      <c r="G14" s="78">
        <v>2920</v>
      </c>
      <c r="H14" s="61"/>
      <c r="I14" s="78">
        <v>0</v>
      </c>
      <c r="J14" s="61"/>
      <c r="K14" s="78">
        <v>0</v>
      </c>
      <c r="L14" s="61"/>
      <c r="M14" s="78">
        <v>0</v>
      </c>
      <c r="N14" s="61"/>
      <c r="O14" s="78">
        <v>2044000000</v>
      </c>
      <c r="P14" s="61"/>
      <c r="Q14" s="78">
        <v>0</v>
      </c>
      <c r="R14" s="61"/>
      <c r="S14" s="79">
        <f t="shared" si="0"/>
        <v>2044000000</v>
      </c>
    </row>
    <row r="15" spans="1:19" ht="21.75" customHeight="1">
      <c r="A15" s="6" t="s">
        <v>62</v>
      </c>
      <c r="C15" s="88" t="s">
        <v>147</v>
      </c>
      <c r="D15" s="61"/>
      <c r="E15" s="78">
        <v>6139154</v>
      </c>
      <c r="F15" s="61"/>
      <c r="G15" s="78">
        <v>370</v>
      </c>
      <c r="H15" s="61"/>
      <c r="I15" s="78">
        <v>0</v>
      </c>
      <c r="J15" s="61"/>
      <c r="K15" s="78">
        <v>0</v>
      </c>
      <c r="L15" s="61"/>
      <c r="M15" s="78">
        <v>0</v>
      </c>
      <c r="N15" s="61"/>
      <c r="O15" s="78">
        <v>2271486610</v>
      </c>
      <c r="P15" s="61"/>
      <c r="Q15" s="78">
        <v>2</v>
      </c>
      <c r="R15" s="61"/>
      <c r="S15" s="79">
        <f t="shared" si="0"/>
        <v>2271486608</v>
      </c>
    </row>
    <row r="16" spans="1:19" ht="21.75" customHeight="1">
      <c r="A16" s="6" t="s">
        <v>42</v>
      </c>
      <c r="C16" s="88" t="s">
        <v>148</v>
      </c>
      <c r="D16" s="61"/>
      <c r="E16" s="78">
        <v>917661</v>
      </c>
      <c r="F16" s="61"/>
      <c r="G16" s="78">
        <v>143</v>
      </c>
      <c r="H16" s="61"/>
      <c r="I16" s="78">
        <v>0</v>
      </c>
      <c r="J16" s="61"/>
      <c r="K16" s="78">
        <v>0</v>
      </c>
      <c r="L16" s="61"/>
      <c r="M16" s="78">
        <v>0</v>
      </c>
      <c r="N16" s="61"/>
      <c r="O16" s="78">
        <v>131225523</v>
      </c>
      <c r="P16" s="61"/>
      <c r="Q16" s="78">
        <v>14188710</v>
      </c>
      <c r="R16" s="61"/>
      <c r="S16" s="79">
        <f t="shared" si="0"/>
        <v>117036813</v>
      </c>
    </row>
    <row r="17" spans="1:19" ht="21.75" customHeight="1">
      <c r="A17" s="6" t="s">
        <v>21</v>
      </c>
      <c r="C17" s="88" t="s">
        <v>149</v>
      </c>
      <c r="D17" s="61"/>
      <c r="E17" s="78">
        <v>2035520</v>
      </c>
      <c r="F17" s="61"/>
      <c r="G17" s="78">
        <v>2800</v>
      </c>
      <c r="H17" s="61"/>
      <c r="I17" s="78">
        <v>0</v>
      </c>
      <c r="J17" s="61"/>
      <c r="K17" s="78">
        <v>0</v>
      </c>
      <c r="L17" s="61"/>
      <c r="M17" s="78">
        <v>0</v>
      </c>
      <c r="N17" s="61"/>
      <c r="O17" s="78">
        <v>5699456000</v>
      </c>
      <c r="P17" s="61"/>
      <c r="Q17" s="78">
        <v>0</v>
      </c>
      <c r="R17" s="61"/>
      <c r="S17" s="79">
        <f t="shared" si="0"/>
        <v>5699456000</v>
      </c>
    </row>
    <row r="18" spans="1:19" ht="21.75" customHeight="1">
      <c r="A18" s="6" t="s">
        <v>40</v>
      </c>
      <c r="C18" s="88" t="s">
        <v>150</v>
      </c>
      <c r="D18" s="61"/>
      <c r="E18" s="78">
        <v>175000</v>
      </c>
      <c r="F18" s="61"/>
      <c r="G18" s="78">
        <v>3500</v>
      </c>
      <c r="H18" s="61"/>
      <c r="I18" s="78">
        <v>0</v>
      </c>
      <c r="J18" s="61"/>
      <c r="K18" s="78">
        <v>0</v>
      </c>
      <c r="L18" s="61"/>
      <c r="M18" s="78">
        <v>0</v>
      </c>
      <c r="N18" s="61"/>
      <c r="O18" s="78">
        <v>612500000</v>
      </c>
      <c r="P18" s="61"/>
      <c r="Q18" s="78">
        <v>29926710</v>
      </c>
      <c r="R18" s="61"/>
      <c r="S18" s="79">
        <f t="shared" si="0"/>
        <v>582573290</v>
      </c>
    </row>
    <row r="19" spans="1:19" ht="21.75" customHeight="1">
      <c r="A19" s="6" t="s">
        <v>67</v>
      </c>
      <c r="C19" s="88" t="s">
        <v>146</v>
      </c>
      <c r="D19" s="61"/>
      <c r="E19" s="78">
        <v>956700</v>
      </c>
      <c r="F19" s="61"/>
      <c r="G19" s="78">
        <v>278</v>
      </c>
      <c r="H19" s="61"/>
      <c r="I19" s="78">
        <v>0</v>
      </c>
      <c r="J19" s="61"/>
      <c r="K19" s="78">
        <v>0</v>
      </c>
      <c r="L19" s="61"/>
      <c r="M19" s="78">
        <v>0</v>
      </c>
      <c r="N19" s="61"/>
      <c r="O19" s="78">
        <v>265962600</v>
      </c>
      <c r="P19" s="61"/>
      <c r="Q19" s="78">
        <v>10498524</v>
      </c>
      <c r="R19" s="61"/>
      <c r="S19" s="79">
        <f t="shared" si="0"/>
        <v>255464076</v>
      </c>
    </row>
    <row r="20" spans="1:19" ht="21.75" customHeight="1">
      <c r="A20" s="6" t="s">
        <v>28</v>
      </c>
      <c r="C20" s="88" t="s">
        <v>151</v>
      </c>
      <c r="D20" s="61"/>
      <c r="E20" s="78">
        <v>9658442</v>
      </c>
      <c r="F20" s="61"/>
      <c r="G20" s="78">
        <v>610</v>
      </c>
      <c r="H20" s="61"/>
      <c r="I20" s="78">
        <v>0</v>
      </c>
      <c r="J20" s="61"/>
      <c r="K20" s="78">
        <v>0</v>
      </c>
      <c r="L20" s="61"/>
      <c r="M20" s="78">
        <v>0</v>
      </c>
      <c r="N20" s="61"/>
      <c r="O20" s="78">
        <v>5891649620</v>
      </c>
      <c r="P20" s="61"/>
      <c r="Q20" s="78">
        <v>0</v>
      </c>
      <c r="R20" s="61"/>
      <c r="S20" s="79">
        <f t="shared" si="0"/>
        <v>5891649620</v>
      </c>
    </row>
    <row r="21" spans="1:19" ht="21.75" customHeight="1">
      <c r="A21" s="6" t="s">
        <v>27</v>
      </c>
      <c r="C21" s="88" t="s">
        <v>152</v>
      </c>
      <c r="D21" s="61"/>
      <c r="E21" s="78">
        <v>50000</v>
      </c>
      <c r="F21" s="61"/>
      <c r="G21" s="78">
        <v>280</v>
      </c>
      <c r="H21" s="61"/>
      <c r="I21" s="78">
        <v>0</v>
      </c>
      <c r="J21" s="61"/>
      <c r="K21" s="78">
        <v>0</v>
      </c>
      <c r="L21" s="61"/>
      <c r="M21" s="78">
        <v>0</v>
      </c>
      <c r="N21" s="61"/>
      <c r="O21" s="78">
        <v>14000000</v>
      </c>
      <c r="P21" s="61"/>
      <c r="Q21" s="78">
        <v>0</v>
      </c>
      <c r="R21" s="61"/>
      <c r="S21" s="79">
        <f t="shared" si="0"/>
        <v>14000000</v>
      </c>
    </row>
    <row r="22" spans="1:19" ht="21.75" customHeight="1">
      <c r="A22" s="6" t="s">
        <v>60</v>
      </c>
      <c r="C22" s="88" t="s">
        <v>146</v>
      </c>
      <c r="D22" s="61"/>
      <c r="E22" s="78">
        <v>12725747</v>
      </c>
      <c r="F22" s="61"/>
      <c r="G22" s="78">
        <v>400</v>
      </c>
      <c r="H22" s="61"/>
      <c r="I22" s="78">
        <v>0</v>
      </c>
      <c r="J22" s="61"/>
      <c r="K22" s="78">
        <v>0</v>
      </c>
      <c r="L22" s="61"/>
      <c r="M22" s="78">
        <v>0</v>
      </c>
      <c r="N22" s="61"/>
      <c r="O22" s="78">
        <v>5090298800</v>
      </c>
      <c r="P22" s="61"/>
      <c r="Q22" s="78">
        <v>34627883</v>
      </c>
      <c r="R22" s="61"/>
      <c r="S22" s="79">
        <f t="shared" si="0"/>
        <v>5055670917</v>
      </c>
    </row>
    <row r="23" spans="1:19" ht="21.75" customHeight="1">
      <c r="A23" s="6" t="s">
        <v>51</v>
      </c>
      <c r="C23" s="88" t="s">
        <v>153</v>
      </c>
      <c r="D23" s="61"/>
      <c r="E23" s="78">
        <v>294172</v>
      </c>
      <c r="F23" s="61"/>
      <c r="G23" s="78">
        <v>5600</v>
      </c>
      <c r="H23" s="61"/>
      <c r="I23" s="78">
        <v>0</v>
      </c>
      <c r="J23" s="61"/>
      <c r="K23" s="78">
        <v>0</v>
      </c>
      <c r="L23" s="61"/>
      <c r="M23" s="78">
        <v>0</v>
      </c>
      <c r="N23" s="61"/>
      <c r="O23" s="78">
        <v>1647363200</v>
      </c>
      <c r="P23" s="61"/>
      <c r="Q23" s="78">
        <v>0</v>
      </c>
      <c r="R23" s="61"/>
      <c r="S23" s="79">
        <f t="shared" si="0"/>
        <v>1647363200</v>
      </c>
    </row>
    <row r="24" spans="1:19" ht="21.75" customHeight="1">
      <c r="A24" s="6" t="s">
        <v>47</v>
      </c>
      <c r="C24" s="88" t="s">
        <v>144</v>
      </c>
      <c r="D24" s="61"/>
      <c r="E24" s="78">
        <v>6921627</v>
      </c>
      <c r="F24" s="61"/>
      <c r="G24" s="78">
        <v>36</v>
      </c>
      <c r="H24" s="61"/>
      <c r="I24" s="78">
        <v>0</v>
      </c>
      <c r="J24" s="61"/>
      <c r="K24" s="78">
        <v>0</v>
      </c>
      <c r="L24" s="61"/>
      <c r="M24" s="78">
        <v>0</v>
      </c>
      <c r="N24" s="61"/>
      <c r="O24" s="78">
        <v>249178572</v>
      </c>
      <c r="P24" s="61"/>
      <c r="Q24" s="78">
        <v>3034651</v>
      </c>
      <c r="R24" s="61"/>
      <c r="S24" s="79">
        <f t="shared" si="0"/>
        <v>246143921</v>
      </c>
    </row>
    <row r="25" spans="1:19" ht="21.75" customHeight="1">
      <c r="A25" s="6" t="s">
        <v>23</v>
      </c>
      <c r="C25" s="88" t="s">
        <v>154</v>
      </c>
      <c r="D25" s="61"/>
      <c r="E25" s="78">
        <v>24135977</v>
      </c>
      <c r="F25" s="61"/>
      <c r="G25" s="78">
        <v>82</v>
      </c>
      <c r="H25" s="61"/>
      <c r="I25" s="78">
        <v>0</v>
      </c>
      <c r="J25" s="61"/>
      <c r="K25" s="78">
        <v>0</v>
      </c>
      <c r="L25" s="61"/>
      <c r="M25" s="78">
        <v>0</v>
      </c>
      <c r="N25" s="61"/>
      <c r="O25" s="78">
        <v>1979149984</v>
      </c>
      <c r="P25" s="61"/>
      <c r="Q25" s="78">
        <v>0</v>
      </c>
      <c r="R25" s="61"/>
      <c r="S25" s="79">
        <f t="shared" si="0"/>
        <v>1979149984</v>
      </c>
    </row>
    <row r="26" spans="1:19" ht="21.75" customHeight="1">
      <c r="A26" s="6" t="s">
        <v>22</v>
      </c>
      <c r="C26" s="88" t="s">
        <v>154</v>
      </c>
      <c r="D26" s="61"/>
      <c r="E26" s="78">
        <v>19993677</v>
      </c>
      <c r="F26" s="61"/>
      <c r="G26" s="78">
        <v>17</v>
      </c>
      <c r="H26" s="61"/>
      <c r="I26" s="78">
        <v>0</v>
      </c>
      <c r="J26" s="61"/>
      <c r="K26" s="78">
        <v>0</v>
      </c>
      <c r="L26" s="61"/>
      <c r="M26" s="78">
        <v>0</v>
      </c>
      <c r="N26" s="61"/>
      <c r="O26" s="78">
        <v>339892492</v>
      </c>
      <c r="P26" s="61"/>
      <c r="Q26" s="78">
        <v>0</v>
      </c>
      <c r="R26" s="61"/>
      <c r="S26" s="79">
        <f t="shared" si="0"/>
        <v>339892492</v>
      </c>
    </row>
    <row r="27" spans="1:19" ht="21.75" customHeight="1">
      <c r="A27" s="6" t="s">
        <v>26</v>
      </c>
      <c r="C27" s="88" t="s">
        <v>146</v>
      </c>
      <c r="D27" s="61"/>
      <c r="E27" s="78">
        <v>1891700</v>
      </c>
      <c r="F27" s="61"/>
      <c r="G27" s="78">
        <v>100</v>
      </c>
      <c r="H27" s="61"/>
      <c r="I27" s="78">
        <v>0</v>
      </c>
      <c r="J27" s="61"/>
      <c r="K27" s="78">
        <v>0</v>
      </c>
      <c r="L27" s="61"/>
      <c r="M27" s="78">
        <v>0</v>
      </c>
      <c r="N27" s="61"/>
      <c r="O27" s="78">
        <v>189170000</v>
      </c>
      <c r="P27" s="61"/>
      <c r="Q27" s="78">
        <v>0</v>
      </c>
      <c r="R27" s="61"/>
      <c r="S27" s="79">
        <f t="shared" si="0"/>
        <v>189170000</v>
      </c>
    </row>
    <row r="28" spans="1:19" ht="21.75" customHeight="1">
      <c r="A28" s="6" t="s">
        <v>29</v>
      </c>
      <c r="C28" s="88" t="s">
        <v>155</v>
      </c>
      <c r="D28" s="61"/>
      <c r="E28" s="78">
        <v>1700000</v>
      </c>
      <c r="F28" s="61"/>
      <c r="G28" s="78">
        <v>1500</v>
      </c>
      <c r="H28" s="61"/>
      <c r="I28" s="78">
        <v>0</v>
      </c>
      <c r="J28" s="61"/>
      <c r="K28" s="78">
        <v>0</v>
      </c>
      <c r="L28" s="61"/>
      <c r="M28" s="78">
        <v>0</v>
      </c>
      <c r="N28" s="61"/>
      <c r="O28" s="78">
        <v>2550000000</v>
      </c>
      <c r="P28" s="61"/>
      <c r="Q28" s="78">
        <v>53018109</v>
      </c>
      <c r="R28" s="61"/>
      <c r="S28" s="79">
        <f t="shared" si="0"/>
        <v>2496981891</v>
      </c>
    </row>
    <row r="29" spans="1:19" ht="21.75" customHeight="1">
      <c r="A29" s="6" t="s">
        <v>53</v>
      </c>
      <c r="C29" s="88" t="s">
        <v>156</v>
      </c>
      <c r="D29" s="61"/>
      <c r="E29" s="78">
        <v>1600677</v>
      </c>
      <c r="F29" s="61"/>
      <c r="G29" s="78">
        <v>45</v>
      </c>
      <c r="H29" s="61"/>
      <c r="I29" s="78">
        <v>0</v>
      </c>
      <c r="J29" s="61"/>
      <c r="K29" s="78">
        <v>0</v>
      </c>
      <c r="L29" s="61"/>
      <c r="M29" s="78">
        <v>0</v>
      </c>
      <c r="N29" s="61"/>
      <c r="O29" s="78">
        <v>72030465</v>
      </c>
      <c r="P29" s="61"/>
      <c r="Q29" s="78">
        <v>2477238</v>
      </c>
      <c r="R29" s="61"/>
      <c r="S29" s="79">
        <f t="shared" si="0"/>
        <v>69553227</v>
      </c>
    </row>
    <row r="30" spans="1:19" ht="21.75" customHeight="1">
      <c r="A30" s="6" t="s">
        <v>37</v>
      </c>
      <c r="C30" s="88" t="s">
        <v>141</v>
      </c>
      <c r="D30" s="61"/>
      <c r="E30" s="78">
        <v>761720</v>
      </c>
      <c r="F30" s="61"/>
      <c r="G30" s="78">
        <v>210</v>
      </c>
      <c r="H30" s="61"/>
      <c r="I30" s="78">
        <v>0</v>
      </c>
      <c r="J30" s="61"/>
      <c r="K30" s="78">
        <v>0</v>
      </c>
      <c r="L30" s="61"/>
      <c r="M30" s="78">
        <v>0</v>
      </c>
      <c r="N30" s="61"/>
      <c r="O30" s="78">
        <v>159961200</v>
      </c>
      <c r="P30" s="61"/>
      <c r="Q30" s="78">
        <v>1626724</v>
      </c>
      <c r="R30" s="61"/>
      <c r="S30" s="79">
        <f t="shared" si="0"/>
        <v>158334476</v>
      </c>
    </row>
    <row r="31" spans="1:19" ht="21.75" customHeight="1">
      <c r="A31" s="6" t="s">
        <v>38</v>
      </c>
      <c r="C31" s="88" t="s">
        <v>157</v>
      </c>
      <c r="D31" s="61"/>
      <c r="E31" s="78">
        <v>617383</v>
      </c>
      <c r="F31" s="61"/>
      <c r="G31" s="78">
        <v>5000</v>
      </c>
      <c r="H31" s="61"/>
      <c r="I31" s="78">
        <v>0</v>
      </c>
      <c r="J31" s="61"/>
      <c r="K31" s="78">
        <v>0</v>
      </c>
      <c r="L31" s="61"/>
      <c r="M31" s="78">
        <v>0</v>
      </c>
      <c r="N31" s="61"/>
      <c r="O31" s="78">
        <v>3086915000</v>
      </c>
      <c r="P31" s="61"/>
      <c r="Q31" s="78">
        <v>0</v>
      </c>
      <c r="R31" s="61"/>
      <c r="S31" s="79">
        <f t="shared" si="0"/>
        <v>3086915000</v>
      </c>
    </row>
    <row r="32" spans="1:19" ht="21.75" customHeight="1">
      <c r="A32" s="6" t="s">
        <v>52</v>
      </c>
      <c r="C32" s="88" t="s">
        <v>146</v>
      </c>
      <c r="D32" s="61"/>
      <c r="E32" s="78">
        <v>170000</v>
      </c>
      <c r="F32" s="61"/>
      <c r="G32" s="78">
        <v>600</v>
      </c>
      <c r="H32" s="61"/>
      <c r="I32" s="78">
        <v>0</v>
      </c>
      <c r="J32" s="61"/>
      <c r="K32" s="78">
        <v>0</v>
      </c>
      <c r="L32" s="61"/>
      <c r="M32" s="78">
        <v>0</v>
      </c>
      <c r="N32" s="61"/>
      <c r="O32" s="78">
        <v>102000000</v>
      </c>
      <c r="P32" s="61"/>
      <c r="Q32" s="78">
        <v>4026316</v>
      </c>
      <c r="R32" s="61"/>
      <c r="S32" s="79">
        <f t="shared" si="0"/>
        <v>97973684</v>
      </c>
    </row>
    <row r="33" spans="1:19" ht="21.75" customHeight="1">
      <c r="A33" s="6" t="s">
        <v>34</v>
      </c>
      <c r="C33" s="88" t="s">
        <v>158</v>
      </c>
      <c r="D33" s="61"/>
      <c r="E33" s="78">
        <v>8660149</v>
      </c>
      <c r="F33" s="61"/>
      <c r="G33" s="78">
        <v>230</v>
      </c>
      <c r="H33" s="61"/>
      <c r="I33" s="78">
        <v>0</v>
      </c>
      <c r="J33" s="61"/>
      <c r="K33" s="78">
        <v>0</v>
      </c>
      <c r="L33" s="61"/>
      <c r="M33" s="78">
        <v>0</v>
      </c>
      <c r="N33" s="61"/>
      <c r="O33" s="78">
        <v>1991834270</v>
      </c>
      <c r="P33" s="61"/>
      <c r="Q33" s="78">
        <v>6798069</v>
      </c>
      <c r="R33" s="61"/>
      <c r="S33" s="79">
        <f t="shared" si="0"/>
        <v>1985036201</v>
      </c>
    </row>
    <row r="34" spans="1:19" ht="21.75" customHeight="1">
      <c r="A34" s="6" t="s">
        <v>41</v>
      </c>
      <c r="C34" s="88" t="s">
        <v>159</v>
      </c>
      <c r="D34" s="61"/>
      <c r="E34" s="78">
        <v>75321</v>
      </c>
      <c r="F34" s="61"/>
      <c r="G34" s="78">
        <v>8700</v>
      </c>
      <c r="H34" s="61"/>
      <c r="I34" s="78">
        <v>0</v>
      </c>
      <c r="J34" s="61"/>
      <c r="K34" s="78">
        <v>0</v>
      </c>
      <c r="L34" s="61"/>
      <c r="M34" s="78">
        <v>0</v>
      </c>
      <c r="N34" s="61"/>
      <c r="O34" s="78">
        <v>655292700</v>
      </c>
      <c r="P34" s="61"/>
      <c r="Q34" s="78">
        <v>45134956</v>
      </c>
      <c r="R34" s="61"/>
      <c r="S34" s="79">
        <f t="shared" si="0"/>
        <v>610157744</v>
      </c>
    </row>
    <row r="35" spans="1:19" ht="21.75" customHeight="1">
      <c r="A35" s="6" t="s">
        <v>36</v>
      </c>
      <c r="C35" s="88" t="s">
        <v>147</v>
      </c>
      <c r="D35" s="61"/>
      <c r="E35" s="78">
        <v>1900000</v>
      </c>
      <c r="F35" s="61"/>
      <c r="G35" s="78">
        <v>30</v>
      </c>
      <c r="H35" s="61"/>
      <c r="I35" s="78">
        <v>0</v>
      </c>
      <c r="J35" s="61"/>
      <c r="K35" s="78">
        <v>0</v>
      </c>
      <c r="L35" s="61"/>
      <c r="M35" s="78">
        <v>0</v>
      </c>
      <c r="N35" s="61"/>
      <c r="O35" s="78">
        <v>57000000</v>
      </c>
      <c r="P35" s="61"/>
      <c r="Q35" s="78">
        <v>2250000</v>
      </c>
      <c r="R35" s="61"/>
      <c r="S35" s="79">
        <f t="shared" si="0"/>
        <v>54750000</v>
      </c>
    </row>
    <row r="36" spans="1:19" ht="21.75" customHeight="1">
      <c r="A36" s="6" t="s">
        <v>30</v>
      </c>
      <c r="C36" s="88" t="s">
        <v>160</v>
      </c>
      <c r="D36" s="61"/>
      <c r="E36" s="78">
        <v>1100000</v>
      </c>
      <c r="F36" s="61"/>
      <c r="G36" s="78">
        <v>1900</v>
      </c>
      <c r="H36" s="61"/>
      <c r="I36" s="78">
        <v>0</v>
      </c>
      <c r="J36" s="61"/>
      <c r="K36" s="78">
        <v>0</v>
      </c>
      <c r="L36" s="61"/>
      <c r="M36" s="78">
        <v>0</v>
      </c>
      <c r="N36" s="61"/>
      <c r="O36" s="78">
        <v>2090000000</v>
      </c>
      <c r="P36" s="61"/>
      <c r="Q36" s="78">
        <v>0</v>
      </c>
      <c r="R36" s="61"/>
      <c r="S36" s="79">
        <f t="shared" si="0"/>
        <v>2090000000</v>
      </c>
    </row>
    <row r="37" spans="1:19" ht="21.75" customHeight="1">
      <c r="A37" s="6" t="s">
        <v>46</v>
      </c>
      <c r="C37" s="88" t="s">
        <v>161</v>
      </c>
      <c r="D37" s="61"/>
      <c r="E37" s="78">
        <v>6000000</v>
      </c>
      <c r="F37" s="61"/>
      <c r="G37" s="78">
        <v>420</v>
      </c>
      <c r="H37" s="61"/>
      <c r="I37" s="78">
        <v>0</v>
      </c>
      <c r="J37" s="61"/>
      <c r="K37" s="78">
        <v>0</v>
      </c>
      <c r="L37" s="61"/>
      <c r="M37" s="78">
        <v>0</v>
      </c>
      <c r="N37" s="61"/>
      <c r="O37" s="78">
        <v>2520000000</v>
      </c>
      <c r="P37" s="61"/>
      <c r="Q37" s="78">
        <v>0</v>
      </c>
      <c r="R37" s="61"/>
      <c r="S37" s="79">
        <f t="shared" si="0"/>
        <v>2520000000</v>
      </c>
    </row>
    <row r="38" spans="1:19" ht="21.75" customHeight="1">
      <c r="A38" s="6" t="s">
        <v>31</v>
      </c>
      <c r="C38" s="88" t="s">
        <v>141</v>
      </c>
      <c r="D38" s="61"/>
      <c r="E38" s="78">
        <v>144037</v>
      </c>
      <c r="F38" s="61"/>
      <c r="G38" s="78">
        <v>5700</v>
      </c>
      <c r="H38" s="61"/>
      <c r="I38" s="78">
        <v>0</v>
      </c>
      <c r="J38" s="61"/>
      <c r="K38" s="78">
        <v>0</v>
      </c>
      <c r="L38" s="61"/>
      <c r="M38" s="78">
        <v>0</v>
      </c>
      <c r="N38" s="61"/>
      <c r="O38" s="78">
        <v>821010900</v>
      </c>
      <c r="P38" s="61"/>
      <c r="Q38" s="78">
        <v>5030019</v>
      </c>
      <c r="R38" s="61"/>
      <c r="S38" s="79">
        <f t="shared" si="0"/>
        <v>815980881</v>
      </c>
    </row>
    <row r="39" spans="1:19" ht="21.75" customHeight="1">
      <c r="A39" s="6" t="s">
        <v>56</v>
      </c>
      <c r="C39" s="88" t="s">
        <v>162</v>
      </c>
      <c r="D39" s="61"/>
      <c r="E39" s="78">
        <v>2887500</v>
      </c>
      <c r="F39" s="61"/>
      <c r="G39" s="78">
        <v>77</v>
      </c>
      <c r="H39" s="61"/>
      <c r="I39" s="78">
        <v>0</v>
      </c>
      <c r="J39" s="61"/>
      <c r="K39" s="78">
        <v>0</v>
      </c>
      <c r="L39" s="61"/>
      <c r="M39" s="78">
        <v>0</v>
      </c>
      <c r="N39" s="61"/>
      <c r="O39" s="78">
        <v>222337500</v>
      </c>
      <c r="P39" s="61"/>
      <c r="Q39" s="78">
        <v>8776480</v>
      </c>
      <c r="R39" s="61"/>
      <c r="S39" s="79">
        <f t="shared" si="0"/>
        <v>213561020</v>
      </c>
    </row>
    <row r="40" spans="1:19" ht="21.75" customHeight="1">
      <c r="A40" s="6" t="s">
        <v>64</v>
      </c>
      <c r="C40" s="88" t="s">
        <v>163</v>
      </c>
      <c r="D40" s="61"/>
      <c r="E40" s="78">
        <v>350000</v>
      </c>
      <c r="F40" s="61"/>
      <c r="G40" s="78">
        <v>410</v>
      </c>
      <c r="H40" s="61"/>
      <c r="I40" s="78">
        <v>0</v>
      </c>
      <c r="J40" s="61"/>
      <c r="K40" s="78">
        <v>0</v>
      </c>
      <c r="L40" s="61"/>
      <c r="M40" s="78">
        <v>0</v>
      </c>
      <c r="N40" s="61"/>
      <c r="O40" s="78">
        <v>143500000</v>
      </c>
      <c r="P40" s="61"/>
      <c r="Q40" s="78">
        <v>0</v>
      </c>
      <c r="R40" s="61"/>
      <c r="S40" s="79">
        <f t="shared" si="0"/>
        <v>143500000</v>
      </c>
    </row>
    <row r="41" spans="1:19" ht="21.75" customHeight="1">
      <c r="A41" s="6" t="s">
        <v>54</v>
      </c>
      <c r="C41" s="88" t="s">
        <v>164</v>
      </c>
      <c r="D41" s="61"/>
      <c r="E41" s="78">
        <v>4509700</v>
      </c>
      <c r="F41" s="61"/>
      <c r="G41" s="78">
        <v>700</v>
      </c>
      <c r="H41" s="61"/>
      <c r="I41" s="78">
        <v>0</v>
      </c>
      <c r="J41" s="61"/>
      <c r="K41" s="78">
        <v>0</v>
      </c>
      <c r="L41" s="61"/>
      <c r="M41" s="78">
        <v>0</v>
      </c>
      <c r="N41" s="61"/>
      <c r="O41" s="78">
        <v>3156790000</v>
      </c>
      <c r="P41" s="61"/>
      <c r="Q41" s="78">
        <v>0</v>
      </c>
      <c r="R41" s="61"/>
      <c r="S41" s="79">
        <f t="shared" si="0"/>
        <v>3156790000</v>
      </c>
    </row>
    <row r="42" spans="1:19" ht="21.75" customHeight="1">
      <c r="A42" s="6" t="s">
        <v>19</v>
      </c>
      <c r="C42" s="88" t="s">
        <v>151</v>
      </c>
      <c r="D42" s="61"/>
      <c r="E42" s="78">
        <v>2771416</v>
      </c>
      <c r="F42" s="61"/>
      <c r="G42" s="78">
        <v>110</v>
      </c>
      <c r="H42" s="61"/>
      <c r="I42" s="78">
        <v>0</v>
      </c>
      <c r="J42" s="61"/>
      <c r="K42" s="78">
        <v>0</v>
      </c>
      <c r="L42" s="61"/>
      <c r="M42" s="78">
        <v>0</v>
      </c>
      <c r="N42" s="61"/>
      <c r="O42" s="78">
        <v>304855760</v>
      </c>
      <c r="P42" s="61"/>
      <c r="Q42" s="78">
        <v>10679019</v>
      </c>
      <c r="R42" s="61"/>
      <c r="S42" s="79">
        <f t="shared" si="0"/>
        <v>294176741</v>
      </c>
    </row>
    <row r="43" spans="1:19" ht="21.75" customHeight="1">
      <c r="A43" s="6" t="s">
        <v>32</v>
      </c>
      <c r="C43" s="88" t="s">
        <v>146</v>
      </c>
      <c r="D43" s="61"/>
      <c r="E43" s="78">
        <v>2200000</v>
      </c>
      <c r="F43" s="61"/>
      <c r="G43" s="78">
        <v>38</v>
      </c>
      <c r="H43" s="61"/>
      <c r="I43" s="78">
        <v>0</v>
      </c>
      <c r="J43" s="61"/>
      <c r="K43" s="78">
        <v>0</v>
      </c>
      <c r="L43" s="61"/>
      <c r="M43" s="78">
        <v>0</v>
      </c>
      <c r="N43" s="61"/>
      <c r="O43" s="78">
        <v>83600000</v>
      </c>
      <c r="P43" s="61"/>
      <c r="Q43" s="78">
        <v>9175610</v>
      </c>
      <c r="R43" s="61"/>
      <c r="S43" s="79">
        <f t="shared" si="0"/>
        <v>74424390</v>
      </c>
    </row>
    <row r="44" spans="1:19" ht="21.75" customHeight="1">
      <c r="A44" s="6" t="s">
        <v>25</v>
      </c>
      <c r="C44" s="88" t="s">
        <v>165</v>
      </c>
      <c r="D44" s="61"/>
      <c r="E44" s="78">
        <v>350000</v>
      </c>
      <c r="F44" s="61"/>
      <c r="G44" s="78">
        <v>320</v>
      </c>
      <c r="H44" s="61"/>
      <c r="I44" s="78">
        <v>0</v>
      </c>
      <c r="J44" s="61"/>
      <c r="K44" s="78">
        <v>0</v>
      </c>
      <c r="L44" s="61"/>
      <c r="M44" s="78">
        <v>0</v>
      </c>
      <c r="N44" s="61"/>
      <c r="O44" s="78">
        <v>112000000</v>
      </c>
      <c r="P44" s="61"/>
      <c r="Q44" s="78">
        <v>0</v>
      </c>
      <c r="R44" s="61"/>
      <c r="S44" s="79">
        <f t="shared" si="0"/>
        <v>112000000</v>
      </c>
    </row>
    <row r="45" spans="1:19" ht="21.75" customHeight="1">
      <c r="A45" s="6" t="s">
        <v>65</v>
      </c>
      <c r="C45" s="88" t="s">
        <v>161</v>
      </c>
      <c r="D45" s="61"/>
      <c r="E45" s="78">
        <v>380000</v>
      </c>
      <c r="F45" s="61"/>
      <c r="G45" s="78">
        <v>1350</v>
      </c>
      <c r="H45" s="61"/>
      <c r="I45" s="78">
        <v>0</v>
      </c>
      <c r="J45" s="61"/>
      <c r="K45" s="78">
        <v>0</v>
      </c>
      <c r="L45" s="61"/>
      <c r="M45" s="78">
        <v>0</v>
      </c>
      <c r="N45" s="61"/>
      <c r="O45" s="78">
        <v>513000000</v>
      </c>
      <c r="P45" s="61"/>
      <c r="Q45" s="78">
        <v>0</v>
      </c>
      <c r="R45" s="61"/>
      <c r="S45" s="79">
        <f t="shared" si="0"/>
        <v>513000000</v>
      </c>
    </row>
    <row r="46" spans="1:19" ht="21.75" customHeight="1">
      <c r="A46" s="6" t="s">
        <v>66</v>
      </c>
      <c r="C46" s="88" t="s">
        <v>147</v>
      </c>
      <c r="D46" s="61"/>
      <c r="E46" s="78">
        <v>250000</v>
      </c>
      <c r="F46" s="61"/>
      <c r="G46" s="78">
        <v>1000</v>
      </c>
      <c r="H46" s="61"/>
      <c r="I46" s="78">
        <v>0</v>
      </c>
      <c r="J46" s="61"/>
      <c r="K46" s="78">
        <v>0</v>
      </c>
      <c r="L46" s="61"/>
      <c r="M46" s="78">
        <v>0</v>
      </c>
      <c r="N46" s="61"/>
      <c r="O46" s="78">
        <v>250000000</v>
      </c>
      <c r="P46" s="61"/>
      <c r="Q46" s="78">
        <v>0</v>
      </c>
      <c r="R46" s="61"/>
      <c r="S46" s="79">
        <f t="shared" si="0"/>
        <v>250000000</v>
      </c>
    </row>
    <row r="47" spans="1:19" ht="21.75" customHeight="1">
      <c r="A47" s="35" t="s">
        <v>117</v>
      </c>
      <c r="C47" s="89" t="s">
        <v>166</v>
      </c>
      <c r="D47" s="61"/>
      <c r="E47" s="79">
        <v>625000</v>
      </c>
      <c r="F47" s="61"/>
      <c r="G47" s="79">
        <v>3000</v>
      </c>
      <c r="H47" s="61"/>
      <c r="I47" s="79">
        <v>0</v>
      </c>
      <c r="J47" s="61"/>
      <c r="K47" s="79">
        <v>0</v>
      </c>
      <c r="L47" s="61"/>
      <c r="M47" s="79">
        <v>0</v>
      </c>
      <c r="N47" s="61"/>
      <c r="O47" s="79">
        <v>1875000000</v>
      </c>
      <c r="P47" s="61"/>
      <c r="Q47" s="79">
        <v>0</v>
      </c>
      <c r="R47" s="61"/>
      <c r="S47" s="79">
        <f>O47-Q47</f>
        <v>1875000000</v>
      </c>
    </row>
    <row r="48" spans="1:19" ht="21.75" customHeight="1">
      <c r="A48" s="36" t="s">
        <v>196</v>
      </c>
      <c r="B48" s="37"/>
      <c r="C48" s="43">
        <v>0</v>
      </c>
      <c r="D48" s="43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/>
      <c r="O48" s="23">
        <v>-300000</v>
      </c>
      <c r="P48" s="39"/>
      <c r="Q48" s="39">
        <v>0</v>
      </c>
      <c r="R48" s="23">
        <v>0</v>
      </c>
      <c r="S48" s="23">
        <f t="shared" ref="S48:S58" si="1">O48-Q48</f>
        <v>-300000</v>
      </c>
    </row>
    <row r="49" spans="1:19" ht="21.75" customHeight="1">
      <c r="A49" s="33" t="s">
        <v>197</v>
      </c>
      <c r="C49" s="41">
        <v>0</v>
      </c>
      <c r="D49" s="41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/>
      <c r="O49" s="23">
        <v>-1460</v>
      </c>
      <c r="P49" s="23"/>
      <c r="Q49" s="23">
        <v>0</v>
      </c>
      <c r="R49" s="23">
        <v>0</v>
      </c>
      <c r="S49" s="23">
        <f t="shared" si="1"/>
        <v>-1460</v>
      </c>
    </row>
    <row r="50" spans="1:19" ht="21.75" customHeight="1">
      <c r="A50" s="33" t="s">
        <v>198</v>
      </c>
      <c r="C50" s="41">
        <v>0</v>
      </c>
      <c r="D50" s="41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/>
      <c r="O50" s="23">
        <v>-655401</v>
      </c>
      <c r="P50" s="23"/>
      <c r="Q50" s="23">
        <v>0</v>
      </c>
      <c r="R50" s="23">
        <v>0</v>
      </c>
      <c r="S50" s="23">
        <f t="shared" si="1"/>
        <v>-655401</v>
      </c>
    </row>
    <row r="51" spans="1:19" ht="21.75" customHeight="1">
      <c r="A51" s="33" t="s">
        <v>199</v>
      </c>
      <c r="C51" s="41">
        <v>0</v>
      </c>
      <c r="D51" s="41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/>
      <c r="O51" s="23">
        <v>-600</v>
      </c>
      <c r="P51" s="23"/>
      <c r="Q51" s="23">
        <v>0</v>
      </c>
      <c r="R51" s="23">
        <v>0</v>
      </c>
      <c r="S51" s="23">
        <f t="shared" si="1"/>
        <v>-600</v>
      </c>
    </row>
    <row r="52" spans="1:19" ht="21.75" customHeight="1">
      <c r="A52" s="33" t="s">
        <v>200</v>
      </c>
      <c r="C52" s="41">
        <v>0</v>
      </c>
      <c r="D52" s="41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/>
      <c r="O52" s="23">
        <v>-11392</v>
      </c>
      <c r="P52" s="23"/>
      <c r="Q52" s="23">
        <v>0</v>
      </c>
      <c r="R52" s="23">
        <v>0</v>
      </c>
      <c r="S52" s="23">
        <f t="shared" si="1"/>
        <v>-11392</v>
      </c>
    </row>
    <row r="53" spans="1:19" ht="21.75" customHeight="1">
      <c r="A53" s="33" t="s">
        <v>201</v>
      </c>
      <c r="C53" s="41">
        <v>0</v>
      </c>
      <c r="D53" s="41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/>
      <c r="O53" s="23">
        <v>-150</v>
      </c>
      <c r="P53" s="23"/>
      <c r="Q53" s="23">
        <v>0</v>
      </c>
      <c r="R53" s="23">
        <v>0</v>
      </c>
      <c r="S53" s="23">
        <f t="shared" si="1"/>
        <v>-150</v>
      </c>
    </row>
    <row r="54" spans="1:19" ht="21.75" customHeight="1">
      <c r="A54" s="33" t="s">
        <v>202</v>
      </c>
      <c r="C54" s="41">
        <v>0</v>
      </c>
      <c r="D54" s="41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/>
      <c r="O54" s="23">
        <v>-260</v>
      </c>
      <c r="P54" s="23"/>
      <c r="Q54" s="23">
        <v>0</v>
      </c>
      <c r="R54" s="23">
        <v>0</v>
      </c>
      <c r="S54" s="23">
        <f t="shared" si="1"/>
        <v>-260</v>
      </c>
    </row>
    <row r="55" spans="1:19" ht="21.75" customHeight="1">
      <c r="A55" s="33" t="s">
        <v>203</v>
      </c>
      <c r="C55" s="41">
        <v>0</v>
      </c>
      <c r="D55" s="41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/>
      <c r="O55" s="23">
        <v>-2970</v>
      </c>
      <c r="P55" s="23"/>
      <c r="Q55" s="23">
        <v>0</v>
      </c>
      <c r="R55" s="23">
        <v>0</v>
      </c>
      <c r="S55" s="23">
        <f t="shared" si="1"/>
        <v>-2970</v>
      </c>
    </row>
    <row r="56" spans="1:19" ht="21.75" customHeight="1">
      <c r="A56" s="33" t="s">
        <v>204</v>
      </c>
      <c r="C56" s="41">
        <v>0</v>
      </c>
      <c r="D56" s="41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/>
      <c r="O56" s="23">
        <v>-750</v>
      </c>
      <c r="P56" s="23"/>
      <c r="Q56" s="23">
        <v>0</v>
      </c>
      <c r="R56" s="23">
        <v>0</v>
      </c>
      <c r="S56" s="23">
        <f t="shared" si="1"/>
        <v>-750</v>
      </c>
    </row>
    <row r="57" spans="1:19" ht="21.75" customHeight="1">
      <c r="A57" s="33" t="s">
        <v>205</v>
      </c>
      <c r="C57" s="41">
        <v>0</v>
      </c>
      <c r="D57" s="41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/>
      <c r="O57" s="23">
        <v>-22950</v>
      </c>
      <c r="P57" s="23"/>
      <c r="Q57" s="23">
        <v>0</v>
      </c>
      <c r="R57" s="23">
        <v>0</v>
      </c>
      <c r="S57" s="23">
        <f t="shared" si="1"/>
        <v>-22950</v>
      </c>
    </row>
    <row r="58" spans="1:19" ht="21.75" customHeight="1">
      <c r="A58" s="33" t="s">
        <v>206</v>
      </c>
      <c r="C58" s="41">
        <v>0</v>
      </c>
      <c r="D58" s="41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/>
      <c r="O58" s="23">
        <v>-180000</v>
      </c>
      <c r="P58" s="23"/>
      <c r="Q58" s="23">
        <v>0</v>
      </c>
      <c r="R58" s="23">
        <v>0</v>
      </c>
      <c r="S58" s="23">
        <f t="shared" si="1"/>
        <v>-180000</v>
      </c>
    </row>
    <row r="59" spans="1:19" s="27" customFormat="1" ht="21.75" customHeight="1" thickBot="1">
      <c r="A59" s="30" t="s">
        <v>68</v>
      </c>
      <c r="C59" s="66"/>
      <c r="D59" s="65"/>
      <c r="E59" s="84"/>
      <c r="F59" s="65"/>
      <c r="G59" s="66"/>
      <c r="H59" s="65"/>
      <c r="I59" s="66">
        <v>0</v>
      </c>
      <c r="J59" s="65"/>
      <c r="K59" s="66">
        <v>0</v>
      </c>
      <c r="L59" s="65"/>
      <c r="M59" s="66">
        <v>0</v>
      </c>
      <c r="N59" s="65"/>
      <c r="O59" s="60">
        <f>SUM(O8:O58)</f>
        <v>53367610835</v>
      </c>
      <c r="P59" s="66"/>
      <c r="Q59" s="66">
        <v>294978368</v>
      </c>
      <c r="R59" s="66"/>
      <c r="S59" s="66">
        <f>SUM(S8:S58)</f>
        <v>53072632467</v>
      </c>
    </row>
    <row r="60" spans="1:19" ht="13.5" thickTop="1"/>
    <row r="61" spans="1:19" ht="21.75" customHeight="1">
      <c r="O61" s="22"/>
    </row>
    <row r="62" spans="1:19" ht="21.75" customHeight="1">
      <c r="O62" s="20"/>
      <c r="S62" s="20"/>
    </row>
    <row r="63" spans="1:19" ht="21.75" customHeight="1">
      <c r="O63" s="21"/>
      <c r="S63" s="2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9"/>
  <sheetViews>
    <sheetView rightToLeft="1" workbookViewId="0">
      <selection activeCell="G32" sqref="G3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1.75" customHeight="1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ht="14.45" customHeight="1"/>
    <row r="5" spans="1:13" ht="14.45" customHeight="1">
      <c r="A5" s="113" t="s">
        <v>169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4.45" customHeight="1">
      <c r="A6" s="106"/>
      <c r="C6" s="109" t="s">
        <v>109</v>
      </c>
      <c r="D6" s="109"/>
      <c r="E6" s="109"/>
      <c r="F6" s="109"/>
      <c r="G6" s="109"/>
      <c r="I6" s="109" t="s">
        <v>110</v>
      </c>
      <c r="J6" s="109"/>
      <c r="K6" s="109"/>
      <c r="L6" s="109"/>
      <c r="M6" s="109"/>
    </row>
    <row r="7" spans="1:13" ht="29.1" customHeight="1">
      <c r="A7" s="106"/>
      <c r="C7" s="7" t="s">
        <v>167</v>
      </c>
      <c r="D7" s="3"/>
      <c r="E7" s="7" t="s">
        <v>138</v>
      </c>
      <c r="F7" s="3"/>
      <c r="G7" s="7" t="s">
        <v>168</v>
      </c>
      <c r="I7" s="7" t="s">
        <v>167</v>
      </c>
      <c r="J7" s="3"/>
      <c r="K7" s="7" t="s">
        <v>138</v>
      </c>
      <c r="L7" s="3"/>
      <c r="M7" s="7" t="s">
        <v>168</v>
      </c>
    </row>
    <row r="8" spans="1:13" ht="21.75" customHeight="1">
      <c r="A8" s="42" t="s">
        <v>194</v>
      </c>
      <c r="C8" s="63">
        <v>7661447</v>
      </c>
      <c r="D8" s="61"/>
      <c r="E8" s="63">
        <v>7295</v>
      </c>
      <c r="F8" s="61"/>
      <c r="G8" s="63">
        <v>7654152</v>
      </c>
      <c r="H8" s="61"/>
      <c r="I8" s="63">
        <v>85072182</v>
      </c>
      <c r="J8" s="61"/>
      <c r="K8" s="63">
        <v>8379</v>
      </c>
      <c r="L8" s="61"/>
      <c r="M8" s="63">
        <v>85063803</v>
      </c>
    </row>
    <row r="9" spans="1:13" s="27" customFormat="1" ht="21.75" customHeight="1">
      <c r="A9" s="90"/>
      <c r="C9" s="66">
        <v>7661447</v>
      </c>
      <c r="D9" s="65"/>
      <c r="E9" s="66">
        <v>7295</v>
      </c>
      <c r="F9" s="65"/>
      <c r="G9" s="66">
        <v>7654152</v>
      </c>
      <c r="H9" s="65"/>
      <c r="I9" s="60">
        <v>85072182</v>
      </c>
      <c r="J9" s="65"/>
      <c r="K9" s="66">
        <v>8379</v>
      </c>
      <c r="L9" s="65"/>
      <c r="M9" s="66">
        <v>85063803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28"/>
  <sheetViews>
    <sheetView rightToLeft="1" workbookViewId="0">
      <selection activeCell="M24" sqref="M24"/>
    </sheetView>
  </sheetViews>
  <sheetFormatPr defaultRowHeight="12.75"/>
  <cols>
    <col min="1" max="1" width="28" bestFit="1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10.71093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6.5703125" bestFit="1" customWidth="1"/>
    <col min="18" max="19" width="0.28515625" customWidth="1"/>
    <col min="24" max="24" width="12.7109375" bestFit="1" customWidth="1"/>
  </cols>
  <sheetData>
    <row r="1" spans="1:23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23" ht="21.75" customHeight="1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23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23" ht="14.45" customHeight="1"/>
    <row r="5" spans="1:23" ht="14.45" customHeight="1">
      <c r="A5" s="113" t="s">
        <v>170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23" ht="24.75" customHeight="1">
      <c r="A6" s="106"/>
      <c r="C6" s="117" t="s">
        <v>109</v>
      </c>
      <c r="D6" s="117"/>
      <c r="E6" s="117"/>
      <c r="F6" s="117"/>
      <c r="G6" s="117"/>
      <c r="H6" s="117"/>
      <c r="I6" s="117"/>
      <c r="K6" s="117" t="s">
        <v>110</v>
      </c>
      <c r="L6" s="117"/>
      <c r="M6" s="117"/>
      <c r="N6" s="117"/>
      <c r="O6" s="117"/>
      <c r="P6" s="117"/>
      <c r="Q6" s="117"/>
      <c r="R6" s="117"/>
    </row>
    <row r="7" spans="1:23" ht="42.75" customHeight="1">
      <c r="A7" s="106"/>
      <c r="C7" s="7" t="s">
        <v>13</v>
      </c>
      <c r="D7" s="3"/>
      <c r="E7" s="7" t="s">
        <v>171</v>
      </c>
      <c r="F7" s="3"/>
      <c r="G7" s="7" t="s">
        <v>172</v>
      </c>
      <c r="H7" s="3"/>
      <c r="I7" s="7" t="s">
        <v>173</v>
      </c>
      <c r="K7" s="7" t="s">
        <v>13</v>
      </c>
      <c r="L7" s="3"/>
      <c r="M7" s="7" t="s">
        <v>171</v>
      </c>
      <c r="N7" s="3"/>
      <c r="O7" s="7" t="s">
        <v>172</v>
      </c>
      <c r="P7" s="3"/>
      <c r="Q7" s="123" t="s">
        <v>173</v>
      </c>
      <c r="R7" s="123"/>
    </row>
    <row r="8" spans="1:23" ht="21.75" customHeight="1">
      <c r="A8" s="42" t="s">
        <v>50</v>
      </c>
      <c r="C8" s="63">
        <v>0</v>
      </c>
      <c r="D8" s="61"/>
      <c r="E8" s="63">
        <v>0</v>
      </c>
      <c r="F8" s="61"/>
      <c r="G8" s="63">
        <v>0</v>
      </c>
      <c r="H8" s="61"/>
      <c r="I8" s="63">
        <v>0</v>
      </c>
      <c r="J8" s="61"/>
      <c r="K8" s="63">
        <v>965214</v>
      </c>
      <c r="L8" s="61"/>
      <c r="M8" s="79">
        <f>Q8+O8</f>
        <v>14117666297</v>
      </c>
      <c r="N8" s="61"/>
      <c r="O8" s="63">
        <v>14334496330</v>
      </c>
      <c r="P8" s="61"/>
      <c r="Q8" s="23">
        <v>-216830033</v>
      </c>
      <c r="R8" s="23"/>
    </row>
    <row r="9" spans="1:23" ht="21.75" customHeight="1">
      <c r="A9" s="6" t="s">
        <v>115</v>
      </c>
      <c r="C9" s="78">
        <v>0</v>
      </c>
      <c r="D9" s="61"/>
      <c r="E9" s="78">
        <v>0</v>
      </c>
      <c r="F9" s="61"/>
      <c r="G9" s="78">
        <v>0</v>
      </c>
      <c r="H9" s="61"/>
      <c r="I9" s="78">
        <v>0</v>
      </c>
      <c r="J9" s="61"/>
      <c r="K9" s="78">
        <v>400000</v>
      </c>
      <c r="L9" s="61"/>
      <c r="M9" s="79">
        <f t="shared" ref="M9:M21" si="0">Q9+O9</f>
        <v>5324131841</v>
      </c>
      <c r="N9" s="61"/>
      <c r="O9" s="78">
        <v>3365152786</v>
      </c>
      <c r="P9" s="61"/>
      <c r="Q9" s="118">
        <v>1958979055</v>
      </c>
      <c r="R9" s="118"/>
    </row>
    <row r="10" spans="1:23" ht="21.75" customHeight="1">
      <c r="A10" s="6" t="s">
        <v>116</v>
      </c>
      <c r="C10" s="78">
        <v>0</v>
      </c>
      <c r="D10" s="61"/>
      <c r="E10" s="78">
        <v>0</v>
      </c>
      <c r="F10" s="61"/>
      <c r="G10" s="78">
        <v>0</v>
      </c>
      <c r="H10" s="61"/>
      <c r="I10" s="78">
        <v>0</v>
      </c>
      <c r="J10" s="61"/>
      <c r="K10" s="78">
        <v>60000</v>
      </c>
      <c r="L10" s="61"/>
      <c r="M10" s="79">
        <f t="shared" si="0"/>
        <v>5012818041</v>
      </c>
      <c r="N10" s="61"/>
      <c r="O10" s="78">
        <v>3744637042</v>
      </c>
      <c r="P10" s="61"/>
      <c r="Q10" s="118">
        <v>1268180999</v>
      </c>
      <c r="R10" s="118"/>
    </row>
    <row r="11" spans="1:23" ht="21.75" customHeight="1">
      <c r="A11" s="6" t="s">
        <v>54</v>
      </c>
      <c r="C11" s="78">
        <v>0</v>
      </c>
      <c r="D11" s="61"/>
      <c r="E11" s="78">
        <v>0</v>
      </c>
      <c r="F11" s="61"/>
      <c r="G11" s="78">
        <v>0</v>
      </c>
      <c r="H11" s="61"/>
      <c r="I11" s="78">
        <v>0</v>
      </c>
      <c r="J11" s="61"/>
      <c r="K11" s="78">
        <v>683522</v>
      </c>
      <c r="L11" s="61"/>
      <c r="M11" s="79">
        <f t="shared" si="0"/>
        <v>3369711618</v>
      </c>
      <c r="N11" s="61"/>
      <c r="O11" s="78">
        <v>4470814167</v>
      </c>
      <c r="P11" s="61"/>
      <c r="Q11" s="23">
        <v>-1101102549</v>
      </c>
      <c r="R11" s="23"/>
      <c r="W11" s="18" t="s">
        <v>195</v>
      </c>
    </row>
    <row r="12" spans="1:23" ht="21.75" customHeight="1">
      <c r="A12" s="6" t="s">
        <v>65</v>
      </c>
      <c r="C12" s="78">
        <v>0</v>
      </c>
      <c r="D12" s="61"/>
      <c r="E12" s="78">
        <v>0</v>
      </c>
      <c r="F12" s="61"/>
      <c r="G12" s="78">
        <v>0</v>
      </c>
      <c r="H12" s="61"/>
      <c r="I12" s="78">
        <v>0</v>
      </c>
      <c r="J12" s="61"/>
      <c r="K12" s="78">
        <v>226000</v>
      </c>
      <c r="L12" s="61"/>
      <c r="M12" s="79">
        <f t="shared" si="0"/>
        <v>7808364288</v>
      </c>
      <c r="N12" s="61"/>
      <c r="O12" s="78">
        <v>6787030028</v>
      </c>
      <c r="P12" s="61"/>
      <c r="Q12" s="118">
        <v>1021334260</v>
      </c>
      <c r="R12" s="118"/>
    </row>
    <row r="13" spans="1:23" ht="21.75" customHeight="1">
      <c r="A13" s="6" t="s">
        <v>57</v>
      </c>
      <c r="C13" s="78">
        <v>0</v>
      </c>
      <c r="D13" s="61"/>
      <c r="E13" s="78">
        <v>0</v>
      </c>
      <c r="F13" s="61"/>
      <c r="G13" s="78">
        <v>0</v>
      </c>
      <c r="H13" s="61"/>
      <c r="I13" s="78">
        <v>0</v>
      </c>
      <c r="J13" s="61"/>
      <c r="K13" s="78">
        <v>2171205</v>
      </c>
      <c r="L13" s="61"/>
      <c r="M13" s="79">
        <f t="shared" si="0"/>
        <v>4342280082</v>
      </c>
      <c r="N13" s="61"/>
      <c r="O13" s="78">
        <v>3977432968</v>
      </c>
      <c r="P13" s="61"/>
      <c r="Q13" s="118">
        <v>364847114</v>
      </c>
      <c r="R13" s="118"/>
    </row>
    <row r="14" spans="1:23" ht="21.75" customHeight="1">
      <c r="A14" s="6" t="s">
        <v>117</v>
      </c>
      <c r="C14" s="78">
        <v>0</v>
      </c>
      <c r="D14" s="61"/>
      <c r="E14" s="78">
        <v>0</v>
      </c>
      <c r="F14" s="61"/>
      <c r="G14" s="78">
        <v>0</v>
      </c>
      <c r="H14" s="61"/>
      <c r="I14" s="78">
        <v>0</v>
      </c>
      <c r="J14" s="61"/>
      <c r="K14" s="78">
        <v>625000</v>
      </c>
      <c r="L14" s="61"/>
      <c r="M14" s="79">
        <f t="shared" si="0"/>
        <v>4965278063</v>
      </c>
      <c r="N14" s="61"/>
      <c r="O14" s="78">
        <v>5172192090</v>
      </c>
      <c r="P14" s="61"/>
      <c r="Q14" s="23">
        <v>-206914027</v>
      </c>
      <c r="R14" s="23"/>
    </row>
    <row r="15" spans="1:23" ht="21.75" customHeight="1">
      <c r="A15" s="6" t="s">
        <v>52</v>
      </c>
      <c r="C15" s="78">
        <v>0</v>
      </c>
      <c r="D15" s="61"/>
      <c r="E15" s="78">
        <v>0</v>
      </c>
      <c r="F15" s="61"/>
      <c r="G15" s="78">
        <v>0</v>
      </c>
      <c r="H15" s="61"/>
      <c r="I15" s="78">
        <v>0</v>
      </c>
      <c r="J15" s="61"/>
      <c r="K15" s="78">
        <v>130000</v>
      </c>
      <c r="L15" s="61"/>
      <c r="M15" s="79">
        <f t="shared" si="0"/>
        <v>1613659635</v>
      </c>
      <c r="N15" s="61"/>
      <c r="O15" s="78">
        <v>1940982033</v>
      </c>
      <c r="P15" s="61"/>
      <c r="Q15" s="23">
        <v>-327322398</v>
      </c>
      <c r="R15" s="23"/>
    </row>
    <row r="16" spans="1:23" ht="21.75" customHeight="1">
      <c r="A16" s="6" t="s">
        <v>25</v>
      </c>
      <c r="C16" s="78">
        <v>0</v>
      </c>
      <c r="D16" s="61"/>
      <c r="E16" s="78">
        <v>0</v>
      </c>
      <c r="F16" s="61"/>
      <c r="G16" s="78">
        <v>0</v>
      </c>
      <c r="H16" s="61"/>
      <c r="I16" s="78">
        <v>0</v>
      </c>
      <c r="J16" s="61"/>
      <c r="K16" s="78">
        <v>350000</v>
      </c>
      <c r="L16" s="61"/>
      <c r="M16" s="79">
        <f t="shared" si="0"/>
        <v>1147779851</v>
      </c>
      <c r="N16" s="61"/>
      <c r="O16" s="78">
        <v>718151490</v>
      </c>
      <c r="P16" s="61"/>
      <c r="Q16" s="118">
        <v>429628361</v>
      </c>
      <c r="R16" s="118"/>
    </row>
    <row r="17" spans="1:24" ht="21.75" customHeight="1">
      <c r="A17" s="6" t="s">
        <v>21</v>
      </c>
      <c r="C17" s="78">
        <v>0</v>
      </c>
      <c r="D17" s="61"/>
      <c r="E17" s="78">
        <v>0</v>
      </c>
      <c r="F17" s="61"/>
      <c r="G17" s="78">
        <v>0</v>
      </c>
      <c r="H17" s="61"/>
      <c r="I17" s="78">
        <v>0</v>
      </c>
      <c r="J17" s="61"/>
      <c r="K17" s="78">
        <v>9026</v>
      </c>
      <c r="L17" s="61"/>
      <c r="M17" s="79">
        <f t="shared" si="0"/>
        <v>134674166</v>
      </c>
      <c r="N17" s="61"/>
      <c r="O17" s="78">
        <v>164910779</v>
      </c>
      <c r="P17" s="61"/>
      <c r="Q17" s="23">
        <v>-30236613</v>
      </c>
      <c r="R17" s="23"/>
    </row>
    <row r="18" spans="1:24" ht="21.75" customHeight="1">
      <c r="A18" s="6" t="s">
        <v>118</v>
      </c>
      <c r="C18" s="78">
        <v>0</v>
      </c>
      <c r="D18" s="61"/>
      <c r="E18" s="78">
        <v>0</v>
      </c>
      <c r="F18" s="61"/>
      <c r="G18" s="78">
        <v>0</v>
      </c>
      <c r="H18" s="61"/>
      <c r="I18" s="78">
        <v>0</v>
      </c>
      <c r="J18" s="61"/>
      <c r="K18" s="78">
        <v>132000</v>
      </c>
      <c r="L18" s="61"/>
      <c r="M18" s="79">
        <f t="shared" si="0"/>
        <v>19338000</v>
      </c>
      <c r="N18" s="61"/>
      <c r="O18" s="78">
        <v>13803175</v>
      </c>
      <c r="P18" s="61"/>
      <c r="Q18" s="118">
        <v>5534825</v>
      </c>
      <c r="R18" s="118"/>
    </row>
    <row r="19" spans="1:24" ht="21.75" customHeight="1">
      <c r="A19" s="6" t="s">
        <v>60</v>
      </c>
      <c r="C19" s="78">
        <v>0</v>
      </c>
      <c r="D19" s="61"/>
      <c r="E19" s="78">
        <v>0</v>
      </c>
      <c r="F19" s="61"/>
      <c r="G19" s="78">
        <v>0</v>
      </c>
      <c r="H19" s="61"/>
      <c r="I19" s="78">
        <v>0</v>
      </c>
      <c r="J19" s="61"/>
      <c r="K19" s="78">
        <v>998890</v>
      </c>
      <c r="L19" s="61"/>
      <c r="M19" s="79">
        <f t="shared" si="0"/>
        <v>5014380421</v>
      </c>
      <c r="N19" s="61"/>
      <c r="O19" s="78">
        <v>4685237038</v>
      </c>
      <c r="P19" s="61"/>
      <c r="Q19" s="118">
        <v>329143383</v>
      </c>
      <c r="R19" s="118"/>
    </row>
    <row r="20" spans="1:24" ht="21.75" customHeight="1">
      <c r="A20" s="6" t="s">
        <v>119</v>
      </c>
      <c r="C20" s="78">
        <v>0</v>
      </c>
      <c r="D20" s="61"/>
      <c r="E20" s="78">
        <v>0</v>
      </c>
      <c r="F20" s="61"/>
      <c r="G20" s="78">
        <v>0</v>
      </c>
      <c r="H20" s="61"/>
      <c r="I20" s="78">
        <v>0</v>
      </c>
      <c r="J20" s="61"/>
      <c r="K20" s="78">
        <v>293988</v>
      </c>
      <c r="L20" s="61"/>
      <c r="M20" s="79">
        <f t="shared" si="0"/>
        <v>1932047970</v>
      </c>
      <c r="N20" s="61"/>
      <c r="O20" s="78">
        <v>2099334195</v>
      </c>
      <c r="P20" s="61"/>
      <c r="Q20" s="23">
        <v>-167286225</v>
      </c>
      <c r="R20" s="23"/>
      <c r="X20" s="22"/>
    </row>
    <row r="21" spans="1:24" ht="21.75" customHeight="1">
      <c r="A21" s="42" t="s">
        <v>120</v>
      </c>
      <c r="C21" s="79">
        <v>0</v>
      </c>
      <c r="D21" s="61"/>
      <c r="E21" s="86">
        <v>0</v>
      </c>
      <c r="F21" s="61"/>
      <c r="G21" s="86">
        <v>0</v>
      </c>
      <c r="H21" s="61"/>
      <c r="I21" s="86">
        <v>0</v>
      </c>
      <c r="J21" s="61"/>
      <c r="K21" s="86">
        <v>132000</v>
      </c>
      <c r="L21" s="61"/>
      <c r="M21" s="79">
        <f t="shared" si="0"/>
        <v>2963400</v>
      </c>
      <c r="N21" s="61"/>
      <c r="O21" s="86">
        <v>1320336</v>
      </c>
      <c r="P21" s="61"/>
      <c r="Q21" s="119">
        <v>1643064</v>
      </c>
      <c r="R21" s="119"/>
      <c r="X21" s="22"/>
    </row>
    <row r="22" spans="1:24" s="27" customFormat="1" ht="21.75" customHeight="1" thickBot="1">
      <c r="A22" s="90"/>
      <c r="C22" s="84"/>
      <c r="D22" s="65"/>
      <c r="E22" s="66">
        <v>0</v>
      </c>
      <c r="F22" s="65"/>
      <c r="G22" s="66">
        <v>0</v>
      </c>
      <c r="H22" s="65"/>
      <c r="I22" s="66">
        <v>0</v>
      </c>
      <c r="J22" s="65"/>
      <c r="K22" s="66">
        <v>7176845</v>
      </c>
      <c r="L22" s="65"/>
      <c r="M22" s="60">
        <f>SUM(M8:M21)</f>
        <v>54805093673</v>
      </c>
      <c r="N22" s="67"/>
      <c r="O22" s="60">
        <f>SUM(O8:O21)</f>
        <v>51475494457</v>
      </c>
      <c r="P22" s="67"/>
      <c r="Q22" s="120">
        <f>SUM(Q8:R21)</f>
        <v>3329599216</v>
      </c>
      <c r="R22" s="120"/>
      <c r="X22" s="32"/>
    </row>
    <row r="23" spans="1:24" ht="13.5" thickTop="1"/>
    <row r="24" spans="1:24" ht="12.75" customHeight="1">
      <c r="Q24" s="20"/>
    </row>
    <row r="25" spans="1:24" ht="12.75" customHeight="1">
      <c r="Q25" s="22"/>
    </row>
    <row r="26" spans="1:24" ht="15.75">
      <c r="Q26" s="121"/>
      <c r="R26" s="122"/>
    </row>
    <row r="27" spans="1:24">
      <c r="Q27" s="21"/>
    </row>
    <row r="28" spans="1:24">
      <c r="Q28" s="21"/>
    </row>
  </sheetData>
  <mergeCells count="18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6:R16"/>
    <mergeCell ref="Q9:R9"/>
    <mergeCell ref="Q10:R10"/>
    <mergeCell ref="Q12:R12"/>
    <mergeCell ref="Q18:R18"/>
    <mergeCell ref="Q19:R19"/>
    <mergeCell ref="Q21:R21"/>
    <mergeCell ref="Q22:R22"/>
    <mergeCell ref="Q26:R2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5"/>
  <sheetViews>
    <sheetView rightToLeft="1" workbookViewId="0">
      <selection activeCell="Q27" sqref="Q27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21.75" customHeight="1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5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ht="7.35" customHeight="1"/>
    <row r="5" spans="1:25" ht="14.45" customHeight="1">
      <c r="A5" s="113" t="s">
        <v>174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</row>
    <row r="6" spans="1:25" ht="7.35" customHeight="1"/>
    <row r="7" spans="1:25" ht="14.45" customHeight="1">
      <c r="E7" s="109" t="s">
        <v>109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Y7" s="2" t="s">
        <v>110</v>
      </c>
    </row>
    <row r="8" spans="1:25" ht="37.5" customHeight="1">
      <c r="A8" s="2" t="s">
        <v>175</v>
      </c>
      <c r="C8" s="2" t="s">
        <v>176</v>
      </c>
      <c r="E8" s="7" t="s">
        <v>71</v>
      </c>
      <c r="F8" s="3"/>
      <c r="G8" s="7" t="s">
        <v>13</v>
      </c>
      <c r="H8" s="3"/>
      <c r="I8" s="7" t="s">
        <v>70</v>
      </c>
      <c r="J8" s="3"/>
      <c r="K8" s="7" t="s">
        <v>177</v>
      </c>
      <c r="L8" s="3"/>
      <c r="M8" s="7" t="s">
        <v>178</v>
      </c>
      <c r="N8" s="3"/>
      <c r="O8" s="7" t="s">
        <v>179</v>
      </c>
      <c r="P8" s="3"/>
      <c r="Q8" s="7" t="s">
        <v>180</v>
      </c>
      <c r="R8" s="3"/>
      <c r="S8" s="7" t="s">
        <v>181</v>
      </c>
      <c r="T8" s="3"/>
      <c r="U8" s="7" t="s">
        <v>182</v>
      </c>
      <c r="V8" s="3"/>
      <c r="W8" s="7" t="s">
        <v>183</v>
      </c>
      <c r="Y8" s="7" t="s">
        <v>183</v>
      </c>
    </row>
    <row r="9" spans="1:25" ht="21.75" customHeight="1">
      <c r="A9" s="5" t="s">
        <v>184</v>
      </c>
      <c r="C9" s="5" t="s">
        <v>185</v>
      </c>
      <c r="E9" s="62"/>
      <c r="F9" s="61"/>
      <c r="G9" s="63">
        <v>0</v>
      </c>
      <c r="H9" s="61"/>
      <c r="I9" s="63">
        <v>0</v>
      </c>
      <c r="J9" s="61"/>
      <c r="K9" s="63">
        <v>0</v>
      </c>
      <c r="L9" s="61"/>
      <c r="M9" s="63">
        <v>0</v>
      </c>
      <c r="N9" s="61"/>
      <c r="O9" s="63">
        <v>0</v>
      </c>
      <c r="P9" s="61"/>
      <c r="Q9" s="63">
        <v>0</v>
      </c>
      <c r="R9" s="61"/>
      <c r="S9" s="63">
        <v>0</v>
      </c>
      <c r="T9" s="61"/>
      <c r="U9" s="63">
        <v>0</v>
      </c>
      <c r="V9" s="61"/>
      <c r="W9" s="63">
        <v>0</v>
      </c>
      <c r="X9" s="61"/>
      <c r="Y9" s="63">
        <v>658271983</v>
      </c>
    </row>
    <row r="10" spans="1:25" ht="21.75" customHeight="1">
      <c r="A10" s="6" t="s">
        <v>184</v>
      </c>
      <c r="C10" s="6" t="s">
        <v>185</v>
      </c>
      <c r="E10" s="61"/>
      <c r="F10" s="61"/>
      <c r="G10" s="78">
        <v>0</v>
      </c>
      <c r="H10" s="61"/>
      <c r="I10" s="78">
        <v>0</v>
      </c>
      <c r="J10" s="61"/>
      <c r="K10" s="78">
        <v>0</v>
      </c>
      <c r="L10" s="61"/>
      <c r="M10" s="78">
        <v>0</v>
      </c>
      <c r="N10" s="61"/>
      <c r="O10" s="78">
        <v>0</v>
      </c>
      <c r="P10" s="61"/>
      <c r="Q10" s="78">
        <v>0</v>
      </c>
      <c r="R10" s="61"/>
      <c r="S10" s="78">
        <v>0</v>
      </c>
      <c r="T10" s="61"/>
      <c r="U10" s="78">
        <v>0</v>
      </c>
      <c r="V10" s="61"/>
      <c r="W10" s="78">
        <v>0</v>
      </c>
      <c r="X10" s="61"/>
      <c r="Y10" s="78">
        <v>54390990</v>
      </c>
    </row>
    <row r="11" spans="1:25" ht="21.75" customHeight="1">
      <c r="A11" s="6" t="s">
        <v>186</v>
      </c>
      <c r="C11" s="6" t="s">
        <v>187</v>
      </c>
      <c r="E11" s="61"/>
      <c r="F11" s="61"/>
      <c r="G11" s="78">
        <v>0</v>
      </c>
      <c r="H11" s="61"/>
      <c r="I11" s="78">
        <v>0</v>
      </c>
      <c r="J11" s="61"/>
      <c r="K11" s="78">
        <v>0</v>
      </c>
      <c r="L11" s="61"/>
      <c r="M11" s="78">
        <v>0</v>
      </c>
      <c r="N11" s="61"/>
      <c r="O11" s="78">
        <v>0</v>
      </c>
      <c r="P11" s="61"/>
      <c r="Q11" s="78">
        <v>0</v>
      </c>
      <c r="R11" s="61"/>
      <c r="S11" s="78">
        <v>0</v>
      </c>
      <c r="T11" s="61"/>
      <c r="U11" s="78">
        <v>0</v>
      </c>
      <c r="V11" s="61"/>
      <c r="W11" s="78">
        <v>0</v>
      </c>
      <c r="X11" s="61"/>
      <c r="Y11" s="78">
        <v>2092528000</v>
      </c>
    </row>
    <row r="12" spans="1:25" ht="21.75" customHeight="1">
      <c r="A12" s="6" t="s">
        <v>188</v>
      </c>
      <c r="C12" s="6" t="s">
        <v>189</v>
      </c>
      <c r="E12" s="61"/>
      <c r="F12" s="61"/>
      <c r="G12" s="78">
        <v>0</v>
      </c>
      <c r="H12" s="61"/>
      <c r="I12" s="78">
        <v>0</v>
      </c>
      <c r="J12" s="61"/>
      <c r="K12" s="78">
        <v>0</v>
      </c>
      <c r="L12" s="61"/>
      <c r="M12" s="78">
        <v>0</v>
      </c>
      <c r="N12" s="61"/>
      <c r="O12" s="78">
        <v>0</v>
      </c>
      <c r="P12" s="61"/>
      <c r="Q12" s="78">
        <v>0</v>
      </c>
      <c r="R12" s="61"/>
      <c r="S12" s="78">
        <v>0</v>
      </c>
      <c r="T12" s="61"/>
      <c r="U12" s="78">
        <v>0</v>
      </c>
      <c r="V12" s="61"/>
      <c r="W12" s="78">
        <v>0</v>
      </c>
      <c r="X12" s="61"/>
      <c r="Y12" s="78">
        <v>969873000</v>
      </c>
    </row>
    <row r="13" spans="1:25" ht="21.75" customHeight="1">
      <c r="A13" s="6" t="s">
        <v>186</v>
      </c>
      <c r="C13" s="6" t="s">
        <v>190</v>
      </c>
      <c r="E13" s="61"/>
      <c r="F13" s="61"/>
      <c r="G13" s="78">
        <v>0</v>
      </c>
      <c r="H13" s="61"/>
      <c r="I13" s="78">
        <v>0</v>
      </c>
      <c r="J13" s="61"/>
      <c r="K13" s="78">
        <v>0</v>
      </c>
      <c r="L13" s="61"/>
      <c r="M13" s="78">
        <v>0</v>
      </c>
      <c r="N13" s="61"/>
      <c r="O13" s="78">
        <v>0</v>
      </c>
      <c r="P13" s="61"/>
      <c r="Q13" s="78">
        <v>0</v>
      </c>
      <c r="R13" s="61"/>
      <c r="S13" s="78">
        <v>0</v>
      </c>
      <c r="T13" s="61"/>
      <c r="U13" s="78">
        <v>0</v>
      </c>
      <c r="V13" s="61"/>
      <c r="W13" s="78">
        <v>0</v>
      </c>
      <c r="X13" s="61"/>
      <c r="Y13" s="78">
        <v>146273900</v>
      </c>
    </row>
    <row r="14" spans="1:25" ht="21.75" customHeight="1">
      <c r="A14" s="42" t="s">
        <v>188</v>
      </c>
      <c r="B14" s="37"/>
      <c r="C14" s="42" t="s">
        <v>191</v>
      </c>
      <c r="E14" s="93"/>
      <c r="F14" s="61"/>
      <c r="G14" s="79">
        <v>0</v>
      </c>
      <c r="H14" s="61"/>
      <c r="I14" s="86">
        <v>0</v>
      </c>
      <c r="J14" s="61"/>
      <c r="K14" s="86">
        <v>0</v>
      </c>
      <c r="L14" s="61"/>
      <c r="M14" s="86">
        <v>0</v>
      </c>
      <c r="N14" s="61"/>
      <c r="O14" s="86">
        <v>0</v>
      </c>
      <c r="P14" s="61"/>
      <c r="Q14" s="86">
        <v>0</v>
      </c>
      <c r="R14" s="61"/>
      <c r="S14" s="86">
        <v>0</v>
      </c>
      <c r="T14" s="61"/>
      <c r="U14" s="86">
        <v>0</v>
      </c>
      <c r="V14" s="61"/>
      <c r="W14" s="86">
        <v>0</v>
      </c>
      <c r="X14" s="61"/>
      <c r="Y14" s="86">
        <v>184147918</v>
      </c>
    </row>
    <row r="15" spans="1:25" s="27" customFormat="1" ht="21.75" customHeight="1">
      <c r="A15" s="116"/>
      <c r="B15" s="116"/>
      <c r="C15" s="116"/>
      <c r="E15" s="66"/>
      <c r="F15" s="65"/>
      <c r="G15" s="84"/>
      <c r="H15" s="65"/>
      <c r="I15" s="66"/>
      <c r="J15" s="65"/>
      <c r="K15" s="66">
        <v>0</v>
      </c>
      <c r="L15" s="65"/>
      <c r="M15" s="66">
        <v>0</v>
      </c>
      <c r="N15" s="65"/>
      <c r="O15" s="66">
        <v>0</v>
      </c>
      <c r="P15" s="65"/>
      <c r="Q15" s="66">
        <v>0</v>
      </c>
      <c r="R15" s="65"/>
      <c r="S15" s="66">
        <v>0</v>
      </c>
      <c r="T15" s="65"/>
      <c r="U15" s="66">
        <v>0</v>
      </c>
      <c r="V15" s="65"/>
      <c r="W15" s="66">
        <v>0</v>
      </c>
      <c r="X15" s="65"/>
      <c r="Y15" s="60">
        <v>4105485791</v>
      </c>
    </row>
  </sheetData>
  <mergeCells count="6">
    <mergeCell ref="A15:C15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61"/>
  <sheetViews>
    <sheetView rightToLeft="1" topLeftCell="A4" workbookViewId="0">
      <selection activeCell="O64" sqref="O64"/>
    </sheetView>
  </sheetViews>
  <sheetFormatPr defaultRowHeight="12.75"/>
  <cols>
    <col min="1" max="1" width="26" bestFit="1" customWidth="1"/>
    <col min="2" max="2" width="1.28515625" customWidth="1"/>
    <col min="3" max="3" width="12" bestFit="1" customWidth="1"/>
    <col min="4" max="4" width="1.28515625" customWidth="1"/>
    <col min="5" max="5" width="18.5703125" bestFit="1" customWidth="1"/>
    <col min="6" max="6" width="1.28515625" customWidth="1"/>
    <col min="7" max="7" width="18.5703125" bestFit="1" customWidth="1"/>
    <col min="8" max="8" width="1.28515625" customWidth="1"/>
    <col min="9" max="9" width="26.42578125" bestFit="1" customWidth="1"/>
    <col min="10" max="10" width="1.28515625" customWidth="1"/>
    <col min="11" max="11" width="12" bestFit="1" customWidth="1"/>
    <col min="12" max="12" width="1.28515625" customWidth="1"/>
    <col min="13" max="13" width="18.7109375" customWidth="1"/>
    <col min="14" max="14" width="1.28515625" customWidth="1"/>
    <col min="15" max="15" width="18.7109375" bestFit="1" customWidth="1"/>
    <col min="16" max="16" width="0.7109375" customWidth="1"/>
    <col min="17" max="17" width="27" customWidth="1"/>
    <col min="18" max="18" width="46.7109375" customWidth="1"/>
    <col min="20" max="20" width="16.28515625" customWidth="1"/>
  </cols>
  <sheetData>
    <row r="1" spans="1:20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20" ht="21.75" customHeight="1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0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20" ht="14.45" customHeight="1"/>
    <row r="5" spans="1:20" ht="14.45" customHeight="1">
      <c r="A5" s="113" t="s">
        <v>192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6" spans="1:20" ht="14.45" customHeight="1">
      <c r="A6" s="106"/>
      <c r="C6" s="109" t="s">
        <v>109</v>
      </c>
      <c r="D6" s="109"/>
      <c r="E6" s="109"/>
      <c r="F6" s="109"/>
      <c r="G6" s="109"/>
      <c r="H6" s="109"/>
      <c r="I6" s="109"/>
      <c r="K6" s="109" t="s">
        <v>110</v>
      </c>
      <c r="L6" s="109"/>
      <c r="M6" s="109"/>
      <c r="N6" s="109"/>
      <c r="O6" s="109"/>
      <c r="P6" s="109"/>
      <c r="Q6" s="109"/>
    </row>
    <row r="7" spans="1:20" ht="44.25" customHeight="1">
      <c r="A7" s="106"/>
      <c r="C7" s="7" t="s">
        <v>13</v>
      </c>
      <c r="D7" s="3"/>
      <c r="E7" s="7" t="s">
        <v>15</v>
      </c>
      <c r="F7" s="3"/>
      <c r="G7" s="7" t="s">
        <v>172</v>
      </c>
      <c r="H7" s="3"/>
      <c r="I7" s="7" t="s">
        <v>193</v>
      </c>
      <c r="K7" s="7" t="s">
        <v>13</v>
      </c>
      <c r="L7" s="3"/>
      <c r="M7" s="7" t="s">
        <v>15</v>
      </c>
      <c r="N7" s="3"/>
      <c r="O7" s="7" t="s">
        <v>172</v>
      </c>
      <c r="P7" s="3"/>
      <c r="Q7" s="91" t="s">
        <v>193</v>
      </c>
    </row>
    <row r="8" spans="1:20" ht="21.75" customHeight="1">
      <c r="A8" s="42" t="s">
        <v>48</v>
      </c>
      <c r="C8" s="23">
        <v>34950</v>
      </c>
      <c r="D8" s="23"/>
      <c r="E8" s="23">
        <v>149564514</v>
      </c>
      <c r="F8" s="23"/>
      <c r="G8" s="23">
        <v>144492175</v>
      </c>
      <c r="H8" s="23"/>
      <c r="I8" s="23">
        <v>5072339</v>
      </c>
      <c r="J8" s="23"/>
      <c r="K8" s="23">
        <v>34950</v>
      </c>
      <c r="L8" s="23"/>
      <c r="M8" s="23">
        <v>149564514</v>
      </c>
      <c r="N8" s="23"/>
      <c r="O8" s="23">
        <v>185522533</v>
      </c>
      <c r="P8" s="11"/>
      <c r="Q8" s="23">
        <f>M8-O8</f>
        <v>-35958019</v>
      </c>
      <c r="T8" s="22"/>
    </row>
    <row r="9" spans="1:20" ht="21.75" customHeight="1">
      <c r="A9" s="6" t="s">
        <v>63</v>
      </c>
      <c r="C9" s="23">
        <v>579000</v>
      </c>
      <c r="D9" s="23"/>
      <c r="E9" s="23">
        <v>1271400884</v>
      </c>
      <c r="F9" s="23"/>
      <c r="G9" s="23">
        <v>1103914394</v>
      </c>
      <c r="H9" s="23"/>
      <c r="I9" s="23">
        <v>167486490</v>
      </c>
      <c r="J9" s="23"/>
      <c r="K9" s="23">
        <v>579000</v>
      </c>
      <c r="L9" s="23"/>
      <c r="M9" s="23">
        <v>1271400884</v>
      </c>
      <c r="N9" s="23"/>
      <c r="O9" s="23">
        <v>2004286726</v>
      </c>
      <c r="P9" s="11"/>
      <c r="Q9" s="23">
        <f t="shared" ref="Q9:Q57" si="0">M9-O9</f>
        <v>-732885842</v>
      </c>
      <c r="T9" s="22"/>
    </row>
    <row r="10" spans="1:20" ht="21.75" customHeight="1">
      <c r="A10" s="6" t="s">
        <v>19</v>
      </c>
      <c r="C10" s="23">
        <v>2771416</v>
      </c>
      <c r="D10" s="23"/>
      <c r="E10" s="23">
        <v>4355538124</v>
      </c>
      <c r="F10" s="23"/>
      <c r="G10" s="23">
        <v>3556609562</v>
      </c>
      <c r="H10" s="23"/>
      <c r="I10" s="23">
        <v>798928562</v>
      </c>
      <c r="J10" s="23"/>
      <c r="K10" s="23">
        <v>2771416</v>
      </c>
      <c r="L10" s="23"/>
      <c r="M10" s="23">
        <v>4355538124</v>
      </c>
      <c r="N10" s="23"/>
      <c r="O10" s="23">
        <v>8229054453</v>
      </c>
      <c r="P10" s="11"/>
      <c r="Q10" s="23">
        <f t="shared" si="0"/>
        <v>-3873516329</v>
      </c>
      <c r="T10" s="22"/>
    </row>
    <row r="11" spans="1:20" ht="21.75" customHeight="1">
      <c r="A11" s="6" t="s">
        <v>49</v>
      </c>
      <c r="C11" s="23">
        <v>700000</v>
      </c>
      <c r="D11" s="23"/>
      <c r="E11" s="23">
        <v>11947486950</v>
      </c>
      <c r="F11" s="23"/>
      <c r="G11" s="23">
        <v>11933570250</v>
      </c>
      <c r="H11" s="23"/>
      <c r="I11" s="23">
        <v>13916700</v>
      </c>
      <c r="J11" s="23"/>
      <c r="K11" s="23">
        <v>700000</v>
      </c>
      <c r="L11" s="23"/>
      <c r="M11" s="23">
        <v>11947486950</v>
      </c>
      <c r="N11" s="23"/>
      <c r="O11" s="23">
        <v>12552863400</v>
      </c>
      <c r="P11" s="11"/>
      <c r="Q11" s="23">
        <f t="shared" si="0"/>
        <v>-605376450</v>
      </c>
      <c r="T11" s="22"/>
    </row>
    <row r="12" spans="1:20" ht="21.75" customHeight="1">
      <c r="A12" s="6" t="s">
        <v>45</v>
      </c>
      <c r="C12" s="23">
        <v>3208556</v>
      </c>
      <c r="D12" s="23"/>
      <c r="E12" s="23">
        <v>5571995515</v>
      </c>
      <c r="F12" s="23"/>
      <c r="G12" s="23">
        <v>4650240103</v>
      </c>
      <c r="H12" s="23"/>
      <c r="I12" s="23">
        <v>921755412</v>
      </c>
      <c r="J12" s="23"/>
      <c r="K12" s="23">
        <v>3208556</v>
      </c>
      <c r="L12" s="23"/>
      <c r="M12" s="23">
        <v>5571995515</v>
      </c>
      <c r="N12" s="23"/>
      <c r="O12" s="23">
        <v>6538403438</v>
      </c>
      <c r="P12" s="11"/>
      <c r="Q12" s="23">
        <f t="shared" si="0"/>
        <v>-966407923</v>
      </c>
      <c r="T12" s="22"/>
    </row>
    <row r="13" spans="1:20" ht="21.75" customHeight="1">
      <c r="A13" s="6" t="s">
        <v>42</v>
      </c>
      <c r="C13" s="23">
        <v>917661</v>
      </c>
      <c r="D13" s="23"/>
      <c r="E13" s="23">
        <v>8310150354</v>
      </c>
      <c r="F13" s="23"/>
      <c r="G13" s="23">
        <v>8556444601</v>
      </c>
      <c r="H13" s="23"/>
      <c r="I13" s="23">
        <v>-246294246</v>
      </c>
      <c r="J13" s="23"/>
      <c r="K13" s="23">
        <v>917661</v>
      </c>
      <c r="L13" s="23"/>
      <c r="M13" s="23">
        <v>8310150354</v>
      </c>
      <c r="N13" s="23"/>
      <c r="O13" s="23">
        <v>11375145435</v>
      </c>
      <c r="P13" s="11"/>
      <c r="Q13" s="23">
        <f t="shared" si="0"/>
        <v>-3064995081</v>
      </c>
      <c r="T13" s="22"/>
    </row>
    <row r="14" spans="1:20" ht="21.75" customHeight="1">
      <c r="A14" s="6" t="s">
        <v>55</v>
      </c>
      <c r="C14" s="23">
        <v>200000</v>
      </c>
      <c r="D14" s="23"/>
      <c r="E14" s="23">
        <v>1007569080</v>
      </c>
      <c r="F14" s="23"/>
      <c r="G14" s="23">
        <v>797228100</v>
      </c>
      <c r="H14" s="23"/>
      <c r="I14" s="23">
        <v>210340980</v>
      </c>
      <c r="J14" s="23"/>
      <c r="K14" s="23">
        <v>200000</v>
      </c>
      <c r="L14" s="23"/>
      <c r="M14" s="23">
        <v>1007569080</v>
      </c>
      <c r="N14" s="23"/>
      <c r="O14" s="23">
        <v>1606957792</v>
      </c>
      <c r="P14" s="11"/>
      <c r="Q14" s="23">
        <f t="shared" si="0"/>
        <v>-599388712</v>
      </c>
      <c r="T14" s="22"/>
    </row>
    <row r="15" spans="1:20" ht="21.75" customHeight="1">
      <c r="A15" s="6" t="s">
        <v>61</v>
      </c>
      <c r="C15" s="23">
        <v>2000000</v>
      </c>
      <c r="D15" s="23"/>
      <c r="E15" s="23">
        <v>22982436000</v>
      </c>
      <c r="F15" s="23"/>
      <c r="G15" s="23">
        <v>18071829000</v>
      </c>
      <c r="H15" s="23"/>
      <c r="I15" s="23">
        <v>4910607000</v>
      </c>
      <c r="J15" s="23"/>
      <c r="K15" s="23">
        <v>2000000</v>
      </c>
      <c r="L15" s="23"/>
      <c r="M15" s="23">
        <v>22982436000</v>
      </c>
      <c r="N15" s="23"/>
      <c r="O15" s="23">
        <v>28549116000</v>
      </c>
      <c r="P15" s="11"/>
      <c r="Q15" s="23">
        <f t="shared" si="0"/>
        <v>-5566680000</v>
      </c>
      <c r="T15" s="22"/>
    </row>
    <row r="16" spans="1:20" ht="21.75" customHeight="1">
      <c r="A16" s="6" t="s">
        <v>54</v>
      </c>
      <c r="C16" s="23">
        <v>4509700</v>
      </c>
      <c r="D16" s="23"/>
      <c r="E16" s="23">
        <v>16232462438</v>
      </c>
      <c r="F16" s="23"/>
      <c r="G16" s="23">
        <v>15362786185</v>
      </c>
      <c r="H16" s="23"/>
      <c r="I16" s="23">
        <v>869676253</v>
      </c>
      <c r="J16" s="23"/>
      <c r="K16" s="23">
        <v>4509700</v>
      </c>
      <c r="L16" s="23"/>
      <c r="M16" s="23">
        <v>16232462438</v>
      </c>
      <c r="N16" s="23"/>
      <c r="O16" s="23">
        <v>29497266758</v>
      </c>
      <c r="P16" s="11"/>
      <c r="Q16" s="23">
        <f t="shared" si="0"/>
        <v>-13264804320</v>
      </c>
      <c r="T16" s="22"/>
    </row>
    <row r="17" spans="1:20" ht="21.75" customHeight="1">
      <c r="A17" s="6" t="s">
        <v>34</v>
      </c>
      <c r="C17" s="23">
        <v>8660149</v>
      </c>
      <c r="D17" s="23"/>
      <c r="E17" s="23">
        <v>11354771248</v>
      </c>
      <c r="F17" s="23"/>
      <c r="G17" s="23">
        <v>10356171199</v>
      </c>
      <c r="H17" s="23"/>
      <c r="I17" s="23">
        <v>998600049</v>
      </c>
      <c r="J17" s="23"/>
      <c r="K17" s="23">
        <v>8660149</v>
      </c>
      <c r="L17" s="23"/>
      <c r="M17" s="23">
        <v>11354771248</v>
      </c>
      <c r="N17" s="23"/>
      <c r="O17" s="23">
        <v>19395223368</v>
      </c>
      <c r="P17" s="11"/>
      <c r="Q17" s="23">
        <f t="shared" si="0"/>
        <v>-8040452120</v>
      </c>
      <c r="T17" s="22"/>
    </row>
    <row r="18" spans="1:20" ht="21.75" customHeight="1">
      <c r="A18" s="6" t="s">
        <v>64</v>
      </c>
      <c r="C18" s="23">
        <v>350000</v>
      </c>
      <c r="D18" s="23"/>
      <c r="E18" s="23">
        <v>1464732675</v>
      </c>
      <c r="F18" s="23"/>
      <c r="G18" s="23">
        <v>1304342707</v>
      </c>
      <c r="H18" s="23"/>
      <c r="I18" s="23">
        <v>160389968</v>
      </c>
      <c r="J18" s="23"/>
      <c r="K18" s="23">
        <v>350000</v>
      </c>
      <c r="L18" s="23"/>
      <c r="M18" s="23">
        <v>1464732672</v>
      </c>
      <c r="N18" s="23"/>
      <c r="O18" s="23">
        <v>1934421300</v>
      </c>
      <c r="P18" s="11"/>
      <c r="Q18" s="23">
        <f t="shared" si="0"/>
        <v>-469688628</v>
      </c>
      <c r="T18" s="22"/>
    </row>
    <row r="19" spans="1:20" ht="21.75" customHeight="1">
      <c r="A19" s="6" t="s">
        <v>36</v>
      </c>
      <c r="C19" s="23">
        <v>1900000</v>
      </c>
      <c r="D19" s="23"/>
      <c r="E19" s="23">
        <v>3747170880</v>
      </c>
      <c r="F19" s="23"/>
      <c r="G19" s="23">
        <v>3252332790</v>
      </c>
      <c r="H19" s="23"/>
      <c r="I19" s="23">
        <v>494838090</v>
      </c>
      <c r="J19" s="23"/>
      <c r="K19" s="23">
        <v>1900000</v>
      </c>
      <c r="L19" s="23"/>
      <c r="M19" s="23">
        <v>3747170880</v>
      </c>
      <c r="N19" s="23"/>
      <c r="O19" s="23">
        <v>4807312155</v>
      </c>
      <c r="P19" s="11"/>
      <c r="Q19" s="23">
        <f t="shared" si="0"/>
        <v>-1060141275</v>
      </c>
      <c r="T19" s="22"/>
    </row>
    <row r="20" spans="1:20" ht="21.75" customHeight="1">
      <c r="A20" s="6" t="s">
        <v>44</v>
      </c>
      <c r="C20" s="23">
        <v>38667000</v>
      </c>
      <c r="D20" s="23"/>
      <c r="E20" s="23">
        <v>44279344915</v>
      </c>
      <c r="F20" s="23"/>
      <c r="G20" s="23">
        <v>42165313690</v>
      </c>
      <c r="H20" s="23"/>
      <c r="I20" s="23">
        <v>2114031225</v>
      </c>
      <c r="J20" s="23"/>
      <c r="K20" s="23">
        <v>38667000</v>
      </c>
      <c r="L20" s="23"/>
      <c r="M20" s="23">
        <v>44279344915</v>
      </c>
      <c r="N20" s="23"/>
      <c r="O20" s="23">
        <v>47261064632</v>
      </c>
      <c r="P20" s="11"/>
      <c r="Q20" s="23">
        <f t="shared" si="0"/>
        <v>-2981719717</v>
      </c>
      <c r="T20" s="22"/>
    </row>
    <row r="21" spans="1:20" ht="21.75" customHeight="1">
      <c r="A21" s="6" t="s">
        <v>31</v>
      </c>
      <c r="C21" s="23">
        <v>144037</v>
      </c>
      <c r="D21" s="23"/>
      <c r="E21" s="23">
        <v>7106022399</v>
      </c>
      <c r="F21" s="23"/>
      <c r="G21" s="23">
        <v>6872639032</v>
      </c>
      <c r="H21" s="23"/>
      <c r="I21" s="23">
        <v>233383367</v>
      </c>
      <c r="J21" s="23"/>
      <c r="K21" s="23">
        <v>144037</v>
      </c>
      <c r="L21" s="23"/>
      <c r="M21" s="23">
        <v>7106022399</v>
      </c>
      <c r="N21" s="23"/>
      <c r="O21" s="23">
        <v>9789215222</v>
      </c>
      <c r="P21" s="11"/>
      <c r="Q21" s="23">
        <f t="shared" si="0"/>
        <v>-2683192823</v>
      </c>
      <c r="T21" s="22"/>
    </row>
    <row r="22" spans="1:20" ht="21.75" customHeight="1">
      <c r="A22" s="6" t="s">
        <v>39</v>
      </c>
      <c r="C22" s="23">
        <v>1</v>
      </c>
      <c r="D22" s="23"/>
      <c r="E22" s="23">
        <v>4105</v>
      </c>
      <c r="F22" s="23"/>
      <c r="G22" s="23">
        <v>4105</v>
      </c>
      <c r="H22" s="23"/>
      <c r="I22" s="23">
        <v>0</v>
      </c>
      <c r="J22" s="23"/>
      <c r="K22" s="23">
        <v>1</v>
      </c>
      <c r="L22" s="23"/>
      <c r="M22" s="23">
        <v>4105</v>
      </c>
      <c r="N22" s="23"/>
      <c r="O22" s="23">
        <v>4314</v>
      </c>
      <c r="P22" s="11"/>
      <c r="Q22" s="23">
        <f t="shared" si="0"/>
        <v>-209</v>
      </c>
      <c r="T22" s="22"/>
    </row>
    <row r="23" spans="1:20" ht="21.75" customHeight="1">
      <c r="A23" s="6" t="s">
        <v>37</v>
      </c>
      <c r="C23" s="23">
        <v>761720</v>
      </c>
      <c r="D23" s="23"/>
      <c r="E23" s="23">
        <v>5550186324</v>
      </c>
      <c r="F23" s="23"/>
      <c r="G23" s="23">
        <v>5270026851</v>
      </c>
      <c r="H23" s="23"/>
      <c r="I23" s="23">
        <v>280159473</v>
      </c>
      <c r="J23" s="23"/>
      <c r="K23" s="23">
        <v>761720</v>
      </c>
      <c r="L23" s="23"/>
      <c r="M23" s="23">
        <v>5550186324</v>
      </c>
      <c r="N23" s="23"/>
      <c r="O23" s="23">
        <v>7507341250</v>
      </c>
      <c r="P23" s="11"/>
      <c r="Q23" s="23">
        <f t="shared" si="0"/>
        <v>-1957154926</v>
      </c>
      <c r="T23" s="22"/>
    </row>
    <row r="24" spans="1:20" ht="21.75" customHeight="1">
      <c r="A24" s="6" t="s">
        <v>51</v>
      </c>
      <c r="C24" s="23">
        <v>294172</v>
      </c>
      <c r="D24" s="23"/>
      <c r="E24" s="23">
        <v>13308110502</v>
      </c>
      <c r="F24" s="23"/>
      <c r="G24" s="23">
        <v>12790524134</v>
      </c>
      <c r="H24" s="23"/>
      <c r="I24" s="23">
        <v>517586368</v>
      </c>
      <c r="J24" s="23"/>
      <c r="K24" s="23">
        <v>294172</v>
      </c>
      <c r="L24" s="23"/>
      <c r="M24" s="23">
        <v>13308110502</v>
      </c>
      <c r="N24" s="23"/>
      <c r="O24" s="23">
        <v>9778580865</v>
      </c>
      <c r="P24" s="11"/>
      <c r="Q24" s="23">
        <f t="shared" si="0"/>
        <v>3529529637</v>
      </c>
      <c r="T24" s="22"/>
    </row>
    <row r="25" spans="1:20" ht="21.75" customHeight="1">
      <c r="A25" s="6" t="s">
        <v>40</v>
      </c>
      <c r="C25" s="23">
        <v>175000</v>
      </c>
      <c r="D25" s="23"/>
      <c r="E25" s="23">
        <v>4613386050</v>
      </c>
      <c r="F25" s="23"/>
      <c r="G25" s="23">
        <v>4274166487</v>
      </c>
      <c r="H25" s="23"/>
      <c r="I25" s="23">
        <v>339219563</v>
      </c>
      <c r="J25" s="23"/>
      <c r="K25" s="23">
        <v>175000</v>
      </c>
      <c r="L25" s="23"/>
      <c r="M25" s="23">
        <v>4613386050</v>
      </c>
      <c r="N25" s="23"/>
      <c r="O25" s="23">
        <v>5577592383</v>
      </c>
      <c r="P25" s="11"/>
      <c r="Q25" s="23">
        <f t="shared" si="0"/>
        <v>-964206333</v>
      </c>
      <c r="T25" s="22"/>
    </row>
    <row r="26" spans="1:20" ht="21.75" customHeight="1">
      <c r="A26" s="6" t="s">
        <v>28</v>
      </c>
      <c r="C26" s="23">
        <v>9658442</v>
      </c>
      <c r="D26" s="23"/>
      <c r="E26" s="23">
        <v>38883945793</v>
      </c>
      <c r="F26" s="23"/>
      <c r="G26" s="23">
        <v>38528709745</v>
      </c>
      <c r="H26" s="23"/>
      <c r="I26" s="23">
        <v>355236048</v>
      </c>
      <c r="J26" s="23"/>
      <c r="K26" s="23">
        <v>9658442</v>
      </c>
      <c r="L26" s="23"/>
      <c r="M26" s="23">
        <v>38883945793</v>
      </c>
      <c r="N26" s="23"/>
      <c r="O26" s="23">
        <v>51460189031</v>
      </c>
      <c r="P26" s="11"/>
      <c r="Q26" s="23">
        <f t="shared" si="0"/>
        <v>-12576243238</v>
      </c>
      <c r="T26" s="22"/>
    </row>
    <row r="27" spans="1:20" ht="21.75" customHeight="1">
      <c r="A27" s="6" t="s">
        <v>52</v>
      </c>
      <c r="C27" s="23">
        <v>170000</v>
      </c>
      <c r="D27" s="23"/>
      <c r="E27" s="23">
        <v>1765929825</v>
      </c>
      <c r="F27" s="23"/>
      <c r="G27" s="23">
        <v>1782828675</v>
      </c>
      <c r="H27" s="23"/>
      <c r="I27" s="23">
        <v>-16898850</v>
      </c>
      <c r="J27" s="23"/>
      <c r="K27" s="23">
        <v>170000</v>
      </c>
      <c r="L27" s="23"/>
      <c r="M27" s="23">
        <v>1765929825</v>
      </c>
      <c r="N27" s="23"/>
      <c r="O27" s="23">
        <v>2538207267</v>
      </c>
      <c r="P27" s="11"/>
      <c r="Q27" s="23">
        <f t="shared" si="0"/>
        <v>-772277442</v>
      </c>
      <c r="T27" s="22"/>
    </row>
    <row r="28" spans="1:20" ht="21.75" customHeight="1">
      <c r="A28" s="6" t="s">
        <v>62</v>
      </c>
      <c r="C28" s="23">
        <v>6139154</v>
      </c>
      <c r="D28" s="23"/>
      <c r="E28" s="23">
        <v>37836281408</v>
      </c>
      <c r="F28" s="23"/>
      <c r="G28" s="23">
        <v>39178859136</v>
      </c>
      <c r="H28" s="23"/>
      <c r="I28" s="23">
        <v>-1342577727</v>
      </c>
      <c r="J28" s="23"/>
      <c r="K28" s="23">
        <v>6139154</v>
      </c>
      <c r="L28" s="23"/>
      <c r="M28" s="23">
        <v>37836281408</v>
      </c>
      <c r="N28" s="23"/>
      <c r="O28" s="23">
        <v>36381038631</v>
      </c>
      <c r="P28" s="11"/>
      <c r="Q28" s="23">
        <f t="shared" si="0"/>
        <v>1455242777</v>
      </c>
      <c r="T28" s="22"/>
    </row>
    <row r="29" spans="1:20" ht="21.75" customHeight="1">
      <c r="A29" s="6" t="s">
        <v>41</v>
      </c>
      <c r="C29" s="23">
        <v>75321</v>
      </c>
      <c r="D29" s="23"/>
      <c r="E29" s="23">
        <v>7652004253</v>
      </c>
      <c r="F29" s="23"/>
      <c r="G29" s="23">
        <v>7176561718</v>
      </c>
      <c r="H29" s="23"/>
      <c r="I29" s="23">
        <v>475442535</v>
      </c>
      <c r="J29" s="23"/>
      <c r="K29" s="23">
        <v>75321</v>
      </c>
      <c r="L29" s="23"/>
      <c r="M29" s="23">
        <v>7652004253</v>
      </c>
      <c r="N29" s="23"/>
      <c r="O29" s="23">
        <v>6337985910</v>
      </c>
      <c r="P29" s="11"/>
      <c r="Q29" s="23">
        <f t="shared" si="0"/>
        <v>1314018343</v>
      </c>
      <c r="T29" s="22"/>
    </row>
    <row r="30" spans="1:20" ht="21.75" customHeight="1">
      <c r="A30" s="6" t="s">
        <v>47</v>
      </c>
      <c r="C30" s="23">
        <v>6921627</v>
      </c>
      <c r="D30" s="23"/>
      <c r="E30" s="23">
        <v>25161781218</v>
      </c>
      <c r="F30" s="23"/>
      <c r="G30" s="23">
        <v>20256025132</v>
      </c>
      <c r="H30" s="23"/>
      <c r="I30" s="23">
        <v>4905756086</v>
      </c>
      <c r="J30" s="23"/>
      <c r="K30" s="23">
        <v>6921627</v>
      </c>
      <c r="L30" s="23"/>
      <c r="M30" s="23">
        <v>25161781218</v>
      </c>
      <c r="N30" s="23"/>
      <c r="O30" s="23">
        <v>36122327426</v>
      </c>
      <c r="P30" s="11"/>
      <c r="Q30" s="23">
        <f t="shared" si="0"/>
        <v>-10960546208</v>
      </c>
      <c r="T30" s="22"/>
    </row>
    <row r="31" spans="1:20" ht="21.75" customHeight="1">
      <c r="A31" s="6" t="s">
        <v>58</v>
      </c>
      <c r="C31" s="23">
        <v>2125752</v>
      </c>
      <c r="D31" s="23"/>
      <c r="E31" s="23">
        <v>3613407456</v>
      </c>
      <c r="F31" s="23"/>
      <c r="G31" s="23">
        <v>3184447389</v>
      </c>
      <c r="H31" s="23"/>
      <c r="I31" s="23">
        <v>428960067</v>
      </c>
      <c r="J31" s="23"/>
      <c r="K31" s="23">
        <v>2125752</v>
      </c>
      <c r="L31" s="23"/>
      <c r="M31" s="23">
        <v>3613407456</v>
      </c>
      <c r="N31" s="23"/>
      <c r="O31" s="23">
        <v>4762935910</v>
      </c>
      <c r="P31" s="11"/>
      <c r="Q31" s="23">
        <f t="shared" si="0"/>
        <v>-1149528454</v>
      </c>
      <c r="T31" s="22"/>
    </row>
    <row r="32" spans="1:20" ht="21.75" customHeight="1">
      <c r="A32" s="6" t="s">
        <v>30</v>
      </c>
      <c r="C32" s="23">
        <v>1100000</v>
      </c>
      <c r="D32" s="23"/>
      <c r="E32" s="23">
        <v>12181088700</v>
      </c>
      <c r="F32" s="23"/>
      <c r="G32" s="23">
        <v>11710903050</v>
      </c>
      <c r="H32" s="23"/>
      <c r="I32" s="23">
        <v>470185650</v>
      </c>
      <c r="J32" s="23"/>
      <c r="K32" s="23">
        <v>1100000</v>
      </c>
      <c r="L32" s="23"/>
      <c r="M32" s="23">
        <v>12181088700</v>
      </c>
      <c r="N32" s="23"/>
      <c r="O32" s="23">
        <v>19102658850</v>
      </c>
      <c r="P32" s="11"/>
      <c r="Q32" s="23">
        <f t="shared" si="0"/>
        <v>-6921570150</v>
      </c>
      <c r="T32" s="22"/>
    </row>
    <row r="33" spans="1:20" ht="21.75" customHeight="1">
      <c r="A33" s="6" t="s">
        <v>65</v>
      </c>
      <c r="C33" s="23">
        <v>230000</v>
      </c>
      <c r="D33" s="23"/>
      <c r="E33" s="23">
        <v>3118533660</v>
      </c>
      <c r="F33" s="23"/>
      <c r="G33" s="23">
        <v>2617830675</v>
      </c>
      <c r="H33" s="23"/>
      <c r="I33" s="23">
        <v>500702985</v>
      </c>
      <c r="J33" s="23"/>
      <c r="K33" s="23">
        <v>230000</v>
      </c>
      <c r="L33" s="23"/>
      <c r="M33" s="23">
        <v>3118533660</v>
      </c>
      <c r="N33" s="23"/>
      <c r="O33" s="23">
        <v>2945314914</v>
      </c>
      <c r="P33" s="11"/>
      <c r="Q33" s="23">
        <f t="shared" si="0"/>
        <v>173218746</v>
      </c>
      <c r="T33" s="22"/>
    </row>
    <row r="34" spans="1:20" ht="21.75" customHeight="1">
      <c r="A34" s="6" t="s">
        <v>59</v>
      </c>
      <c r="C34" s="23">
        <v>1401054</v>
      </c>
      <c r="D34" s="23"/>
      <c r="E34" s="23">
        <v>8788048868</v>
      </c>
      <c r="F34" s="23"/>
      <c r="G34" s="23">
        <v>7478894203</v>
      </c>
      <c r="H34" s="23"/>
      <c r="I34" s="23">
        <v>1309154665</v>
      </c>
      <c r="J34" s="23"/>
      <c r="K34" s="23">
        <v>1401054</v>
      </c>
      <c r="L34" s="23"/>
      <c r="M34" s="23">
        <v>8788048868</v>
      </c>
      <c r="N34" s="23"/>
      <c r="O34" s="23">
        <v>9672603525</v>
      </c>
      <c r="P34" s="11"/>
      <c r="Q34" s="23">
        <f t="shared" si="0"/>
        <v>-884554657</v>
      </c>
      <c r="T34" s="22"/>
    </row>
    <row r="35" spans="1:20" ht="21.75" customHeight="1">
      <c r="A35" s="6" t="s">
        <v>32</v>
      </c>
      <c r="C35" s="23">
        <v>2200000</v>
      </c>
      <c r="D35" s="23"/>
      <c r="E35" s="23">
        <v>13121460000</v>
      </c>
      <c r="F35" s="23"/>
      <c r="G35" s="23">
        <v>11831183100</v>
      </c>
      <c r="H35" s="23"/>
      <c r="I35" s="23">
        <v>1290276900</v>
      </c>
      <c r="J35" s="23"/>
      <c r="K35" s="23">
        <v>2200000</v>
      </c>
      <c r="L35" s="23"/>
      <c r="M35" s="23">
        <v>13121460000</v>
      </c>
      <c r="N35" s="23"/>
      <c r="O35" s="23">
        <v>11743706700</v>
      </c>
      <c r="P35" s="11"/>
      <c r="Q35" s="23">
        <f t="shared" si="0"/>
        <v>1377753300</v>
      </c>
      <c r="T35" s="22"/>
    </row>
    <row r="36" spans="1:20" ht="21.75" customHeight="1">
      <c r="A36" s="6" t="s">
        <v>66</v>
      </c>
      <c r="C36" s="23">
        <v>250000</v>
      </c>
      <c r="D36" s="23"/>
      <c r="E36" s="23">
        <v>5566680000</v>
      </c>
      <c r="F36" s="23"/>
      <c r="G36" s="23">
        <v>5827618125</v>
      </c>
      <c r="H36" s="23"/>
      <c r="I36" s="23">
        <v>-260938125</v>
      </c>
      <c r="J36" s="23"/>
      <c r="K36" s="23">
        <v>250000</v>
      </c>
      <c r="L36" s="23"/>
      <c r="M36" s="23">
        <v>5566680000</v>
      </c>
      <c r="N36" s="23"/>
      <c r="O36" s="23">
        <v>4745805208</v>
      </c>
      <c r="P36" s="11"/>
      <c r="Q36" s="23">
        <f t="shared" si="0"/>
        <v>820874792</v>
      </c>
      <c r="T36" s="22"/>
    </row>
    <row r="37" spans="1:20" ht="21.75" customHeight="1">
      <c r="A37" s="6" t="s">
        <v>21</v>
      </c>
      <c r="C37" s="23">
        <v>2035520</v>
      </c>
      <c r="D37" s="23"/>
      <c r="E37" s="23">
        <v>22601474687</v>
      </c>
      <c r="F37" s="23"/>
      <c r="G37" s="23">
        <v>20335256992</v>
      </c>
      <c r="H37" s="23"/>
      <c r="I37" s="23">
        <v>2266217695</v>
      </c>
      <c r="J37" s="23"/>
      <c r="K37" s="23">
        <v>2035520</v>
      </c>
      <c r="L37" s="23"/>
      <c r="M37" s="23">
        <v>22601474687</v>
      </c>
      <c r="N37" s="23"/>
      <c r="O37" s="23">
        <v>37190251105</v>
      </c>
      <c r="P37" s="11"/>
      <c r="Q37" s="23">
        <f t="shared" si="0"/>
        <v>-14588776418</v>
      </c>
      <c r="T37" s="22"/>
    </row>
    <row r="38" spans="1:20" ht="21.75" customHeight="1">
      <c r="A38" s="6" t="s">
        <v>24</v>
      </c>
      <c r="C38" s="23">
        <v>3400000</v>
      </c>
      <c r="D38" s="23"/>
      <c r="E38" s="23">
        <v>11737941210</v>
      </c>
      <c r="F38" s="23"/>
      <c r="G38" s="23">
        <v>9487014390</v>
      </c>
      <c r="H38" s="23"/>
      <c r="I38" s="23">
        <v>2250926820</v>
      </c>
      <c r="J38" s="23"/>
      <c r="K38" s="23">
        <v>3400000</v>
      </c>
      <c r="L38" s="23"/>
      <c r="M38" s="23">
        <v>11737941210</v>
      </c>
      <c r="N38" s="23"/>
      <c r="O38" s="23">
        <v>10037916900</v>
      </c>
      <c r="P38" s="11"/>
      <c r="Q38" s="23">
        <f t="shared" si="0"/>
        <v>1700024310</v>
      </c>
      <c r="T38" s="22"/>
    </row>
    <row r="39" spans="1:20" ht="21.75" customHeight="1">
      <c r="A39" s="6" t="s">
        <v>23</v>
      </c>
      <c r="C39" s="23">
        <v>24135977</v>
      </c>
      <c r="D39" s="23"/>
      <c r="E39" s="23">
        <v>50479942139</v>
      </c>
      <c r="F39" s="23"/>
      <c r="G39" s="23">
        <v>46833102212</v>
      </c>
      <c r="H39" s="23"/>
      <c r="I39" s="23">
        <v>3646839927</v>
      </c>
      <c r="J39" s="23"/>
      <c r="K39" s="23">
        <v>24135977</v>
      </c>
      <c r="L39" s="23"/>
      <c r="M39" s="23">
        <v>50479942139</v>
      </c>
      <c r="N39" s="23"/>
      <c r="O39" s="23">
        <v>56887493400</v>
      </c>
      <c r="P39" s="11"/>
      <c r="Q39" s="23">
        <f t="shared" si="0"/>
        <v>-6407551261</v>
      </c>
      <c r="T39" s="22"/>
    </row>
    <row r="40" spans="1:20" ht="21.75" customHeight="1">
      <c r="A40" s="6" t="s">
        <v>38</v>
      </c>
      <c r="C40" s="23">
        <v>617383</v>
      </c>
      <c r="D40" s="23"/>
      <c r="E40" s="23">
        <v>1861994838</v>
      </c>
      <c r="F40" s="23"/>
      <c r="G40" s="23">
        <v>1861994838</v>
      </c>
      <c r="H40" s="23"/>
      <c r="I40" s="23">
        <v>0</v>
      </c>
      <c r="J40" s="23"/>
      <c r="K40" s="23">
        <v>617383</v>
      </c>
      <c r="L40" s="23"/>
      <c r="M40" s="23">
        <v>1861994838</v>
      </c>
      <c r="N40" s="23"/>
      <c r="O40" s="23">
        <v>1861994838</v>
      </c>
      <c r="P40" s="11"/>
      <c r="Q40" s="23">
        <f t="shared" si="0"/>
        <v>0</v>
      </c>
      <c r="T40" s="22"/>
    </row>
    <row r="41" spans="1:20" ht="21.75" customHeight="1">
      <c r="A41" s="6" t="s">
        <v>22</v>
      </c>
      <c r="C41" s="23">
        <v>19993677</v>
      </c>
      <c r="D41" s="23"/>
      <c r="E41" s="23">
        <v>32554782550</v>
      </c>
      <c r="F41" s="23"/>
      <c r="G41" s="23">
        <v>28917709774</v>
      </c>
      <c r="H41" s="23"/>
      <c r="I41" s="23">
        <v>3637072776</v>
      </c>
      <c r="J41" s="23"/>
      <c r="K41" s="23">
        <v>19993677</v>
      </c>
      <c r="L41" s="23"/>
      <c r="M41" s="23">
        <v>32554782550</v>
      </c>
      <c r="N41" s="23"/>
      <c r="O41" s="23">
        <v>36847720908</v>
      </c>
      <c r="P41" s="11"/>
      <c r="Q41" s="23">
        <f t="shared" si="0"/>
        <v>-4292938358</v>
      </c>
      <c r="T41" s="22"/>
    </row>
    <row r="42" spans="1:20" ht="21.75" customHeight="1">
      <c r="A42" s="6" t="s">
        <v>26</v>
      </c>
      <c r="C42" s="23">
        <v>1891700</v>
      </c>
      <c r="D42" s="23"/>
      <c r="E42" s="23">
        <v>4165184312</v>
      </c>
      <c r="F42" s="23"/>
      <c r="G42" s="23">
        <v>3847389211</v>
      </c>
      <c r="H42" s="23"/>
      <c r="I42" s="23">
        <v>317795101</v>
      </c>
      <c r="J42" s="23"/>
      <c r="K42" s="23">
        <v>1891700</v>
      </c>
      <c r="L42" s="23"/>
      <c r="M42" s="23">
        <v>4165184312</v>
      </c>
      <c r="N42" s="23"/>
      <c r="O42" s="23">
        <v>6613179564</v>
      </c>
      <c r="P42" s="11"/>
      <c r="Q42" s="23">
        <f t="shared" si="0"/>
        <v>-2447995252</v>
      </c>
      <c r="T42" s="22"/>
    </row>
    <row r="43" spans="1:20" ht="21.75" customHeight="1">
      <c r="A43" s="6" t="s">
        <v>20</v>
      </c>
      <c r="C43" s="23">
        <v>7368000</v>
      </c>
      <c r="D43" s="23"/>
      <c r="E43" s="23">
        <v>18910982152</v>
      </c>
      <c r="F43" s="23"/>
      <c r="G43" s="23">
        <v>17306991025</v>
      </c>
      <c r="H43" s="23"/>
      <c r="I43" s="23">
        <v>1603991127</v>
      </c>
      <c r="J43" s="23"/>
      <c r="K43" s="23">
        <v>7368000</v>
      </c>
      <c r="L43" s="23"/>
      <c r="M43" s="23">
        <v>18910982152</v>
      </c>
      <c r="N43" s="23"/>
      <c r="O43" s="23">
        <v>22778550658</v>
      </c>
      <c r="P43" s="11"/>
      <c r="Q43" s="23">
        <f t="shared" si="0"/>
        <v>-3867568506</v>
      </c>
      <c r="T43" s="22"/>
    </row>
    <row r="44" spans="1:20" ht="21.75" customHeight="1">
      <c r="A44" s="6" t="s">
        <v>50</v>
      </c>
      <c r="C44" s="23">
        <v>4428997</v>
      </c>
      <c r="D44" s="23"/>
      <c r="E44" s="23">
        <v>30492715584</v>
      </c>
      <c r="F44" s="23"/>
      <c r="G44" s="23">
        <v>31075934041</v>
      </c>
      <c r="H44" s="23"/>
      <c r="I44" s="23">
        <v>-583218456</v>
      </c>
      <c r="J44" s="23"/>
      <c r="K44" s="23">
        <v>4428997</v>
      </c>
      <c r="L44" s="23"/>
      <c r="M44" s="23">
        <v>30492715584</v>
      </c>
      <c r="N44" s="23"/>
      <c r="O44" s="23">
        <v>34907853789</v>
      </c>
      <c r="P44" s="11"/>
      <c r="Q44" s="23">
        <f t="shared" si="0"/>
        <v>-4415138205</v>
      </c>
      <c r="T44" s="22"/>
    </row>
    <row r="45" spans="1:20" ht="21.75" customHeight="1">
      <c r="A45" s="6" t="s">
        <v>53</v>
      </c>
      <c r="C45" s="23">
        <v>1600677</v>
      </c>
      <c r="D45" s="23"/>
      <c r="E45" s="23">
        <v>1952344696</v>
      </c>
      <c r="F45" s="23"/>
      <c r="G45" s="23">
        <v>2066907710</v>
      </c>
      <c r="H45" s="23"/>
      <c r="I45" s="23">
        <v>-114563013</v>
      </c>
      <c r="J45" s="23"/>
      <c r="K45" s="23">
        <v>1600677</v>
      </c>
      <c r="L45" s="23"/>
      <c r="M45" s="23">
        <v>1952344696</v>
      </c>
      <c r="N45" s="23"/>
      <c r="O45" s="23">
        <v>2809048277</v>
      </c>
      <c r="P45" s="11"/>
      <c r="Q45" s="23">
        <f t="shared" si="0"/>
        <v>-856703581</v>
      </c>
      <c r="T45" s="22"/>
    </row>
    <row r="46" spans="1:20" ht="21.75" customHeight="1">
      <c r="A46" s="6" t="s">
        <v>60</v>
      </c>
      <c r="C46" s="23">
        <v>12725747</v>
      </c>
      <c r="D46" s="23"/>
      <c r="E46" s="23">
        <v>52839170319</v>
      </c>
      <c r="F46" s="23"/>
      <c r="G46" s="23">
        <v>54977025188</v>
      </c>
      <c r="H46" s="23"/>
      <c r="I46" s="23">
        <v>-2137854868</v>
      </c>
      <c r="J46" s="23"/>
      <c r="K46" s="23">
        <v>12725747</v>
      </c>
      <c r="L46" s="23"/>
      <c r="M46" s="23">
        <v>52839170319</v>
      </c>
      <c r="N46" s="23"/>
      <c r="O46" s="23">
        <v>59689396488</v>
      </c>
      <c r="P46" s="11"/>
      <c r="Q46" s="23">
        <f t="shared" si="0"/>
        <v>-6850226169</v>
      </c>
      <c r="T46" s="22"/>
    </row>
    <row r="47" spans="1:20" ht="21.75" customHeight="1">
      <c r="A47" s="6" t="s">
        <v>56</v>
      </c>
      <c r="C47" s="23">
        <v>2887500</v>
      </c>
      <c r="D47" s="23"/>
      <c r="E47" s="23">
        <v>10287224640</v>
      </c>
      <c r="F47" s="23"/>
      <c r="G47" s="23">
        <v>11090914065</v>
      </c>
      <c r="H47" s="23"/>
      <c r="I47" s="23">
        <v>-803689425</v>
      </c>
      <c r="J47" s="23"/>
      <c r="K47" s="23">
        <v>2887500</v>
      </c>
      <c r="L47" s="23"/>
      <c r="M47" s="23">
        <v>10287224640</v>
      </c>
      <c r="N47" s="23"/>
      <c r="O47" s="23">
        <v>12899215271</v>
      </c>
      <c r="P47" s="11"/>
      <c r="Q47" s="23">
        <f t="shared" si="0"/>
        <v>-2611990631</v>
      </c>
      <c r="T47" s="22"/>
    </row>
    <row r="48" spans="1:20" ht="21.75" customHeight="1">
      <c r="A48" s="6" t="s">
        <v>46</v>
      </c>
      <c r="C48" s="23">
        <v>6000000</v>
      </c>
      <c r="D48" s="23"/>
      <c r="E48" s="23">
        <v>20415798900</v>
      </c>
      <c r="F48" s="23"/>
      <c r="G48" s="23">
        <v>17207005500</v>
      </c>
      <c r="H48" s="23"/>
      <c r="I48" s="23">
        <v>3208793400</v>
      </c>
      <c r="J48" s="23"/>
      <c r="K48" s="23">
        <v>6000000</v>
      </c>
      <c r="L48" s="23"/>
      <c r="M48" s="23">
        <v>20415798900</v>
      </c>
      <c r="N48" s="23"/>
      <c r="O48" s="23">
        <v>30620716200</v>
      </c>
      <c r="P48" s="11"/>
      <c r="Q48" s="23">
        <f t="shared" si="0"/>
        <v>-10204917300</v>
      </c>
      <c r="T48" s="22"/>
    </row>
    <row r="49" spans="1:20" ht="21.75" customHeight="1">
      <c r="A49" s="6" t="s">
        <v>35</v>
      </c>
      <c r="C49" s="23">
        <v>6298165</v>
      </c>
      <c r="D49" s="23"/>
      <c r="E49" s="23">
        <v>46955181886</v>
      </c>
      <c r="F49" s="23"/>
      <c r="G49" s="23">
        <v>44263084792</v>
      </c>
      <c r="H49" s="23"/>
      <c r="I49" s="23">
        <v>2692097094</v>
      </c>
      <c r="J49" s="23"/>
      <c r="K49" s="23">
        <v>6298165</v>
      </c>
      <c r="L49" s="23"/>
      <c r="M49" s="23">
        <v>46955181886</v>
      </c>
      <c r="N49" s="23"/>
      <c r="O49" s="23">
        <v>34997262233</v>
      </c>
      <c r="P49" s="11"/>
      <c r="Q49" s="23">
        <f t="shared" si="0"/>
        <v>11957919653</v>
      </c>
      <c r="T49" s="22"/>
    </row>
    <row r="50" spans="1:20" ht="21.75" customHeight="1">
      <c r="A50" s="6" t="s">
        <v>57</v>
      </c>
      <c r="C50" s="23">
        <v>15818513</v>
      </c>
      <c r="D50" s="23"/>
      <c r="E50" s="23">
        <v>25520689591</v>
      </c>
      <c r="F50" s="23"/>
      <c r="G50" s="23">
        <v>26700019055</v>
      </c>
      <c r="H50" s="23"/>
      <c r="I50" s="23">
        <v>-1179329463</v>
      </c>
      <c r="J50" s="23"/>
      <c r="K50" s="23">
        <v>15818513</v>
      </c>
      <c r="L50" s="23"/>
      <c r="M50" s="23">
        <v>25520689591</v>
      </c>
      <c r="N50" s="23"/>
      <c r="O50" s="23">
        <v>28977952323</v>
      </c>
      <c r="P50" s="11"/>
      <c r="Q50" s="23">
        <f t="shared" si="0"/>
        <v>-3457262732</v>
      </c>
      <c r="T50" s="22"/>
    </row>
    <row r="51" spans="1:20" ht="21.75" customHeight="1">
      <c r="A51" s="6" t="s">
        <v>33</v>
      </c>
      <c r="C51" s="23">
        <v>1598892</v>
      </c>
      <c r="D51" s="23"/>
      <c r="E51" s="23">
        <v>6332084312</v>
      </c>
      <c r="F51" s="23"/>
      <c r="G51" s="23">
        <v>5689975361</v>
      </c>
      <c r="H51" s="23"/>
      <c r="I51" s="23">
        <v>642108951</v>
      </c>
      <c r="J51" s="23"/>
      <c r="K51" s="23">
        <v>1598892</v>
      </c>
      <c r="L51" s="23"/>
      <c r="M51" s="23">
        <v>6332084312</v>
      </c>
      <c r="N51" s="23"/>
      <c r="O51" s="23">
        <v>6720054237</v>
      </c>
      <c r="P51" s="11"/>
      <c r="Q51" s="23">
        <f t="shared" si="0"/>
        <v>-387969925</v>
      </c>
      <c r="T51" s="22"/>
    </row>
    <row r="52" spans="1:20" ht="21.75" customHeight="1">
      <c r="A52" s="6" t="s">
        <v>27</v>
      </c>
      <c r="C52" s="23">
        <v>50000</v>
      </c>
      <c r="D52" s="23"/>
      <c r="E52" s="23">
        <v>186483780</v>
      </c>
      <c r="F52" s="23"/>
      <c r="G52" s="23">
        <v>158650380</v>
      </c>
      <c r="H52" s="23"/>
      <c r="I52" s="23">
        <v>27833400</v>
      </c>
      <c r="J52" s="23"/>
      <c r="K52" s="23">
        <v>50000</v>
      </c>
      <c r="L52" s="23"/>
      <c r="M52" s="23">
        <v>186483780</v>
      </c>
      <c r="N52" s="23"/>
      <c r="O52" s="23">
        <v>153692494</v>
      </c>
      <c r="P52" s="11"/>
      <c r="Q52" s="23">
        <f t="shared" si="0"/>
        <v>32791286</v>
      </c>
      <c r="T52" s="22"/>
    </row>
    <row r="53" spans="1:20" ht="21.75" customHeight="1">
      <c r="A53" s="6" t="s">
        <v>67</v>
      </c>
      <c r="C53" s="23">
        <v>956700</v>
      </c>
      <c r="D53" s="23"/>
      <c r="E53" s="23">
        <v>2720832843</v>
      </c>
      <c r="F53" s="23"/>
      <c r="G53" s="23">
        <v>2339478782</v>
      </c>
      <c r="H53" s="23"/>
      <c r="I53" s="23">
        <v>381354061</v>
      </c>
      <c r="J53" s="23"/>
      <c r="K53" s="23">
        <v>956700</v>
      </c>
      <c r="L53" s="23"/>
      <c r="M53" s="23">
        <v>2720832843</v>
      </c>
      <c r="N53" s="23"/>
      <c r="O53" s="23">
        <v>3757509000</v>
      </c>
      <c r="P53" s="11"/>
      <c r="Q53" s="23">
        <f t="shared" si="0"/>
        <v>-1036676157</v>
      </c>
      <c r="T53" s="22"/>
    </row>
    <row r="54" spans="1:20" ht="21.75" customHeight="1">
      <c r="A54" s="6" t="s">
        <v>43</v>
      </c>
      <c r="C54" s="23">
        <v>1117000</v>
      </c>
      <c r="D54" s="23"/>
      <c r="E54" s="23">
        <v>2701490917</v>
      </c>
      <c r="F54" s="23"/>
      <c r="G54" s="23">
        <v>2427233516</v>
      </c>
      <c r="H54" s="23"/>
      <c r="I54" s="23">
        <v>274257401</v>
      </c>
      <c r="J54" s="23"/>
      <c r="K54" s="23">
        <v>1117000</v>
      </c>
      <c r="L54" s="23"/>
      <c r="M54" s="23">
        <v>2701490917</v>
      </c>
      <c r="N54" s="23"/>
      <c r="O54" s="23">
        <v>2704151982</v>
      </c>
      <c r="P54" s="11"/>
      <c r="Q54" s="23">
        <f t="shared" si="0"/>
        <v>-2661065</v>
      </c>
      <c r="T54" s="22"/>
    </row>
    <row r="55" spans="1:20" ht="21.75" customHeight="1">
      <c r="A55" s="6" t="s">
        <v>29</v>
      </c>
      <c r="C55" s="23">
        <v>1700000</v>
      </c>
      <c r="D55" s="23"/>
      <c r="E55" s="23">
        <v>13299394950</v>
      </c>
      <c r="F55" s="23"/>
      <c r="G55" s="23">
        <v>12606542100</v>
      </c>
      <c r="H55" s="23"/>
      <c r="I55" s="23">
        <v>692852850</v>
      </c>
      <c r="J55" s="23"/>
      <c r="K55" s="23">
        <v>1700000</v>
      </c>
      <c r="L55" s="23"/>
      <c r="M55" s="23">
        <v>13299394950</v>
      </c>
      <c r="N55" s="23"/>
      <c r="O55" s="23">
        <v>17372017800</v>
      </c>
      <c r="P55" s="11"/>
      <c r="Q55" s="23">
        <f t="shared" si="0"/>
        <v>-4072622850</v>
      </c>
      <c r="T55" s="22"/>
    </row>
    <row r="56" spans="1:20" ht="21.75" customHeight="1">
      <c r="A56" s="6" t="s">
        <v>25</v>
      </c>
      <c r="C56" s="23">
        <v>350000</v>
      </c>
      <c r="D56" s="23"/>
      <c r="E56" s="23">
        <v>891712552</v>
      </c>
      <c r="F56" s="23"/>
      <c r="G56" s="23">
        <v>849266617</v>
      </c>
      <c r="H56" s="23"/>
      <c r="I56" s="23">
        <v>42445935</v>
      </c>
      <c r="J56" s="23"/>
      <c r="K56" s="23">
        <v>350000</v>
      </c>
      <c r="L56" s="23"/>
      <c r="M56" s="23">
        <v>891712552</v>
      </c>
      <c r="N56" s="23"/>
      <c r="O56" s="23">
        <v>718151490</v>
      </c>
      <c r="P56" s="11"/>
      <c r="Q56" s="23">
        <f t="shared" si="0"/>
        <v>173561062</v>
      </c>
      <c r="T56" s="22"/>
    </row>
    <row r="57" spans="1:20" ht="21.75" customHeight="1">
      <c r="A57" s="42" t="s">
        <v>82</v>
      </c>
      <c r="C57" s="23">
        <v>1300</v>
      </c>
      <c r="D57" s="23"/>
      <c r="E57" s="23">
        <v>1230486933</v>
      </c>
      <c r="F57" s="23"/>
      <c r="G57" s="23">
        <v>1213901940</v>
      </c>
      <c r="H57" s="23"/>
      <c r="I57" s="23">
        <v>16584993</v>
      </c>
      <c r="J57" s="23"/>
      <c r="K57" s="23">
        <v>1300</v>
      </c>
      <c r="L57" s="23"/>
      <c r="M57" s="23">
        <v>1230486933</v>
      </c>
      <c r="N57" s="23"/>
      <c r="O57" s="23">
        <v>1038264780</v>
      </c>
      <c r="P57" s="11"/>
      <c r="Q57" s="23">
        <f t="shared" si="0"/>
        <v>192222153</v>
      </c>
      <c r="T57" s="22"/>
    </row>
    <row r="58" spans="1:20" s="24" customFormat="1" ht="21.75" customHeight="1" thickBot="1">
      <c r="A58" s="90"/>
      <c r="C58" s="31"/>
      <c r="D58" s="25"/>
      <c r="E58" s="26">
        <v>679079407929</v>
      </c>
      <c r="F58" s="25"/>
      <c r="G58" s="26">
        <v>641291893802</v>
      </c>
      <c r="H58" s="25"/>
      <c r="I58" s="26">
        <v>37787514133</v>
      </c>
      <c r="J58" s="25"/>
      <c r="K58" s="31"/>
      <c r="L58" s="25"/>
      <c r="M58" s="59">
        <f>SUM(M8:M57)</f>
        <v>679079407926</v>
      </c>
      <c r="N58" s="92"/>
      <c r="O58" s="59">
        <v>801984539133</v>
      </c>
      <c r="P58" s="92"/>
      <c r="Q58" s="74">
        <f>SUM(Q8:Q57)</f>
        <v>-122905131207</v>
      </c>
      <c r="T58" s="29"/>
    </row>
    <row r="59" spans="1:20" ht="13.5" thickTop="1"/>
    <row r="60" spans="1:20">
      <c r="M60" s="20"/>
    </row>
    <row r="61" spans="1:20">
      <c r="M61" s="21"/>
      <c r="Q61" s="2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3"/>
  <sheetViews>
    <sheetView rightToLeft="1" topLeftCell="A37" zoomScaleNormal="100" workbookViewId="0">
      <selection activeCell="X64" sqref="X64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20.28515625" bestFit="1" customWidth="1"/>
    <col min="9" max="9" width="1.28515625" customWidth="1"/>
    <col min="10" max="10" width="20.28515625" bestFit="1" customWidth="1"/>
    <col min="11" max="11" width="1.28515625" customWidth="1"/>
    <col min="12" max="12" width="12.42578125" bestFit="1" customWidth="1"/>
    <col min="13" max="13" width="1.28515625" customWidth="1"/>
    <col min="14" max="14" width="13" bestFit="1" customWidth="1"/>
    <col min="15" max="15" width="1.28515625" customWidth="1"/>
    <col min="16" max="16" width="5.5703125" bestFit="1" customWidth="1"/>
    <col min="17" max="17" width="1.28515625" customWidth="1"/>
    <col min="18" max="18" width="10.42578125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20.28515625" bestFit="1" customWidth="1"/>
    <col min="25" max="25" width="1.28515625" customWidth="1"/>
    <col min="26" max="26" width="20.140625" bestFit="1" customWidth="1"/>
    <col min="27" max="27" width="1.28515625" customWidth="1"/>
    <col min="28" max="28" width="18.42578125" bestFit="1" customWidth="1"/>
    <col min="29" max="29" width="0.28515625" customWidth="1"/>
    <col min="31" max="31" width="20.140625" bestFit="1" customWidth="1"/>
    <col min="32" max="32" width="14.85546875" bestFit="1" customWidth="1"/>
  </cols>
  <sheetData>
    <row r="1" spans="1:32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2" ht="21.75" customHeight="1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</row>
    <row r="3" spans="1:32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2" ht="19.5" customHeight="1">
      <c r="A4" s="1" t="s">
        <v>3</v>
      </c>
      <c r="B4" s="113" t="s">
        <v>4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</row>
    <row r="5" spans="1:32" ht="21" customHeight="1">
      <c r="A5" s="113" t="s">
        <v>5</v>
      </c>
      <c r="B5" s="113"/>
      <c r="C5" s="113" t="s">
        <v>6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</row>
    <row r="6" spans="1:32" ht="14.45" customHeight="1">
      <c r="F6" s="109" t="s">
        <v>7</v>
      </c>
      <c r="G6" s="109"/>
      <c r="H6" s="109"/>
      <c r="I6" s="109"/>
      <c r="J6" s="109"/>
      <c r="L6" s="109" t="s">
        <v>8</v>
      </c>
      <c r="M6" s="109"/>
      <c r="N6" s="109"/>
      <c r="O6" s="109"/>
      <c r="P6" s="109"/>
      <c r="Q6" s="109"/>
      <c r="R6" s="109"/>
      <c r="T6" s="109" t="s">
        <v>9</v>
      </c>
      <c r="U6" s="109"/>
      <c r="V6" s="109"/>
      <c r="W6" s="109"/>
      <c r="X6" s="109"/>
      <c r="Y6" s="109"/>
      <c r="Z6" s="109"/>
      <c r="AA6" s="109"/>
      <c r="AB6" s="109"/>
    </row>
    <row r="7" spans="1:32" ht="14.45" customHeight="1">
      <c r="F7" s="3"/>
      <c r="G7" s="3"/>
      <c r="H7" s="3"/>
      <c r="I7" s="3"/>
      <c r="J7" s="3"/>
      <c r="L7" s="108" t="s">
        <v>10</v>
      </c>
      <c r="M7" s="108"/>
      <c r="N7" s="108"/>
      <c r="O7" s="3"/>
      <c r="P7" s="108" t="s">
        <v>11</v>
      </c>
      <c r="Q7" s="108"/>
      <c r="R7" s="108"/>
      <c r="T7" s="3"/>
      <c r="U7" s="3"/>
      <c r="V7" s="3"/>
      <c r="W7" s="3"/>
      <c r="X7" s="3"/>
      <c r="Y7" s="3"/>
      <c r="Z7" s="3"/>
      <c r="AA7" s="3"/>
      <c r="AB7" s="3"/>
      <c r="AF7" s="22">
        <v>723273370126</v>
      </c>
    </row>
    <row r="8" spans="1:32" ht="14.45" customHeight="1">
      <c r="A8" s="109" t="s">
        <v>12</v>
      </c>
      <c r="B8" s="109"/>
      <c r="C8" s="109"/>
      <c r="E8" s="109" t="s">
        <v>13</v>
      </c>
      <c r="F8" s="10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8" t="s">
        <v>18</v>
      </c>
    </row>
    <row r="9" spans="1:32" ht="21.75" customHeight="1">
      <c r="A9" s="110" t="s">
        <v>19</v>
      </c>
      <c r="B9" s="110"/>
      <c r="C9" s="110"/>
      <c r="D9" s="11"/>
      <c r="E9" s="111">
        <v>2771416</v>
      </c>
      <c r="F9" s="111"/>
      <c r="G9" s="11"/>
      <c r="H9" s="10">
        <v>10860532347</v>
      </c>
      <c r="I9" s="11"/>
      <c r="J9" s="10">
        <v>3556609562.5668001</v>
      </c>
      <c r="K9" s="11"/>
      <c r="L9" s="10">
        <v>0</v>
      </c>
      <c r="M9" s="11"/>
      <c r="N9" s="10">
        <v>0</v>
      </c>
      <c r="O9" s="11"/>
      <c r="P9" s="10">
        <v>0</v>
      </c>
      <c r="Q9" s="11"/>
      <c r="R9" s="10">
        <v>0</v>
      </c>
      <c r="S9" s="11"/>
      <c r="T9" s="10">
        <v>2771416</v>
      </c>
      <c r="U9" s="11"/>
      <c r="V9" s="10">
        <v>1581</v>
      </c>
      <c r="W9" s="11"/>
      <c r="X9" s="10">
        <v>10860532347</v>
      </c>
      <c r="Y9" s="11"/>
      <c r="Z9" s="10">
        <v>4355538124.2587996</v>
      </c>
      <c r="AA9" s="11"/>
      <c r="AB9" s="56">
        <f>Z9/$AF$7</f>
        <v>6.0219804905855033E-3</v>
      </c>
      <c r="AE9" s="20"/>
    </row>
    <row r="10" spans="1:32" ht="21.75" customHeight="1">
      <c r="A10" s="107" t="s">
        <v>20</v>
      </c>
      <c r="B10" s="107"/>
      <c r="C10" s="107"/>
      <c r="D10" s="11"/>
      <c r="E10" s="104">
        <v>7368000</v>
      </c>
      <c r="F10" s="104"/>
      <c r="G10" s="11"/>
      <c r="H10" s="12">
        <v>22778550658</v>
      </c>
      <c r="I10" s="11"/>
      <c r="J10" s="12">
        <v>17306991025.200001</v>
      </c>
      <c r="K10" s="11"/>
      <c r="L10" s="12">
        <v>0</v>
      </c>
      <c r="M10" s="11"/>
      <c r="N10" s="12">
        <v>0</v>
      </c>
      <c r="O10" s="11"/>
      <c r="P10" s="12">
        <v>0</v>
      </c>
      <c r="Q10" s="11"/>
      <c r="R10" s="12">
        <v>0</v>
      </c>
      <c r="S10" s="11"/>
      <c r="T10" s="12">
        <v>7368000</v>
      </c>
      <c r="U10" s="11"/>
      <c r="V10" s="12">
        <v>2582</v>
      </c>
      <c r="W10" s="11"/>
      <c r="X10" s="12">
        <v>22778550658</v>
      </c>
      <c r="Y10" s="11"/>
      <c r="Z10" s="12">
        <v>18910982152.799999</v>
      </c>
      <c r="AA10" s="11"/>
      <c r="AB10" s="56">
        <f t="shared" ref="AB10:AB58" si="0">Z10/$AF$7</f>
        <v>2.61463824521917E-2</v>
      </c>
      <c r="AE10" s="20"/>
    </row>
    <row r="11" spans="1:32" ht="21.75" customHeight="1">
      <c r="A11" s="107" t="s">
        <v>21</v>
      </c>
      <c r="B11" s="107"/>
      <c r="C11" s="107"/>
      <c r="D11" s="11"/>
      <c r="E11" s="104">
        <v>2035520</v>
      </c>
      <c r="F11" s="104"/>
      <c r="G11" s="11"/>
      <c r="H11" s="12">
        <v>27030873222</v>
      </c>
      <c r="I11" s="11"/>
      <c r="J11" s="12">
        <v>20335256992.799999</v>
      </c>
      <c r="K11" s="11"/>
      <c r="L11" s="12">
        <v>0</v>
      </c>
      <c r="M11" s="11"/>
      <c r="N11" s="12">
        <v>0</v>
      </c>
      <c r="O11" s="11"/>
      <c r="P11" s="12">
        <v>0</v>
      </c>
      <c r="Q11" s="11"/>
      <c r="R11" s="12">
        <v>0</v>
      </c>
      <c r="S11" s="11"/>
      <c r="T11" s="12">
        <v>2035520</v>
      </c>
      <c r="U11" s="11"/>
      <c r="V11" s="12">
        <v>11170</v>
      </c>
      <c r="W11" s="11"/>
      <c r="X11" s="12">
        <v>27030873222</v>
      </c>
      <c r="Y11" s="11"/>
      <c r="Z11" s="12">
        <v>22601474687.52</v>
      </c>
      <c r="AA11" s="11"/>
      <c r="AB11" s="56">
        <f t="shared" si="0"/>
        <v>3.1248868852426632E-2</v>
      </c>
      <c r="AE11" s="20"/>
    </row>
    <row r="12" spans="1:32" ht="21.75" customHeight="1">
      <c r="A12" s="107" t="s">
        <v>22</v>
      </c>
      <c r="B12" s="107"/>
      <c r="C12" s="107"/>
      <c r="D12" s="11"/>
      <c r="E12" s="104">
        <v>19993677</v>
      </c>
      <c r="F12" s="104"/>
      <c r="G12" s="11"/>
      <c r="H12" s="12">
        <v>46471172112</v>
      </c>
      <c r="I12" s="11"/>
      <c r="J12" s="12">
        <v>28917709774.791698</v>
      </c>
      <c r="K12" s="11"/>
      <c r="L12" s="12">
        <v>0</v>
      </c>
      <c r="M12" s="11"/>
      <c r="N12" s="12">
        <v>0</v>
      </c>
      <c r="O12" s="11"/>
      <c r="P12" s="12">
        <v>0</v>
      </c>
      <c r="Q12" s="11"/>
      <c r="R12" s="12">
        <v>0</v>
      </c>
      <c r="S12" s="11"/>
      <c r="T12" s="12">
        <v>19993677</v>
      </c>
      <c r="U12" s="11"/>
      <c r="V12" s="12">
        <v>1638</v>
      </c>
      <c r="W12" s="11"/>
      <c r="X12" s="12">
        <v>46471172112</v>
      </c>
      <c r="Y12" s="11"/>
      <c r="Z12" s="12">
        <v>32554782550.590302</v>
      </c>
      <c r="AA12" s="11"/>
      <c r="AB12" s="56">
        <f t="shared" si="0"/>
        <v>4.5010343108469485E-2</v>
      </c>
      <c r="AE12" s="20"/>
    </row>
    <row r="13" spans="1:32" ht="21.75" customHeight="1">
      <c r="A13" s="107" t="s">
        <v>23</v>
      </c>
      <c r="B13" s="107"/>
      <c r="C13" s="107"/>
      <c r="D13" s="11"/>
      <c r="E13" s="104">
        <v>24135977</v>
      </c>
      <c r="F13" s="104"/>
      <c r="G13" s="11"/>
      <c r="H13" s="12">
        <v>48655952528</v>
      </c>
      <c r="I13" s="11"/>
      <c r="J13" s="12">
        <v>46833102212.731201</v>
      </c>
      <c r="K13" s="11"/>
      <c r="L13" s="12">
        <v>0</v>
      </c>
      <c r="M13" s="11"/>
      <c r="N13" s="12">
        <v>0</v>
      </c>
      <c r="O13" s="11"/>
      <c r="P13" s="12">
        <v>0</v>
      </c>
      <c r="Q13" s="11"/>
      <c r="R13" s="12">
        <v>0</v>
      </c>
      <c r="S13" s="11"/>
      <c r="T13" s="12">
        <v>24135977</v>
      </c>
      <c r="U13" s="11"/>
      <c r="V13" s="12">
        <v>2104</v>
      </c>
      <c r="W13" s="11"/>
      <c r="X13" s="12">
        <v>48655952528</v>
      </c>
      <c r="Y13" s="11"/>
      <c r="Z13" s="12">
        <v>50479942139.132401</v>
      </c>
      <c r="AA13" s="11"/>
      <c r="AB13" s="56">
        <f t="shared" si="0"/>
        <v>6.9793724232289092E-2</v>
      </c>
      <c r="AE13" s="20"/>
    </row>
    <row r="14" spans="1:32" ht="21.75" customHeight="1">
      <c r="A14" s="107" t="s">
        <v>24</v>
      </c>
      <c r="B14" s="107"/>
      <c r="C14" s="107"/>
      <c r="D14" s="11"/>
      <c r="E14" s="104">
        <v>3400000</v>
      </c>
      <c r="F14" s="104"/>
      <c r="G14" s="11"/>
      <c r="H14" s="12">
        <v>8158147631</v>
      </c>
      <c r="I14" s="11"/>
      <c r="J14" s="12">
        <v>9487014390</v>
      </c>
      <c r="K14" s="11"/>
      <c r="L14" s="12">
        <v>0</v>
      </c>
      <c r="M14" s="11"/>
      <c r="N14" s="12">
        <v>0</v>
      </c>
      <c r="O14" s="11"/>
      <c r="P14" s="12">
        <v>0</v>
      </c>
      <c r="Q14" s="11"/>
      <c r="R14" s="12">
        <v>0</v>
      </c>
      <c r="S14" s="11"/>
      <c r="T14" s="12">
        <v>3400000</v>
      </c>
      <c r="U14" s="11"/>
      <c r="V14" s="12">
        <v>3473</v>
      </c>
      <c r="W14" s="11"/>
      <c r="X14" s="12">
        <v>8158147631</v>
      </c>
      <c r="Y14" s="11"/>
      <c r="Z14" s="12">
        <v>11737941210</v>
      </c>
      <c r="AA14" s="11"/>
      <c r="AB14" s="56">
        <f t="shared" si="0"/>
        <v>1.622891384478203E-2</v>
      </c>
      <c r="AE14" s="20"/>
    </row>
    <row r="15" spans="1:32" ht="21.75" customHeight="1">
      <c r="A15" s="107" t="s">
        <v>25</v>
      </c>
      <c r="B15" s="107"/>
      <c r="C15" s="107"/>
      <c r="D15" s="11"/>
      <c r="E15" s="104">
        <v>350000</v>
      </c>
      <c r="F15" s="104"/>
      <c r="G15" s="11"/>
      <c r="H15" s="12">
        <v>718151490</v>
      </c>
      <c r="I15" s="11"/>
      <c r="J15" s="12">
        <v>849266617.5</v>
      </c>
      <c r="K15" s="11"/>
      <c r="L15" s="12">
        <v>0</v>
      </c>
      <c r="M15" s="11"/>
      <c r="N15" s="12">
        <v>0</v>
      </c>
      <c r="O15" s="11"/>
      <c r="P15" s="12">
        <v>0</v>
      </c>
      <c r="Q15" s="11"/>
      <c r="R15" s="12">
        <v>0</v>
      </c>
      <c r="S15" s="11"/>
      <c r="T15" s="12">
        <v>350000</v>
      </c>
      <c r="U15" s="11"/>
      <c r="V15" s="12">
        <v>2563</v>
      </c>
      <c r="W15" s="11"/>
      <c r="X15" s="12">
        <v>718151490</v>
      </c>
      <c r="Y15" s="11"/>
      <c r="Z15" s="12">
        <v>891712552.5</v>
      </c>
      <c r="AA15" s="11"/>
      <c r="AB15" s="56">
        <f t="shared" si="0"/>
        <v>1.2328845348538915E-3</v>
      </c>
      <c r="AE15" s="20"/>
    </row>
    <row r="16" spans="1:32" ht="21.75" customHeight="1">
      <c r="A16" s="107" t="s">
        <v>26</v>
      </c>
      <c r="B16" s="107"/>
      <c r="C16" s="107"/>
      <c r="D16" s="11"/>
      <c r="E16" s="104">
        <v>1891700</v>
      </c>
      <c r="F16" s="104"/>
      <c r="G16" s="11"/>
      <c r="H16" s="12">
        <v>6613179564</v>
      </c>
      <c r="I16" s="11"/>
      <c r="J16" s="12">
        <v>3847389211.71</v>
      </c>
      <c r="K16" s="11"/>
      <c r="L16" s="12">
        <v>0</v>
      </c>
      <c r="M16" s="11"/>
      <c r="N16" s="12">
        <v>0</v>
      </c>
      <c r="O16" s="11"/>
      <c r="P16" s="12">
        <v>0</v>
      </c>
      <c r="Q16" s="11"/>
      <c r="R16" s="12">
        <v>0</v>
      </c>
      <c r="S16" s="11"/>
      <c r="T16" s="12">
        <v>1891700</v>
      </c>
      <c r="U16" s="11"/>
      <c r="V16" s="12">
        <v>2215</v>
      </c>
      <c r="W16" s="11"/>
      <c r="X16" s="12">
        <v>6613179564</v>
      </c>
      <c r="Y16" s="11"/>
      <c r="Z16" s="12">
        <v>4165184312.7750001</v>
      </c>
      <c r="AA16" s="11"/>
      <c r="AB16" s="56">
        <f t="shared" si="0"/>
        <v>5.7587967217006646E-3</v>
      </c>
      <c r="AE16" s="20"/>
    </row>
    <row r="17" spans="1:31" ht="21.75" customHeight="1">
      <c r="A17" s="107" t="s">
        <v>27</v>
      </c>
      <c r="B17" s="107"/>
      <c r="C17" s="107"/>
      <c r="D17" s="11"/>
      <c r="E17" s="104">
        <v>50000</v>
      </c>
      <c r="F17" s="104"/>
      <c r="G17" s="11"/>
      <c r="H17" s="12">
        <v>153692494</v>
      </c>
      <c r="I17" s="11"/>
      <c r="J17" s="12">
        <v>158650380</v>
      </c>
      <c r="K17" s="11"/>
      <c r="L17" s="12">
        <v>0</v>
      </c>
      <c r="M17" s="11"/>
      <c r="N17" s="12">
        <v>0</v>
      </c>
      <c r="O17" s="11"/>
      <c r="P17" s="12">
        <v>0</v>
      </c>
      <c r="Q17" s="11"/>
      <c r="R17" s="12">
        <v>0</v>
      </c>
      <c r="S17" s="11"/>
      <c r="T17" s="12">
        <v>50000</v>
      </c>
      <c r="U17" s="11"/>
      <c r="V17" s="12">
        <v>3752</v>
      </c>
      <c r="W17" s="11"/>
      <c r="X17" s="12">
        <v>153692494</v>
      </c>
      <c r="Y17" s="11"/>
      <c r="Z17" s="12">
        <v>186483780</v>
      </c>
      <c r="AA17" s="11"/>
      <c r="AB17" s="56">
        <f t="shared" si="0"/>
        <v>2.5783305137794997E-4</v>
      </c>
      <c r="AE17" s="20"/>
    </row>
    <row r="18" spans="1:31" ht="21.75" customHeight="1">
      <c r="A18" s="107" t="s">
        <v>28</v>
      </c>
      <c r="B18" s="107"/>
      <c r="C18" s="107"/>
      <c r="D18" s="11"/>
      <c r="E18" s="104">
        <v>9658442</v>
      </c>
      <c r="F18" s="104"/>
      <c r="G18" s="11"/>
      <c r="H18" s="12">
        <v>33997510117</v>
      </c>
      <c r="I18" s="11"/>
      <c r="J18" s="12">
        <v>38528709745.911301</v>
      </c>
      <c r="K18" s="11"/>
      <c r="L18" s="12">
        <v>0</v>
      </c>
      <c r="M18" s="11"/>
      <c r="N18" s="12">
        <v>0</v>
      </c>
      <c r="O18" s="11"/>
      <c r="P18" s="12">
        <v>0</v>
      </c>
      <c r="Q18" s="11"/>
      <c r="R18" s="12">
        <v>0</v>
      </c>
      <c r="S18" s="11"/>
      <c r="T18" s="12">
        <v>9658442</v>
      </c>
      <c r="U18" s="11"/>
      <c r="V18" s="12">
        <v>4050</v>
      </c>
      <c r="W18" s="11"/>
      <c r="X18" s="12">
        <v>33997510117</v>
      </c>
      <c r="Y18" s="11"/>
      <c r="Z18" s="12">
        <v>38883945793.904999</v>
      </c>
      <c r="AA18" s="11"/>
      <c r="AB18" s="56">
        <f t="shared" si="0"/>
        <v>5.3761063796847801E-2</v>
      </c>
      <c r="AE18" s="20"/>
    </row>
    <row r="19" spans="1:31" ht="21.75" customHeight="1">
      <c r="A19" s="107" t="s">
        <v>29</v>
      </c>
      <c r="B19" s="107"/>
      <c r="C19" s="107"/>
      <c r="D19" s="11"/>
      <c r="E19" s="104">
        <v>1700000</v>
      </c>
      <c r="F19" s="104"/>
      <c r="G19" s="11"/>
      <c r="H19" s="12">
        <v>13620710029</v>
      </c>
      <c r="I19" s="11"/>
      <c r="J19" s="12">
        <v>12606542100</v>
      </c>
      <c r="K19" s="11"/>
      <c r="L19" s="12">
        <v>0</v>
      </c>
      <c r="M19" s="11"/>
      <c r="N19" s="12">
        <v>0</v>
      </c>
      <c r="O19" s="11"/>
      <c r="P19" s="12">
        <v>0</v>
      </c>
      <c r="Q19" s="11"/>
      <c r="R19" s="12">
        <v>0</v>
      </c>
      <c r="S19" s="11"/>
      <c r="T19" s="12">
        <v>1700000</v>
      </c>
      <c r="U19" s="11"/>
      <c r="V19" s="12">
        <v>7870</v>
      </c>
      <c r="W19" s="11"/>
      <c r="X19" s="12">
        <v>13620710029</v>
      </c>
      <c r="Y19" s="11"/>
      <c r="Z19" s="12">
        <v>13299394950</v>
      </c>
      <c r="AA19" s="11"/>
      <c r="AB19" s="56">
        <f t="shared" si="0"/>
        <v>1.838778461826009E-2</v>
      </c>
      <c r="AE19" s="20"/>
    </row>
    <row r="20" spans="1:31" ht="21.75" customHeight="1">
      <c r="A20" s="107" t="s">
        <v>30</v>
      </c>
      <c r="B20" s="107"/>
      <c r="C20" s="107"/>
      <c r="D20" s="11"/>
      <c r="E20" s="104">
        <v>1100000</v>
      </c>
      <c r="F20" s="104"/>
      <c r="G20" s="11"/>
      <c r="H20" s="12">
        <v>18629302220</v>
      </c>
      <c r="I20" s="11"/>
      <c r="J20" s="12">
        <v>11710903050</v>
      </c>
      <c r="K20" s="11"/>
      <c r="L20" s="12">
        <v>0</v>
      </c>
      <c r="M20" s="11"/>
      <c r="N20" s="12">
        <v>0</v>
      </c>
      <c r="O20" s="11"/>
      <c r="P20" s="12">
        <v>0</v>
      </c>
      <c r="Q20" s="11"/>
      <c r="R20" s="12">
        <v>0</v>
      </c>
      <c r="S20" s="11"/>
      <c r="T20" s="12">
        <v>1100000</v>
      </c>
      <c r="U20" s="11"/>
      <c r="V20" s="12">
        <v>11140</v>
      </c>
      <c r="W20" s="11"/>
      <c r="X20" s="12">
        <v>18629302220</v>
      </c>
      <c r="Y20" s="11"/>
      <c r="Z20" s="12">
        <v>12181088700</v>
      </c>
      <c r="AA20" s="11"/>
      <c r="AB20" s="56">
        <f t="shared" si="0"/>
        <v>1.6841610935956285E-2</v>
      </c>
      <c r="AE20" s="20"/>
    </row>
    <row r="21" spans="1:31" ht="21.75" customHeight="1">
      <c r="A21" s="107" t="s">
        <v>31</v>
      </c>
      <c r="B21" s="107"/>
      <c r="C21" s="107"/>
      <c r="D21" s="11"/>
      <c r="E21" s="104">
        <v>144037</v>
      </c>
      <c r="F21" s="104"/>
      <c r="G21" s="11"/>
      <c r="H21" s="12">
        <v>9771488330</v>
      </c>
      <c r="I21" s="11"/>
      <c r="J21" s="12">
        <v>6872639032.8000002</v>
      </c>
      <c r="K21" s="11"/>
      <c r="L21" s="12">
        <v>0</v>
      </c>
      <c r="M21" s="11"/>
      <c r="N21" s="12">
        <v>0</v>
      </c>
      <c r="O21" s="11"/>
      <c r="P21" s="12">
        <v>0</v>
      </c>
      <c r="Q21" s="11"/>
      <c r="R21" s="12">
        <v>0</v>
      </c>
      <c r="S21" s="11"/>
      <c r="T21" s="12">
        <v>144037</v>
      </c>
      <c r="U21" s="11"/>
      <c r="V21" s="12">
        <v>49630</v>
      </c>
      <c r="W21" s="11"/>
      <c r="X21" s="12">
        <v>9771488330</v>
      </c>
      <c r="Y21" s="11"/>
      <c r="Z21" s="12">
        <v>7106022399.9554996</v>
      </c>
      <c r="AA21" s="11"/>
      <c r="AB21" s="56">
        <f t="shared" si="0"/>
        <v>9.8248085626567085E-3</v>
      </c>
      <c r="AE21" s="20"/>
    </row>
    <row r="22" spans="1:31" ht="21.75" customHeight="1">
      <c r="A22" s="107" t="s">
        <v>32</v>
      </c>
      <c r="B22" s="107"/>
      <c r="C22" s="107"/>
      <c r="D22" s="11"/>
      <c r="E22" s="104">
        <v>2200000</v>
      </c>
      <c r="F22" s="104"/>
      <c r="G22" s="11"/>
      <c r="H22" s="12">
        <v>11407848926</v>
      </c>
      <c r="I22" s="11"/>
      <c r="J22" s="12">
        <v>11831183100</v>
      </c>
      <c r="K22" s="11"/>
      <c r="L22" s="12">
        <v>0</v>
      </c>
      <c r="M22" s="11"/>
      <c r="N22" s="12">
        <v>0</v>
      </c>
      <c r="O22" s="11"/>
      <c r="P22" s="12">
        <v>0</v>
      </c>
      <c r="Q22" s="11"/>
      <c r="R22" s="12">
        <v>0</v>
      </c>
      <c r="S22" s="11"/>
      <c r="T22" s="12">
        <v>2200000</v>
      </c>
      <c r="U22" s="11"/>
      <c r="V22" s="12">
        <v>6000</v>
      </c>
      <c r="W22" s="11"/>
      <c r="X22" s="12">
        <v>11407848926</v>
      </c>
      <c r="Y22" s="11"/>
      <c r="Z22" s="12">
        <v>13121460000</v>
      </c>
      <c r="AA22" s="11"/>
      <c r="AB22" s="56">
        <f t="shared" si="0"/>
        <v>1.8141771205697974E-2</v>
      </c>
      <c r="AE22" s="20"/>
    </row>
    <row r="23" spans="1:31" ht="21.75" customHeight="1">
      <c r="A23" s="107" t="s">
        <v>33</v>
      </c>
      <c r="B23" s="107"/>
      <c r="C23" s="107"/>
      <c r="D23" s="11"/>
      <c r="E23" s="104">
        <v>1598892</v>
      </c>
      <c r="F23" s="104"/>
      <c r="G23" s="11"/>
      <c r="H23" s="12">
        <v>6969755624</v>
      </c>
      <c r="I23" s="11"/>
      <c r="J23" s="12">
        <v>5689975361.5080004</v>
      </c>
      <c r="K23" s="11"/>
      <c r="L23" s="12">
        <v>0</v>
      </c>
      <c r="M23" s="11"/>
      <c r="N23" s="12">
        <v>0</v>
      </c>
      <c r="O23" s="11"/>
      <c r="P23" s="12">
        <v>0</v>
      </c>
      <c r="Q23" s="11"/>
      <c r="R23" s="12">
        <v>0</v>
      </c>
      <c r="S23" s="11"/>
      <c r="T23" s="12">
        <v>1598892</v>
      </c>
      <c r="U23" s="11"/>
      <c r="V23" s="12">
        <v>3984</v>
      </c>
      <c r="W23" s="11"/>
      <c r="X23" s="12">
        <v>6969755624</v>
      </c>
      <c r="Y23" s="11"/>
      <c r="Z23" s="12">
        <v>6332084312.9183998</v>
      </c>
      <c r="AA23" s="11"/>
      <c r="AB23" s="56">
        <f t="shared" si="0"/>
        <v>8.7547593682528371E-3</v>
      </c>
      <c r="AE23" s="20"/>
    </row>
    <row r="24" spans="1:31" ht="21.75" customHeight="1">
      <c r="A24" s="107" t="s">
        <v>34</v>
      </c>
      <c r="B24" s="107"/>
      <c r="C24" s="107"/>
      <c r="D24" s="11"/>
      <c r="E24" s="104">
        <v>8660149</v>
      </c>
      <c r="F24" s="104"/>
      <c r="G24" s="11"/>
      <c r="H24" s="12">
        <v>8392582424</v>
      </c>
      <c r="I24" s="11"/>
      <c r="J24" s="12">
        <v>10356171199.4804</v>
      </c>
      <c r="K24" s="11"/>
      <c r="L24" s="12">
        <v>0</v>
      </c>
      <c r="M24" s="11"/>
      <c r="N24" s="12">
        <v>0</v>
      </c>
      <c r="O24" s="11"/>
      <c r="P24" s="12">
        <v>0</v>
      </c>
      <c r="Q24" s="11"/>
      <c r="R24" s="12">
        <v>0</v>
      </c>
      <c r="S24" s="11"/>
      <c r="T24" s="12">
        <v>8660149</v>
      </c>
      <c r="U24" s="11"/>
      <c r="V24" s="12">
        <v>1319</v>
      </c>
      <c r="W24" s="11"/>
      <c r="X24" s="12">
        <v>8392582424</v>
      </c>
      <c r="Y24" s="11"/>
      <c r="Z24" s="12">
        <v>11354771248.6406</v>
      </c>
      <c r="AA24" s="11"/>
      <c r="AB24" s="56">
        <f t="shared" si="0"/>
        <v>1.5699141870331144E-2</v>
      </c>
      <c r="AE24" s="20"/>
    </row>
    <row r="25" spans="1:31" ht="21.75" customHeight="1">
      <c r="A25" s="107" t="s">
        <v>35</v>
      </c>
      <c r="B25" s="107"/>
      <c r="C25" s="107"/>
      <c r="D25" s="11"/>
      <c r="E25" s="104">
        <v>6298165</v>
      </c>
      <c r="F25" s="104"/>
      <c r="G25" s="11"/>
      <c r="H25" s="12">
        <v>21021492903</v>
      </c>
      <c r="I25" s="11"/>
      <c r="J25" s="12">
        <v>44263084792.027496</v>
      </c>
      <c r="K25" s="11"/>
      <c r="L25" s="12">
        <v>0</v>
      </c>
      <c r="M25" s="11"/>
      <c r="N25" s="12">
        <v>0</v>
      </c>
      <c r="O25" s="11"/>
      <c r="P25" s="12">
        <v>0</v>
      </c>
      <c r="Q25" s="11"/>
      <c r="R25" s="12">
        <v>0</v>
      </c>
      <c r="S25" s="11"/>
      <c r="T25" s="12">
        <v>6298165</v>
      </c>
      <c r="U25" s="11"/>
      <c r="V25" s="12">
        <v>7500</v>
      </c>
      <c r="W25" s="11"/>
      <c r="X25" s="12">
        <v>21021492903</v>
      </c>
      <c r="Y25" s="11"/>
      <c r="Z25" s="12">
        <v>46955181886.875</v>
      </c>
      <c r="AA25" s="11"/>
      <c r="AB25" s="56">
        <f t="shared" si="0"/>
        <v>6.4920379798712943E-2</v>
      </c>
      <c r="AE25" s="20"/>
    </row>
    <row r="26" spans="1:31" ht="21.75" customHeight="1">
      <c r="A26" s="107" t="s">
        <v>36</v>
      </c>
      <c r="B26" s="107"/>
      <c r="C26" s="107"/>
      <c r="D26" s="11"/>
      <c r="E26" s="104">
        <v>1900000</v>
      </c>
      <c r="F26" s="104"/>
      <c r="G26" s="11"/>
      <c r="H26" s="12">
        <v>4807312155</v>
      </c>
      <c r="I26" s="11"/>
      <c r="J26" s="12">
        <v>3252332790</v>
      </c>
      <c r="K26" s="11"/>
      <c r="L26" s="12">
        <v>0</v>
      </c>
      <c r="M26" s="11"/>
      <c r="N26" s="12">
        <v>0</v>
      </c>
      <c r="O26" s="11"/>
      <c r="P26" s="12">
        <v>0</v>
      </c>
      <c r="Q26" s="11"/>
      <c r="R26" s="12">
        <v>0</v>
      </c>
      <c r="S26" s="11"/>
      <c r="T26" s="12">
        <v>1900000</v>
      </c>
      <c r="U26" s="11"/>
      <c r="V26" s="12">
        <v>1984</v>
      </c>
      <c r="W26" s="11"/>
      <c r="X26" s="12">
        <v>4807312155</v>
      </c>
      <c r="Y26" s="11"/>
      <c r="Z26" s="12">
        <v>3747170880</v>
      </c>
      <c r="AA26" s="11"/>
      <c r="AB26" s="56">
        <f t="shared" si="0"/>
        <v>5.1808500558332641E-3</v>
      </c>
      <c r="AE26" s="20"/>
    </row>
    <row r="27" spans="1:31" ht="21.75" customHeight="1">
      <c r="A27" s="107" t="s">
        <v>37</v>
      </c>
      <c r="B27" s="107"/>
      <c r="C27" s="107"/>
      <c r="D27" s="11"/>
      <c r="E27" s="104">
        <v>761720</v>
      </c>
      <c r="F27" s="104"/>
      <c r="G27" s="11"/>
      <c r="H27" s="12">
        <v>9997559457</v>
      </c>
      <c r="I27" s="11"/>
      <c r="J27" s="12">
        <v>5270026851.3599997</v>
      </c>
      <c r="K27" s="11"/>
      <c r="L27" s="12">
        <v>0</v>
      </c>
      <c r="M27" s="11"/>
      <c r="N27" s="12">
        <v>0</v>
      </c>
      <c r="O27" s="11"/>
      <c r="P27" s="12">
        <v>0</v>
      </c>
      <c r="Q27" s="11"/>
      <c r="R27" s="12">
        <v>0</v>
      </c>
      <c r="S27" s="11"/>
      <c r="T27" s="12">
        <v>761720</v>
      </c>
      <c r="U27" s="11"/>
      <c r="V27" s="12">
        <v>7330</v>
      </c>
      <c r="W27" s="11"/>
      <c r="X27" s="12">
        <v>9997559457</v>
      </c>
      <c r="Y27" s="11"/>
      <c r="Z27" s="12">
        <v>5550186324.7799997</v>
      </c>
      <c r="AA27" s="11"/>
      <c r="AB27" s="56">
        <f t="shared" si="0"/>
        <v>7.6737047899511539E-3</v>
      </c>
      <c r="AE27" s="20"/>
    </row>
    <row r="28" spans="1:31" ht="21.75" customHeight="1">
      <c r="A28" s="107" t="s">
        <v>38</v>
      </c>
      <c r="B28" s="107"/>
      <c r="C28" s="107"/>
      <c r="D28" s="11"/>
      <c r="E28" s="104">
        <v>617383</v>
      </c>
      <c r="F28" s="104"/>
      <c r="G28" s="11"/>
      <c r="H28" s="12">
        <v>1854876906</v>
      </c>
      <c r="I28" s="11"/>
      <c r="J28" s="12">
        <v>1861994838.8691001</v>
      </c>
      <c r="K28" s="11"/>
      <c r="L28" s="12">
        <v>0</v>
      </c>
      <c r="M28" s="11"/>
      <c r="N28" s="12">
        <v>0</v>
      </c>
      <c r="O28" s="11"/>
      <c r="P28" s="12">
        <v>0</v>
      </c>
      <c r="Q28" s="11"/>
      <c r="R28" s="12">
        <v>0</v>
      </c>
      <c r="S28" s="11"/>
      <c r="T28" s="12">
        <v>617383</v>
      </c>
      <c r="U28" s="11"/>
      <c r="V28" s="12">
        <v>3034</v>
      </c>
      <c r="W28" s="11"/>
      <c r="X28" s="12">
        <v>1854876906</v>
      </c>
      <c r="Y28" s="11"/>
      <c r="Z28" s="12">
        <v>1861994838.8691001</v>
      </c>
      <c r="AA28" s="11"/>
      <c r="AB28" s="56">
        <f t="shared" si="0"/>
        <v>2.5743998269212175E-3</v>
      </c>
      <c r="AE28" s="20"/>
    </row>
    <row r="29" spans="1:31" ht="21.75" customHeight="1">
      <c r="A29" s="107" t="s">
        <v>39</v>
      </c>
      <c r="B29" s="107"/>
      <c r="C29" s="107"/>
      <c r="D29" s="11"/>
      <c r="E29" s="104">
        <v>1</v>
      </c>
      <c r="F29" s="104"/>
      <c r="G29" s="11"/>
      <c r="H29" s="12">
        <v>3260</v>
      </c>
      <c r="I29" s="11"/>
      <c r="J29" s="12">
        <v>4105.4264999999996</v>
      </c>
      <c r="K29" s="11"/>
      <c r="L29" s="12">
        <v>0</v>
      </c>
      <c r="M29" s="11"/>
      <c r="N29" s="12">
        <v>0</v>
      </c>
      <c r="O29" s="11"/>
      <c r="P29" s="12">
        <v>0</v>
      </c>
      <c r="Q29" s="11"/>
      <c r="R29" s="12">
        <v>0</v>
      </c>
      <c r="S29" s="11"/>
      <c r="T29" s="12">
        <v>1</v>
      </c>
      <c r="U29" s="11"/>
      <c r="V29" s="12">
        <v>4130</v>
      </c>
      <c r="W29" s="11"/>
      <c r="X29" s="12">
        <v>3260</v>
      </c>
      <c r="Y29" s="11"/>
      <c r="Z29" s="12">
        <v>4105.4264999999996</v>
      </c>
      <c r="AA29" s="11"/>
      <c r="AB29" s="56">
        <f t="shared" si="0"/>
        <v>5.6761753848130776E-9</v>
      </c>
      <c r="AE29" s="20"/>
    </row>
    <row r="30" spans="1:31" ht="21.75" customHeight="1">
      <c r="A30" s="107" t="s">
        <v>40</v>
      </c>
      <c r="B30" s="107"/>
      <c r="C30" s="107"/>
      <c r="D30" s="11"/>
      <c r="E30" s="104">
        <v>175000</v>
      </c>
      <c r="F30" s="104"/>
      <c r="G30" s="11"/>
      <c r="H30" s="12">
        <v>5466834474</v>
      </c>
      <c r="I30" s="11"/>
      <c r="J30" s="12">
        <v>4274166487.5</v>
      </c>
      <c r="K30" s="11"/>
      <c r="L30" s="12">
        <v>0</v>
      </c>
      <c r="M30" s="11"/>
      <c r="N30" s="12">
        <v>0</v>
      </c>
      <c r="O30" s="11"/>
      <c r="P30" s="12">
        <v>0</v>
      </c>
      <c r="Q30" s="11"/>
      <c r="R30" s="12">
        <v>0</v>
      </c>
      <c r="S30" s="11"/>
      <c r="T30" s="12">
        <v>175000</v>
      </c>
      <c r="U30" s="11"/>
      <c r="V30" s="12">
        <v>26520</v>
      </c>
      <c r="W30" s="11"/>
      <c r="X30" s="12">
        <v>5466834474</v>
      </c>
      <c r="Y30" s="11"/>
      <c r="Z30" s="12">
        <v>4613386050</v>
      </c>
      <c r="AA30" s="11"/>
      <c r="AB30" s="56">
        <f t="shared" si="0"/>
        <v>6.3784818307306285E-3</v>
      </c>
      <c r="AE30" s="20"/>
    </row>
    <row r="31" spans="1:31" ht="21.75" customHeight="1">
      <c r="A31" s="107" t="s">
        <v>41</v>
      </c>
      <c r="B31" s="107"/>
      <c r="C31" s="107"/>
      <c r="D31" s="11"/>
      <c r="E31" s="104">
        <v>75321</v>
      </c>
      <c r="F31" s="104"/>
      <c r="G31" s="11"/>
      <c r="H31" s="12">
        <v>6959895894</v>
      </c>
      <c r="I31" s="11"/>
      <c r="J31" s="12">
        <v>7176561718.7924995</v>
      </c>
      <c r="K31" s="11"/>
      <c r="L31" s="12">
        <v>0</v>
      </c>
      <c r="M31" s="11"/>
      <c r="N31" s="12">
        <v>0</v>
      </c>
      <c r="O31" s="11"/>
      <c r="P31" s="12">
        <v>0</v>
      </c>
      <c r="Q31" s="11"/>
      <c r="R31" s="12">
        <v>0</v>
      </c>
      <c r="S31" s="11"/>
      <c r="T31" s="12">
        <v>75321</v>
      </c>
      <c r="U31" s="11"/>
      <c r="V31" s="12">
        <v>102200</v>
      </c>
      <c r="W31" s="11"/>
      <c r="X31" s="12">
        <v>6959895894</v>
      </c>
      <c r="Y31" s="11"/>
      <c r="Z31" s="12">
        <v>7652004253.1099997</v>
      </c>
      <c r="AA31" s="11"/>
      <c r="AB31" s="56">
        <f t="shared" si="0"/>
        <v>1.0579684762591161E-2</v>
      </c>
      <c r="AE31" s="20"/>
    </row>
    <row r="32" spans="1:31" ht="21.75" customHeight="1">
      <c r="A32" s="107" t="s">
        <v>42</v>
      </c>
      <c r="B32" s="107"/>
      <c r="C32" s="107"/>
      <c r="D32" s="11"/>
      <c r="E32" s="104">
        <v>917661</v>
      </c>
      <c r="F32" s="104"/>
      <c r="G32" s="11"/>
      <c r="H32" s="12">
        <v>19037956148</v>
      </c>
      <c r="I32" s="11"/>
      <c r="J32" s="12">
        <v>8556444601.9289999</v>
      </c>
      <c r="K32" s="11"/>
      <c r="L32" s="12">
        <v>0</v>
      </c>
      <c r="M32" s="11"/>
      <c r="N32" s="12">
        <v>0</v>
      </c>
      <c r="O32" s="11"/>
      <c r="P32" s="12">
        <v>0</v>
      </c>
      <c r="Q32" s="11"/>
      <c r="R32" s="12">
        <v>0</v>
      </c>
      <c r="S32" s="11"/>
      <c r="T32" s="12">
        <v>917661</v>
      </c>
      <c r="U32" s="11"/>
      <c r="V32" s="12">
        <v>9110</v>
      </c>
      <c r="W32" s="11"/>
      <c r="X32" s="12">
        <v>19037956148</v>
      </c>
      <c r="Y32" s="11"/>
      <c r="Z32" s="12">
        <v>8310150354.3254995</v>
      </c>
      <c r="AA32" s="11"/>
      <c r="AB32" s="56">
        <f t="shared" si="0"/>
        <v>1.1489639599032667E-2</v>
      </c>
      <c r="AE32" s="20"/>
    </row>
    <row r="33" spans="1:31" ht="21.75" customHeight="1">
      <c r="A33" s="107" t="s">
        <v>43</v>
      </c>
      <c r="B33" s="107"/>
      <c r="C33" s="107"/>
      <c r="D33" s="11"/>
      <c r="E33" s="104">
        <v>1117000</v>
      </c>
      <c r="F33" s="104"/>
      <c r="G33" s="11"/>
      <c r="H33" s="12">
        <v>2695062839</v>
      </c>
      <c r="I33" s="11"/>
      <c r="J33" s="12">
        <v>2427233516.0999999</v>
      </c>
      <c r="K33" s="11"/>
      <c r="L33" s="12">
        <v>0</v>
      </c>
      <c r="M33" s="11"/>
      <c r="N33" s="12">
        <v>0</v>
      </c>
      <c r="O33" s="11"/>
      <c r="P33" s="12">
        <v>0</v>
      </c>
      <c r="Q33" s="11"/>
      <c r="R33" s="12">
        <v>0</v>
      </c>
      <c r="S33" s="11"/>
      <c r="T33" s="12">
        <v>1117000</v>
      </c>
      <c r="U33" s="11"/>
      <c r="V33" s="12">
        <v>2433</v>
      </c>
      <c r="W33" s="11"/>
      <c r="X33" s="12">
        <v>2695062839</v>
      </c>
      <c r="Y33" s="11"/>
      <c r="Z33" s="12">
        <v>2701490917.0500002</v>
      </c>
      <c r="AA33" s="11"/>
      <c r="AB33" s="56">
        <f t="shared" si="0"/>
        <v>3.7350897027763914E-3</v>
      </c>
      <c r="AE33" s="20"/>
    </row>
    <row r="34" spans="1:31" ht="21.75" customHeight="1">
      <c r="A34" s="107" t="s">
        <v>44</v>
      </c>
      <c r="B34" s="107"/>
      <c r="C34" s="107"/>
      <c r="D34" s="11"/>
      <c r="E34" s="104">
        <v>38667000</v>
      </c>
      <c r="F34" s="104"/>
      <c r="G34" s="11"/>
      <c r="H34" s="12">
        <v>47724227087</v>
      </c>
      <c r="I34" s="11"/>
      <c r="J34" s="12">
        <v>42165313690.949997</v>
      </c>
      <c r="K34" s="11"/>
      <c r="L34" s="12">
        <v>0</v>
      </c>
      <c r="M34" s="11"/>
      <c r="N34" s="12">
        <v>0</v>
      </c>
      <c r="O34" s="11"/>
      <c r="P34" s="12">
        <v>0</v>
      </c>
      <c r="Q34" s="11"/>
      <c r="R34" s="12">
        <v>0</v>
      </c>
      <c r="S34" s="11"/>
      <c r="T34" s="12">
        <v>38667000</v>
      </c>
      <c r="U34" s="11"/>
      <c r="V34" s="12">
        <v>1152</v>
      </c>
      <c r="W34" s="11"/>
      <c r="X34" s="12">
        <v>47724227087</v>
      </c>
      <c r="Y34" s="11"/>
      <c r="Z34" s="12">
        <v>44279344915.199997</v>
      </c>
      <c r="AA34" s="11"/>
      <c r="AB34" s="56">
        <f t="shared" si="0"/>
        <v>6.1220759320208595E-2</v>
      </c>
      <c r="AE34" s="20"/>
    </row>
    <row r="35" spans="1:31" ht="21.75" customHeight="1">
      <c r="A35" s="107" t="s">
        <v>45</v>
      </c>
      <c r="B35" s="107"/>
      <c r="C35" s="107"/>
      <c r="D35" s="11"/>
      <c r="E35" s="104">
        <v>3208556</v>
      </c>
      <c r="F35" s="104"/>
      <c r="G35" s="11"/>
      <c r="H35" s="12">
        <v>7599136025</v>
      </c>
      <c r="I35" s="11"/>
      <c r="J35" s="12">
        <v>4650240103.8444004</v>
      </c>
      <c r="K35" s="11"/>
      <c r="L35" s="12">
        <v>0</v>
      </c>
      <c r="M35" s="11"/>
      <c r="N35" s="12">
        <v>0</v>
      </c>
      <c r="O35" s="11"/>
      <c r="P35" s="12">
        <v>0</v>
      </c>
      <c r="Q35" s="11"/>
      <c r="R35" s="12">
        <v>0</v>
      </c>
      <c r="S35" s="11"/>
      <c r="T35" s="12">
        <v>3208556</v>
      </c>
      <c r="U35" s="11"/>
      <c r="V35" s="12">
        <v>1747</v>
      </c>
      <c r="W35" s="11"/>
      <c r="X35" s="12">
        <v>7599136025</v>
      </c>
      <c r="Y35" s="11"/>
      <c r="Z35" s="12">
        <v>5571995515.3746004</v>
      </c>
      <c r="AA35" s="11"/>
      <c r="AB35" s="56">
        <f t="shared" si="0"/>
        <v>7.703858244364664E-3</v>
      </c>
      <c r="AE35" s="20"/>
    </row>
    <row r="36" spans="1:31" ht="21.75" customHeight="1">
      <c r="A36" s="107" t="s">
        <v>46</v>
      </c>
      <c r="B36" s="107"/>
      <c r="C36" s="107"/>
      <c r="D36" s="11"/>
      <c r="E36" s="104">
        <v>6000000</v>
      </c>
      <c r="F36" s="104"/>
      <c r="G36" s="11"/>
      <c r="H36" s="12">
        <v>27789827924</v>
      </c>
      <c r="I36" s="11"/>
      <c r="J36" s="12">
        <v>17207005500</v>
      </c>
      <c r="K36" s="11"/>
      <c r="L36" s="12">
        <v>0</v>
      </c>
      <c r="M36" s="11"/>
      <c r="N36" s="12">
        <v>0</v>
      </c>
      <c r="O36" s="11"/>
      <c r="P36" s="12">
        <v>0</v>
      </c>
      <c r="Q36" s="11"/>
      <c r="R36" s="12">
        <v>0</v>
      </c>
      <c r="S36" s="11"/>
      <c r="T36" s="12">
        <v>6000000</v>
      </c>
      <c r="U36" s="11"/>
      <c r="V36" s="12">
        <v>3423</v>
      </c>
      <c r="W36" s="11"/>
      <c r="X36" s="12">
        <v>27789827924</v>
      </c>
      <c r="Y36" s="11"/>
      <c r="Z36" s="12">
        <v>20415798900</v>
      </c>
      <c r="AA36" s="11"/>
      <c r="AB36" s="56">
        <f t="shared" si="0"/>
        <v>2.8226946744138257E-2</v>
      </c>
      <c r="AE36" s="20"/>
    </row>
    <row r="37" spans="1:31" ht="21.75" customHeight="1">
      <c r="A37" s="107" t="s">
        <v>47</v>
      </c>
      <c r="B37" s="107"/>
      <c r="C37" s="107"/>
      <c r="D37" s="11"/>
      <c r="E37" s="104">
        <v>6921627</v>
      </c>
      <c r="F37" s="104"/>
      <c r="G37" s="11"/>
      <c r="H37" s="12">
        <v>23645683813</v>
      </c>
      <c r="I37" s="11"/>
      <c r="J37" s="12">
        <v>20256025132.166401</v>
      </c>
      <c r="K37" s="11"/>
      <c r="L37" s="12">
        <v>0</v>
      </c>
      <c r="M37" s="11"/>
      <c r="N37" s="12">
        <v>0</v>
      </c>
      <c r="O37" s="11"/>
      <c r="P37" s="12">
        <v>0</v>
      </c>
      <c r="Q37" s="11"/>
      <c r="R37" s="12">
        <v>0</v>
      </c>
      <c r="S37" s="11"/>
      <c r="T37" s="12">
        <v>6921627</v>
      </c>
      <c r="U37" s="11"/>
      <c r="V37" s="12">
        <v>3657</v>
      </c>
      <c r="W37" s="11"/>
      <c r="X37" s="12">
        <v>23645683813</v>
      </c>
      <c r="Y37" s="11"/>
      <c r="Z37" s="12">
        <v>25161781218.8629</v>
      </c>
      <c r="AA37" s="11"/>
      <c r="AB37" s="56">
        <f t="shared" si="0"/>
        <v>3.4788756586571844E-2</v>
      </c>
      <c r="AE37" s="20"/>
    </row>
    <row r="38" spans="1:31" ht="21.75" customHeight="1">
      <c r="A38" s="107" t="s">
        <v>48</v>
      </c>
      <c r="B38" s="107"/>
      <c r="C38" s="107"/>
      <c r="D38" s="11"/>
      <c r="E38" s="104">
        <v>34950</v>
      </c>
      <c r="F38" s="104"/>
      <c r="G38" s="11"/>
      <c r="H38" s="12">
        <v>148933560</v>
      </c>
      <c r="I38" s="11"/>
      <c r="J38" s="12">
        <v>144492175.55250001</v>
      </c>
      <c r="K38" s="11"/>
      <c r="L38" s="12">
        <v>0</v>
      </c>
      <c r="M38" s="11"/>
      <c r="N38" s="12">
        <v>0</v>
      </c>
      <c r="O38" s="11"/>
      <c r="P38" s="12">
        <v>0</v>
      </c>
      <c r="Q38" s="11"/>
      <c r="R38" s="12">
        <v>0</v>
      </c>
      <c r="S38" s="11"/>
      <c r="T38" s="12">
        <v>34950</v>
      </c>
      <c r="U38" s="11"/>
      <c r="V38" s="12">
        <v>4305</v>
      </c>
      <c r="W38" s="11"/>
      <c r="X38" s="12">
        <v>148933560</v>
      </c>
      <c r="Y38" s="11"/>
      <c r="Z38" s="12">
        <v>149564514.48750001</v>
      </c>
      <c r="AA38" s="11"/>
      <c r="AB38" s="56">
        <f t="shared" si="0"/>
        <v>2.0678836061867545E-4</v>
      </c>
      <c r="AE38" s="20"/>
    </row>
    <row r="39" spans="1:31" ht="21.75" customHeight="1">
      <c r="A39" s="107" t="s">
        <v>49</v>
      </c>
      <c r="B39" s="107"/>
      <c r="C39" s="107"/>
      <c r="D39" s="11"/>
      <c r="E39" s="104">
        <v>700000</v>
      </c>
      <c r="F39" s="104"/>
      <c r="G39" s="11"/>
      <c r="H39" s="12">
        <v>9188493978</v>
      </c>
      <c r="I39" s="11"/>
      <c r="J39" s="12">
        <v>11933570250</v>
      </c>
      <c r="K39" s="11"/>
      <c r="L39" s="12">
        <v>0</v>
      </c>
      <c r="M39" s="11"/>
      <c r="N39" s="12">
        <v>0</v>
      </c>
      <c r="O39" s="11"/>
      <c r="P39" s="12">
        <v>0</v>
      </c>
      <c r="Q39" s="11"/>
      <c r="R39" s="12">
        <v>0</v>
      </c>
      <c r="S39" s="11"/>
      <c r="T39" s="12">
        <v>700000</v>
      </c>
      <c r="U39" s="11"/>
      <c r="V39" s="12">
        <v>17170</v>
      </c>
      <c r="W39" s="11"/>
      <c r="X39" s="12">
        <v>9188493978</v>
      </c>
      <c r="Y39" s="11"/>
      <c r="Z39" s="12">
        <v>11947486950</v>
      </c>
      <c r="AA39" s="11"/>
      <c r="AB39" s="56">
        <f t="shared" si="0"/>
        <v>1.6518632433430602E-2</v>
      </c>
      <c r="AE39" s="20"/>
    </row>
    <row r="40" spans="1:31" ht="21.75" customHeight="1">
      <c r="A40" s="107" t="s">
        <v>50</v>
      </c>
      <c r="B40" s="107"/>
      <c r="C40" s="107"/>
      <c r="D40" s="11"/>
      <c r="E40" s="104">
        <v>2350522</v>
      </c>
      <c r="F40" s="104"/>
      <c r="G40" s="11"/>
      <c r="H40" s="12">
        <v>20685131350</v>
      </c>
      <c r="I40" s="11"/>
      <c r="J40" s="12">
        <v>31075934041.529999</v>
      </c>
      <c r="K40" s="11"/>
      <c r="L40" s="12">
        <v>2078475</v>
      </c>
      <c r="M40" s="11"/>
      <c r="N40" s="12">
        <v>0</v>
      </c>
      <c r="O40" s="11"/>
      <c r="P40" s="12">
        <v>0</v>
      </c>
      <c r="Q40" s="11"/>
      <c r="R40" s="12">
        <v>0</v>
      </c>
      <c r="S40" s="11"/>
      <c r="T40" s="12">
        <v>4428997</v>
      </c>
      <c r="U40" s="11"/>
      <c r="V40" s="12">
        <v>6926</v>
      </c>
      <c r="W40" s="11"/>
      <c r="X40" s="12">
        <v>20685131350</v>
      </c>
      <c r="Y40" s="11"/>
      <c r="Z40" s="12">
        <v>30492715584.329102</v>
      </c>
      <c r="AA40" s="11"/>
      <c r="AB40" s="56">
        <f t="shared" si="0"/>
        <v>4.2159322939011326E-2</v>
      </c>
      <c r="AE40" s="20"/>
    </row>
    <row r="41" spans="1:31" ht="21.75" customHeight="1">
      <c r="A41" s="107" t="s">
        <v>51</v>
      </c>
      <c r="B41" s="107"/>
      <c r="C41" s="107"/>
      <c r="D41" s="11"/>
      <c r="E41" s="104">
        <v>294172</v>
      </c>
      <c r="F41" s="104"/>
      <c r="G41" s="11"/>
      <c r="H41" s="12">
        <v>6673182478</v>
      </c>
      <c r="I41" s="11"/>
      <c r="J41" s="12">
        <v>12790524134.483999</v>
      </c>
      <c r="K41" s="11"/>
      <c r="L41" s="12">
        <v>0</v>
      </c>
      <c r="M41" s="11"/>
      <c r="N41" s="12">
        <v>0</v>
      </c>
      <c r="O41" s="11"/>
      <c r="P41" s="12">
        <v>0</v>
      </c>
      <c r="Q41" s="11"/>
      <c r="R41" s="12">
        <v>0</v>
      </c>
      <c r="S41" s="11"/>
      <c r="T41" s="12">
        <v>294172</v>
      </c>
      <c r="U41" s="11"/>
      <c r="V41" s="12">
        <v>45510</v>
      </c>
      <c r="W41" s="11"/>
      <c r="X41" s="12">
        <v>6673182478</v>
      </c>
      <c r="Y41" s="11"/>
      <c r="Z41" s="12">
        <v>13308110502.066</v>
      </c>
      <c r="AA41" s="11"/>
      <c r="AB41" s="56">
        <f t="shared" si="0"/>
        <v>1.8399834767520364E-2</v>
      </c>
      <c r="AE41" s="20"/>
    </row>
    <row r="42" spans="1:31" ht="21.75" customHeight="1">
      <c r="A42" s="107" t="s">
        <v>52</v>
      </c>
      <c r="B42" s="107"/>
      <c r="C42" s="107"/>
      <c r="D42" s="11"/>
      <c r="E42" s="104">
        <v>170000</v>
      </c>
      <c r="F42" s="104"/>
      <c r="G42" s="11"/>
      <c r="H42" s="12">
        <v>2239371133</v>
      </c>
      <c r="I42" s="11"/>
      <c r="J42" s="12">
        <v>1782828675</v>
      </c>
      <c r="K42" s="11"/>
      <c r="L42" s="12">
        <v>0</v>
      </c>
      <c r="M42" s="11"/>
      <c r="N42" s="12">
        <v>0</v>
      </c>
      <c r="O42" s="11"/>
      <c r="P42" s="12">
        <v>0</v>
      </c>
      <c r="Q42" s="11"/>
      <c r="R42" s="12">
        <v>0</v>
      </c>
      <c r="S42" s="11"/>
      <c r="T42" s="12">
        <v>170000</v>
      </c>
      <c r="U42" s="11"/>
      <c r="V42" s="12">
        <v>10450</v>
      </c>
      <c r="W42" s="11"/>
      <c r="X42" s="12">
        <v>2239371133</v>
      </c>
      <c r="Y42" s="11"/>
      <c r="Z42" s="12">
        <v>1765929820</v>
      </c>
      <c r="AA42" s="11"/>
      <c r="AB42" s="56">
        <f t="shared" si="0"/>
        <v>2.4415800345205037E-3</v>
      </c>
      <c r="AE42" s="20"/>
    </row>
    <row r="43" spans="1:31" ht="21.75" customHeight="1">
      <c r="A43" s="107" t="s">
        <v>53</v>
      </c>
      <c r="B43" s="107"/>
      <c r="C43" s="107"/>
      <c r="D43" s="11"/>
      <c r="E43" s="104">
        <v>1600677</v>
      </c>
      <c r="F43" s="104"/>
      <c r="G43" s="11"/>
      <c r="H43" s="12">
        <v>2809048277</v>
      </c>
      <c r="I43" s="11"/>
      <c r="J43" s="12">
        <v>2066907710.4331501</v>
      </c>
      <c r="K43" s="11"/>
      <c r="L43" s="12">
        <v>0</v>
      </c>
      <c r="M43" s="11"/>
      <c r="N43" s="12">
        <v>0</v>
      </c>
      <c r="O43" s="11"/>
      <c r="P43" s="12">
        <v>0</v>
      </c>
      <c r="Q43" s="11"/>
      <c r="R43" s="12">
        <v>0</v>
      </c>
      <c r="S43" s="11"/>
      <c r="T43" s="12">
        <v>1600677</v>
      </c>
      <c r="U43" s="11"/>
      <c r="V43" s="12">
        <v>1227</v>
      </c>
      <c r="W43" s="11"/>
      <c r="X43" s="12">
        <v>2809048277</v>
      </c>
      <c r="Y43" s="11"/>
      <c r="Z43" s="12">
        <v>1952344696.45995</v>
      </c>
      <c r="AA43" s="11"/>
      <c r="AB43" s="56">
        <f t="shared" si="0"/>
        <v>2.6993178196507302E-3</v>
      </c>
      <c r="AE43" s="20"/>
    </row>
    <row r="44" spans="1:31" ht="21.75" customHeight="1">
      <c r="A44" s="107" t="s">
        <v>54</v>
      </c>
      <c r="B44" s="107"/>
      <c r="C44" s="107"/>
      <c r="D44" s="11"/>
      <c r="E44" s="104">
        <v>4509700</v>
      </c>
      <c r="F44" s="104"/>
      <c r="G44" s="11"/>
      <c r="H44" s="12">
        <v>21157345706</v>
      </c>
      <c r="I44" s="11"/>
      <c r="J44" s="12">
        <v>15362786185.695</v>
      </c>
      <c r="K44" s="11"/>
      <c r="L44" s="12">
        <v>0</v>
      </c>
      <c r="M44" s="11"/>
      <c r="N44" s="12">
        <v>0</v>
      </c>
      <c r="O44" s="11"/>
      <c r="P44" s="12">
        <v>0</v>
      </c>
      <c r="Q44" s="11"/>
      <c r="R44" s="12">
        <v>0</v>
      </c>
      <c r="S44" s="11"/>
      <c r="T44" s="12">
        <v>4509700</v>
      </c>
      <c r="U44" s="11"/>
      <c r="V44" s="12">
        <v>3621</v>
      </c>
      <c r="W44" s="11"/>
      <c r="X44" s="12">
        <v>21157345706</v>
      </c>
      <c r="Y44" s="11"/>
      <c r="Z44" s="12">
        <v>16232462437.985001</v>
      </c>
      <c r="AA44" s="11"/>
      <c r="AB44" s="56">
        <f t="shared" si="0"/>
        <v>2.2443052804719157E-2</v>
      </c>
      <c r="AE44" s="20"/>
    </row>
    <row r="45" spans="1:31" ht="21.75" customHeight="1">
      <c r="A45" s="107" t="s">
        <v>55</v>
      </c>
      <c r="B45" s="107"/>
      <c r="C45" s="107"/>
      <c r="D45" s="11"/>
      <c r="E45" s="104">
        <v>200000</v>
      </c>
      <c r="F45" s="104"/>
      <c r="G45" s="11"/>
      <c r="H45" s="12">
        <v>1606957792</v>
      </c>
      <c r="I45" s="11"/>
      <c r="J45" s="12">
        <v>797228100</v>
      </c>
      <c r="K45" s="11"/>
      <c r="L45" s="12">
        <v>0</v>
      </c>
      <c r="M45" s="11"/>
      <c r="N45" s="12">
        <v>0</v>
      </c>
      <c r="O45" s="11"/>
      <c r="P45" s="12">
        <v>0</v>
      </c>
      <c r="Q45" s="11"/>
      <c r="R45" s="12">
        <v>0</v>
      </c>
      <c r="S45" s="11"/>
      <c r="T45" s="12">
        <v>200000</v>
      </c>
      <c r="U45" s="11"/>
      <c r="V45" s="12">
        <v>5068</v>
      </c>
      <c r="W45" s="11"/>
      <c r="X45" s="12">
        <v>1606957792</v>
      </c>
      <c r="Y45" s="11"/>
      <c r="Z45" s="12">
        <v>1007569080</v>
      </c>
      <c r="AA45" s="11"/>
      <c r="AB45" s="56">
        <f t="shared" si="0"/>
        <v>1.3930681283405657E-3</v>
      </c>
      <c r="AE45" s="20"/>
    </row>
    <row r="46" spans="1:31" ht="21.75" customHeight="1">
      <c r="A46" s="107" t="s">
        <v>56</v>
      </c>
      <c r="B46" s="107"/>
      <c r="C46" s="107"/>
      <c r="D46" s="11"/>
      <c r="E46" s="104">
        <v>2887500</v>
      </c>
      <c r="F46" s="104"/>
      <c r="G46" s="11"/>
      <c r="H46" s="12">
        <v>10787258510</v>
      </c>
      <c r="I46" s="11"/>
      <c r="J46" s="12">
        <v>11090914065</v>
      </c>
      <c r="K46" s="11"/>
      <c r="L46" s="12">
        <v>0</v>
      </c>
      <c r="M46" s="11"/>
      <c r="N46" s="12">
        <v>0</v>
      </c>
      <c r="O46" s="11"/>
      <c r="P46" s="12">
        <v>0</v>
      </c>
      <c r="Q46" s="11"/>
      <c r="R46" s="12">
        <v>0</v>
      </c>
      <c r="S46" s="11"/>
      <c r="T46" s="12">
        <v>2887500</v>
      </c>
      <c r="U46" s="11"/>
      <c r="V46" s="12">
        <v>3584</v>
      </c>
      <c r="W46" s="11"/>
      <c r="X46" s="12">
        <v>10787258510</v>
      </c>
      <c r="Y46" s="11"/>
      <c r="Z46" s="12">
        <v>10287224640</v>
      </c>
      <c r="AA46" s="11"/>
      <c r="AB46" s="56">
        <f t="shared" si="0"/>
        <v>1.4223148625267211E-2</v>
      </c>
      <c r="AE46" s="20"/>
    </row>
    <row r="47" spans="1:31" ht="21.75" customHeight="1">
      <c r="A47" s="107" t="s">
        <v>57</v>
      </c>
      <c r="B47" s="107"/>
      <c r="C47" s="107"/>
      <c r="D47" s="11"/>
      <c r="E47" s="104">
        <v>15818513</v>
      </c>
      <c r="F47" s="104"/>
      <c r="G47" s="11"/>
      <c r="H47" s="12">
        <v>13206973475</v>
      </c>
      <c r="I47" s="11"/>
      <c r="J47" s="12">
        <v>26700019055.3097</v>
      </c>
      <c r="K47" s="11"/>
      <c r="L47" s="12">
        <v>0</v>
      </c>
      <c r="M47" s="11"/>
      <c r="N47" s="12">
        <v>0</v>
      </c>
      <c r="O47" s="11"/>
      <c r="P47" s="12">
        <v>0</v>
      </c>
      <c r="Q47" s="11"/>
      <c r="R47" s="12">
        <v>0</v>
      </c>
      <c r="S47" s="11"/>
      <c r="T47" s="12">
        <v>15818513</v>
      </c>
      <c r="U47" s="11"/>
      <c r="V47" s="12">
        <v>1623</v>
      </c>
      <c r="W47" s="11"/>
      <c r="X47" s="12">
        <v>13206973475</v>
      </c>
      <c r="Y47" s="11"/>
      <c r="Z47" s="12">
        <v>25520689591.736</v>
      </c>
      <c r="AA47" s="11"/>
      <c r="AB47" s="56">
        <f t="shared" si="0"/>
        <v>3.5284984413694216E-2</v>
      </c>
      <c r="AE47" s="20"/>
    </row>
    <row r="48" spans="1:31" ht="21.75" customHeight="1">
      <c r="A48" s="107" t="s">
        <v>58</v>
      </c>
      <c r="B48" s="107"/>
      <c r="C48" s="107"/>
      <c r="D48" s="11"/>
      <c r="E48" s="104">
        <v>2125752</v>
      </c>
      <c r="F48" s="104"/>
      <c r="G48" s="11"/>
      <c r="H48" s="12">
        <v>7468164358</v>
      </c>
      <c r="I48" s="11"/>
      <c r="J48" s="12">
        <v>3184447389.8291998</v>
      </c>
      <c r="K48" s="11"/>
      <c r="L48" s="12">
        <v>0</v>
      </c>
      <c r="M48" s="11"/>
      <c r="N48" s="12">
        <v>0</v>
      </c>
      <c r="O48" s="11"/>
      <c r="P48" s="12">
        <v>0</v>
      </c>
      <c r="Q48" s="11"/>
      <c r="R48" s="12">
        <v>0</v>
      </c>
      <c r="S48" s="11"/>
      <c r="T48" s="12">
        <v>2125752</v>
      </c>
      <c r="U48" s="11"/>
      <c r="V48" s="12">
        <v>1710</v>
      </c>
      <c r="W48" s="11"/>
      <c r="X48" s="12">
        <v>7468164358</v>
      </c>
      <c r="Y48" s="11"/>
      <c r="Z48" s="12">
        <v>3613407456.276</v>
      </c>
      <c r="AA48" s="11"/>
      <c r="AB48" s="56">
        <f t="shared" si="0"/>
        <v>4.9959083322071093E-3</v>
      </c>
      <c r="AE48" s="20"/>
    </row>
    <row r="49" spans="1:31" ht="21.75" customHeight="1">
      <c r="A49" s="107" t="s">
        <v>59</v>
      </c>
      <c r="B49" s="107"/>
      <c r="C49" s="107"/>
      <c r="D49" s="11"/>
      <c r="E49" s="104">
        <v>1401054</v>
      </c>
      <c r="F49" s="104"/>
      <c r="G49" s="11"/>
      <c r="H49" s="12">
        <v>9540103057</v>
      </c>
      <c r="I49" s="11"/>
      <c r="J49" s="12">
        <v>7478894203.1190004</v>
      </c>
      <c r="K49" s="11"/>
      <c r="L49" s="12">
        <v>0</v>
      </c>
      <c r="M49" s="11"/>
      <c r="N49" s="12">
        <v>0</v>
      </c>
      <c r="O49" s="11"/>
      <c r="P49" s="12">
        <v>0</v>
      </c>
      <c r="Q49" s="11"/>
      <c r="R49" s="12">
        <v>0</v>
      </c>
      <c r="S49" s="11"/>
      <c r="T49" s="12">
        <v>1401054</v>
      </c>
      <c r="U49" s="11"/>
      <c r="V49" s="12">
        <v>6310</v>
      </c>
      <c r="W49" s="11"/>
      <c r="X49" s="12">
        <v>9540103057</v>
      </c>
      <c r="Y49" s="11"/>
      <c r="Z49" s="12">
        <v>8788048860.0970001</v>
      </c>
      <c r="AA49" s="11"/>
      <c r="AB49" s="56">
        <f t="shared" si="0"/>
        <v>1.2150383552163758E-2</v>
      </c>
      <c r="AE49" s="20"/>
    </row>
    <row r="50" spans="1:31" ht="21.75" customHeight="1">
      <c r="A50" s="107" t="s">
        <v>60</v>
      </c>
      <c r="B50" s="107"/>
      <c r="C50" s="107"/>
      <c r="D50" s="11"/>
      <c r="E50" s="104">
        <v>12725747</v>
      </c>
      <c r="F50" s="104"/>
      <c r="G50" s="11"/>
      <c r="H50" s="12">
        <v>25713168978</v>
      </c>
      <c r="I50" s="11"/>
      <c r="J50" s="12">
        <v>54977025188.051102</v>
      </c>
      <c r="K50" s="11"/>
      <c r="L50" s="12">
        <v>0</v>
      </c>
      <c r="M50" s="11"/>
      <c r="N50" s="12">
        <v>0</v>
      </c>
      <c r="O50" s="11"/>
      <c r="P50" s="12">
        <v>0</v>
      </c>
      <c r="Q50" s="11"/>
      <c r="R50" s="12">
        <v>0</v>
      </c>
      <c r="S50" s="11"/>
      <c r="T50" s="12">
        <v>12725747</v>
      </c>
      <c r="U50" s="11"/>
      <c r="V50" s="12">
        <v>4177</v>
      </c>
      <c r="W50" s="11"/>
      <c r="X50" s="12">
        <v>25713168978</v>
      </c>
      <c r="Y50" s="11"/>
      <c r="Z50" s="12">
        <v>52839170319.946999</v>
      </c>
      <c r="AA50" s="11"/>
      <c r="AB50" s="56">
        <f t="shared" si="0"/>
        <v>7.3055600416675082E-2</v>
      </c>
      <c r="AE50" s="20"/>
    </row>
    <row r="51" spans="1:31" ht="21.75" customHeight="1">
      <c r="A51" s="107" t="s">
        <v>61</v>
      </c>
      <c r="B51" s="107"/>
      <c r="C51" s="107"/>
      <c r="D51" s="11"/>
      <c r="E51" s="104">
        <v>2000000</v>
      </c>
      <c r="F51" s="104"/>
      <c r="G51" s="11"/>
      <c r="H51" s="12">
        <v>31967416093</v>
      </c>
      <c r="I51" s="11"/>
      <c r="J51" s="12">
        <v>18071829000</v>
      </c>
      <c r="K51" s="11"/>
      <c r="L51" s="12">
        <v>0</v>
      </c>
      <c r="M51" s="11"/>
      <c r="N51" s="12">
        <v>0</v>
      </c>
      <c r="O51" s="11"/>
      <c r="P51" s="12">
        <v>0</v>
      </c>
      <c r="Q51" s="11"/>
      <c r="R51" s="12">
        <v>0</v>
      </c>
      <c r="S51" s="11"/>
      <c r="T51" s="12">
        <v>2000000</v>
      </c>
      <c r="U51" s="11"/>
      <c r="V51" s="12">
        <v>11560</v>
      </c>
      <c r="W51" s="11"/>
      <c r="X51" s="12">
        <v>31967416093</v>
      </c>
      <c r="Y51" s="11"/>
      <c r="Z51" s="12">
        <v>22982436000</v>
      </c>
      <c r="AA51" s="11"/>
      <c r="AB51" s="56">
        <f t="shared" si="0"/>
        <v>3.1775587142101297E-2</v>
      </c>
      <c r="AE51" s="20"/>
    </row>
    <row r="52" spans="1:31" ht="21.75" customHeight="1">
      <c r="A52" s="107" t="s">
        <v>62</v>
      </c>
      <c r="B52" s="107"/>
      <c r="C52" s="107"/>
      <c r="D52" s="11"/>
      <c r="E52" s="104">
        <v>6139154</v>
      </c>
      <c r="F52" s="104"/>
      <c r="G52" s="11"/>
      <c r="H52" s="12">
        <v>13622586357</v>
      </c>
      <c r="I52" s="11"/>
      <c r="J52" s="12">
        <v>39178859136.353996</v>
      </c>
      <c r="K52" s="11"/>
      <c r="L52" s="12">
        <v>0</v>
      </c>
      <c r="M52" s="11"/>
      <c r="N52" s="12">
        <v>0</v>
      </c>
      <c r="O52" s="11"/>
      <c r="P52" s="12">
        <v>0</v>
      </c>
      <c r="Q52" s="11"/>
      <c r="R52" s="12">
        <v>0</v>
      </c>
      <c r="S52" s="11"/>
      <c r="T52" s="12">
        <v>6139154</v>
      </c>
      <c r="U52" s="11"/>
      <c r="V52" s="12">
        <v>6200</v>
      </c>
      <c r="W52" s="11"/>
      <c r="X52" s="12">
        <v>13622586357</v>
      </c>
      <c r="Y52" s="11"/>
      <c r="Z52" s="12">
        <v>37836281408.940002</v>
      </c>
      <c r="AA52" s="11"/>
      <c r="AB52" s="56">
        <f t="shared" si="0"/>
        <v>5.2312559775771393E-2</v>
      </c>
      <c r="AE52" s="20"/>
    </row>
    <row r="53" spans="1:31" ht="21.75" customHeight="1">
      <c r="A53" s="107" t="s">
        <v>63</v>
      </c>
      <c r="B53" s="107"/>
      <c r="C53" s="107"/>
      <c r="D53" s="11"/>
      <c r="E53" s="104">
        <v>579000</v>
      </c>
      <c r="F53" s="104"/>
      <c r="G53" s="11"/>
      <c r="H53" s="12">
        <v>2004286726</v>
      </c>
      <c r="I53" s="11"/>
      <c r="J53" s="12">
        <v>1103914394.0999999</v>
      </c>
      <c r="K53" s="11"/>
      <c r="L53" s="12">
        <v>0</v>
      </c>
      <c r="M53" s="11"/>
      <c r="N53" s="12">
        <v>0</v>
      </c>
      <c r="O53" s="11"/>
      <c r="P53" s="12">
        <v>0</v>
      </c>
      <c r="Q53" s="11"/>
      <c r="R53" s="12">
        <v>0</v>
      </c>
      <c r="S53" s="11"/>
      <c r="T53" s="12">
        <v>579000</v>
      </c>
      <c r="U53" s="11"/>
      <c r="V53" s="12">
        <v>2209</v>
      </c>
      <c r="W53" s="11"/>
      <c r="X53" s="12">
        <v>2004286726</v>
      </c>
      <c r="Y53" s="11"/>
      <c r="Z53" s="12">
        <v>1271400880.55</v>
      </c>
      <c r="AA53" s="11"/>
      <c r="AB53" s="56">
        <f t="shared" si="0"/>
        <v>1.7578427923158732E-3</v>
      </c>
      <c r="AE53" s="20"/>
    </row>
    <row r="54" spans="1:31" ht="21.75" customHeight="1">
      <c r="A54" s="107" t="s">
        <v>64</v>
      </c>
      <c r="B54" s="107"/>
      <c r="C54" s="107"/>
      <c r="D54" s="11"/>
      <c r="E54" s="104">
        <v>350000</v>
      </c>
      <c r="F54" s="104"/>
      <c r="G54" s="11"/>
      <c r="H54" s="12">
        <v>2909039013</v>
      </c>
      <c r="I54" s="11"/>
      <c r="J54" s="12">
        <v>1304342707.5</v>
      </c>
      <c r="K54" s="11"/>
      <c r="L54" s="12">
        <v>0</v>
      </c>
      <c r="M54" s="11"/>
      <c r="N54" s="12">
        <v>0</v>
      </c>
      <c r="O54" s="11"/>
      <c r="P54" s="12">
        <v>0</v>
      </c>
      <c r="Q54" s="11"/>
      <c r="R54" s="12">
        <v>0</v>
      </c>
      <c r="S54" s="11"/>
      <c r="T54" s="12">
        <v>350000</v>
      </c>
      <c r="U54" s="11"/>
      <c r="V54" s="12">
        <v>4210</v>
      </c>
      <c r="W54" s="11"/>
      <c r="X54" s="12">
        <v>2909039013</v>
      </c>
      <c r="Y54" s="11"/>
      <c r="Z54" s="12">
        <v>1464732675</v>
      </c>
      <c r="AA54" s="11"/>
      <c r="AB54" s="56">
        <f t="shared" si="0"/>
        <v>2.0251439296663609E-3</v>
      </c>
      <c r="AE54" s="20"/>
    </row>
    <row r="55" spans="1:31" ht="21.75" customHeight="1">
      <c r="A55" s="107" t="s">
        <v>65</v>
      </c>
      <c r="B55" s="107"/>
      <c r="C55" s="107"/>
      <c r="D55" s="11"/>
      <c r="E55" s="104">
        <v>230000</v>
      </c>
      <c r="F55" s="104"/>
      <c r="G55" s="11"/>
      <c r="H55" s="12">
        <v>2945314914</v>
      </c>
      <c r="I55" s="11"/>
      <c r="J55" s="12">
        <v>2617830675</v>
      </c>
      <c r="K55" s="11"/>
      <c r="L55" s="12">
        <v>0</v>
      </c>
      <c r="M55" s="11"/>
      <c r="N55" s="12">
        <v>0</v>
      </c>
      <c r="O55" s="11"/>
      <c r="P55" s="12">
        <v>0</v>
      </c>
      <c r="Q55" s="11"/>
      <c r="R55" s="12">
        <v>0</v>
      </c>
      <c r="S55" s="11"/>
      <c r="T55" s="12">
        <v>230000</v>
      </c>
      <c r="U55" s="11"/>
      <c r="V55" s="12">
        <v>13640</v>
      </c>
      <c r="W55" s="11"/>
      <c r="X55" s="12">
        <v>2945314914</v>
      </c>
      <c r="Y55" s="11"/>
      <c r="Z55" s="12">
        <v>3118533660</v>
      </c>
      <c r="AA55" s="11"/>
      <c r="AB55" s="56">
        <f t="shared" si="0"/>
        <v>4.3116942898875519E-3</v>
      </c>
      <c r="AE55" s="20"/>
    </row>
    <row r="56" spans="1:31" ht="21.75" customHeight="1">
      <c r="A56" s="107" t="s">
        <v>66</v>
      </c>
      <c r="B56" s="107"/>
      <c r="C56" s="107"/>
      <c r="D56" s="11"/>
      <c r="E56" s="104">
        <v>250000</v>
      </c>
      <c r="F56" s="104"/>
      <c r="G56" s="11"/>
      <c r="H56" s="12">
        <v>4745805208</v>
      </c>
      <c r="I56" s="11"/>
      <c r="J56" s="12">
        <v>5827618125</v>
      </c>
      <c r="K56" s="11"/>
      <c r="L56" s="12">
        <v>0</v>
      </c>
      <c r="M56" s="11"/>
      <c r="N56" s="12">
        <v>0</v>
      </c>
      <c r="O56" s="11"/>
      <c r="P56" s="12">
        <v>0</v>
      </c>
      <c r="Q56" s="11"/>
      <c r="R56" s="12">
        <v>0</v>
      </c>
      <c r="S56" s="11"/>
      <c r="T56" s="12">
        <v>250000</v>
      </c>
      <c r="U56" s="11"/>
      <c r="V56" s="12">
        <v>22400</v>
      </c>
      <c r="W56" s="11"/>
      <c r="X56" s="12">
        <v>4745805208</v>
      </c>
      <c r="Y56" s="11"/>
      <c r="Z56" s="12">
        <v>5566680000</v>
      </c>
      <c r="AA56" s="11"/>
      <c r="AB56" s="56">
        <f t="shared" si="0"/>
        <v>7.6965089963567162E-3</v>
      </c>
      <c r="AE56" s="20"/>
    </row>
    <row r="57" spans="1:31" ht="21.75" customHeight="1">
      <c r="A57" s="103" t="s">
        <v>67</v>
      </c>
      <c r="B57" s="103"/>
      <c r="C57" s="103"/>
      <c r="D57" s="58"/>
      <c r="E57" s="104">
        <v>956700</v>
      </c>
      <c r="F57" s="105"/>
      <c r="G57" s="11"/>
      <c r="H57" s="13">
        <v>2572384924</v>
      </c>
      <c r="I57" s="11"/>
      <c r="J57" s="13">
        <v>2339478782.0999999</v>
      </c>
      <c r="K57" s="11"/>
      <c r="L57" s="13">
        <v>0</v>
      </c>
      <c r="M57" s="11"/>
      <c r="N57" s="13">
        <v>0</v>
      </c>
      <c r="O57" s="11"/>
      <c r="P57" s="13">
        <v>0</v>
      </c>
      <c r="Q57" s="11"/>
      <c r="R57" s="13">
        <v>0</v>
      </c>
      <c r="S57" s="11"/>
      <c r="T57" s="19">
        <v>956700</v>
      </c>
      <c r="U57" s="11"/>
      <c r="V57" s="13">
        <v>2861</v>
      </c>
      <c r="W57" s="11"/>
      <c r="X57" s="13">
        <v>2572384924</v>
      </c>
      <c r="Y57" s="11"/>
      <c r="Z57" s="13">
        <v>2720832843.7350001</v>
      </c>
      <c r="AA57" s="11"/>
      <c r="AB57" s="56">
        <f t="shared" si="0"/>
        <v>3.7618319104725357E-3</v>
      </c>
      <c r="AE57" s="20"/>
    </row>
    <row r="58" spans="1:31" s="16" customFormat="1" ht="21.75" customHeight="1" thickBot="1">
      <c r="A58" s="106"/>
      <c r="B58" s="106"/>
      <c r="C58" s="106"/>
      <c r="D58" s="106"/>
      <c r="E58" s="25"/>
      <c r="F58" s="31"/>
      <c r="G58" s="25"/>
      <c r="H58" s="26">
        <v>644820284488</v>
      </c>
      <c r="I58" s="25"/>
      <c r="J58" s="26">
        <v>640077991880.02197</v>
      </c>
      <c r="K58" s="25"/>
      <c r="L58" s="26">
        <v>2078475</v>
      </c>
      <c r="M58" s="25"/>
      <c r="N58" s="26">
        <v>0</v>
      </c>
      <c r="O58" s="25"/>
      <c r="P58" s="26">
        <v>0</v>
      </c>
      <c r="Q58" s="25"/>
      <c r="R58" s="26">
        <v>0</v>
      </c>
      <c r="S58" s="25"/>
      <c r="T58" s="31"/>
      <c r="U58" s="25"/>
      <c r="V58" s="26"/>
      <c r="W58" s="25"/>
      <c r="X58" s="26">
        <v>644820284488</v>
      </c>
      <c r="Y58" s="25"/>
      <c r="Z58" s="59">
        <f>SUM(Z9:Z57)</f>
        <v>677848920996.47815</v>
      </c>
      <c r="AA58" s="25"/>
      <c r="AB58" s="57">
        <f t="shared" si="0"/>
        <v>0.93719601604907898</v>
      </c>
      <c r="AE58" s="99"/>
    </row>
    <row r="59" spans="1:31" ht="13.5" thickTop="1"/>
    <row r="61" spans="1:31">
      <c r="Z61" s="100"/>
    </row>
    <row r="62" spans="1:31">
      <c r="Z62" s="20"/>
    </row>
    <row r="63" spans="1:31">
      <c r="Z63" s="21"/>
      <c r="AE63" s="21"/>
    </row>
  </sheetData>
  <mergeCells count="11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7:C57"/>
    <mergeCell ref="E57:F57"/>
    <mergeCell ref="A58:D58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11"/>
  <sheetViews>
    <sheetView rightToLeft="1" topLeftCell="G7" workbookViewId="0">
      <selection activeCell="AH17" sqref="AH17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6.140625" customWidth="1"/>
    <col min="39" max="39" width="0.28515625" customWidth="1"/>
    <col min="42" max="42" width="18.7109375" hidden="1" customWidth="1"/>
  </cols>
  <sheetData>
    <row r="1" spans="1:42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</row>
    <row r="2" spans="1:42" ht="21.75" customHeight="1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</row>
    <row r="3" spans="1:42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</row>
    <row r="4" spans="1:42" ht="14.45" customHeight="1"/>
    <row r="5" spans="1:42" ht="14.45" customHeight="1">
      <c r="A5" s="1" t="s">
        <v>73</v>
      </c>
      <c r="B5" s="113" t="s">
        <v>74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</row>
    <row r="6" spans="1:42" ht="14.45" customHeight="1">
      <c r="A6" s="77"/>
      <c r="B6" s="77"/>
      <c r="C6" s="77"/>
      <c r="D6" s="114" t="s">
        <v>75</v>
      </c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77"/>
      <c r="P6" s="109" t="s">
        <v>7</v>
      </c>
      <c r="Q6" s="109"/>
      <c r="R6" s="109"/>
      <c r="S6" s="109"/>
      <c r="T6" s="109"/>
      <c r="U6" s="11"/>
      <c r="V6" s="109" t="s">
        <v>8</v>
      </c>
      <c r="W6" s="109"/>
      <c r="X6" s="109"/>
      <c r="Y6" s="109"/>
      <c r="Z6" s="109"/>
      <c r="AA6" s="109"/>
      <c r="AB6" s="109"/>
      <c r="AC6" s="11"/>
      <c r="AD6" s="109" t="s">
        <v>9</v>
      </c>
      <c r="AE6" s="109"/>
      <c r="AF6" s="109"/>
      <c r="AG6" s="109"/>
      <c r="AH6" s="109"/>
      <c r="AI6" s="109"/>
      <c r="AJ6" s="109"/>
      <c r="AK6" s="109"/>
      <c r="AL6" s="109"/>
    </row>
    <row r="7" spans="1:42" ht="14.4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69"/>
      <c r="Q7" s="69"/>
      <c r="R7" s="69"/>
      <c r="S7" s="69"/>
      <c r="T7" s="69"/>
      <c r="U7" s="11"/>
      <c r="V7" s="108" t="s">
        <v>10</v>
      </c>
      <c r="W7" s="108"/>
      <c r="X7" s="108"/>
      <c r="Y7" s="69"/>
      <c r="Z7" s="108" t="s">
        <v>11</v>
      </c>
      <c r="AA7" s="108"/>
      <c r="AB7" s="108"/>
      <c r="AC7" s="11"/>
      <c r="AD7" s="69"/>
      <c r="AE7" s="69"/>
      <c r="AF7" s="69"/>
      <c r="AG7" s="69"/>
      <c r="AH7" s="69"/>
      <c r="AI7" s="69"/>
      <c r="AJ7" s="69"/>
      <c r="AK7" s="69"/>
      <c r="AL7" s="69"/>
    </row>
    <row r="8" spans="1:42" ht="14.45" customHeight="1">
      <c r="A8" s="109" t="s">
        <v>76</v>
      </c>
      <c r="B8" s="109"/>
      <c r="C8" s="11"/>
      <c r="D8" s="8" t="s">
        <v>77</v>
      </c>
      <c r="E8" s="11"/>
      <c r="F8" s="8" t="s">
        <v>78</v>
      </c>
      <c r="G8" s="11"/>
      <c r="H8" s="8" t="s">
        <v>79</v>
      </c>
      <c r="I8" s="11"/>
      <c r="J8" s="8" t="s">
        <v>80</v>
      </c>
      <c r="K8" s="11"/>
      <c r="L8" s="8" t="s">
        <v>81</v>
      </c>
      <c r="M8" s="11"/>
      <c r="N8" s="8" t="s">
        <v>72</v>
      </c>
      <c r="O8" s="11"/>
      <c r="P8" s="8" t="s">
        <v>13</v>
      </c>
      <c r="Q8" s="11"/>
      <c r="R8" s="8" t="s">
        <v>14</v>
      </c>
      <c r="S8" s="11"/>
      <c r="T8" s="8" t="s">
        <v>15</v>
      </c>
      <c r="U8" s="11"/>
      <c r="V8" s="9" t="s">
        <v>13</v>
      </c>
      <c r="W8" s="69"/>
      <c r="X8" s="9" t="s">
        <v>14</v>
      </c>
      <c r="Y8" s="11"/>
      <c r="Z8" s="9" t="s">
        <v>13</v>
      </c>
      <c r="AA8" s="69"/>
      <c r="AB8" s="9" t="s">
        <v>16</v>
      </c>
      <c r="AC8" s="11"/>
      <c r="AD8" s="8" t="s">
        <v>13</v>
      </c>
      <c r="AE8" s="11"/>
      <c r="AF8" s="8" t="s">
        <v>17</v>
      </c>
      <c r="AG8" s="11"/>
      <c r="AH8" s="8" t="s">
        <v>14</v>
      </c>
      <c r="AI8" s="11"/>
      <c r="AJ8" s="8" t="s">
        <v>15</v>
      </c>
      <c r="AK8" s="11"/>
      <c r="AL8" s="8" t="s">
        <v>18</v>
      </c>
    </row>
    <row r="9" spans="1:42" ht="21.75" customHeight="1">
      <c r="A9" s="110" t="s">
        <v>82</v>
      </c>
      <c r="B9" s="110"/>
      <c r="C9" s="11"/>
      <c r="D9" s="70" t="s">
        <v>83</v>
      </c>
      <c r="E9" s="11"/>
      <c r="F9" s="70" t="s">
        <v>83</v>
      </c>
      <c r="G9" s="11"/>
      <c r="H9" s="70" t="s">
        <v>84</v>
      </c>
      <c r="I9" s="11"/>
      <c r="J9" s="70" t="s">
        <v>85</v>
      </c>
      <c r="K9" s="11"/>
      <c r="L9" s="15">
        <v>0</v>
      </c>
      <c r="M9" s="11"/>
      <c r="N9" s="15">
        <v>0</v>
      </c>
      <c r="O9" s="11"/>
      <c r="P9" s="14">
        <v>1300</v>
      </c>
      <c r="Q9" s="11"/>
      <c r="R9" s="14">
        <v>808603531</v>
      </c>
      <c r="S9" s="11"/>
      <c r="T9" s="14">
        <v>1213901940</v>
      </c>
      <c r="U9" s="11"/>
      <c r="V9" s="14">
        <v>0</v>
      </c>
      <c r="W9" s="11"/>
      <c r="X9" s="14">
        <v>0</v>
      </c>
      <c r="Y9" s="11"/>
      <c r="Z9" s="14">
        <v>0</v>
      </c>
      <c r="AA9" s="11"/>
      <c r="AB9" s="14">
        <v>0</v>
      </c>
      <c r="AC9" s="11"/>
      <c r="AD9" s="14">
        <v>1300</v>
      </c>
      <c r="AE9" s="11"/>
      <c r="AF9" s="14">
        <v>946700</v>
      </c>
      <c r="AG9" s="11"/>
      <c r="AH9" s="14">
        <v>808603531</v>
      </c>
      <c r="AI9" s="11"/>
      <c r="AJ9" s="14">
        <v>1230486930</v>
      </c>
      <c r="AK9" s="11"/>
      <c r="AL9" s="71">
        <f>AJ9/$AP$9</f>
        <v>1.7012750376605727E-3</v>
      </c>
      <c r="AP9" s="20">
        <v>723273370126</v>
      </c>
    </row>
    <row r="10" spans="1:42" s="27" customFormat="1" ht="21.75" customHeight="1" thickBot="1">
      <c r="A10" s="106"/>
      <c r="B10" s="106"/>
      <c r="C10" s="28"/>
      <c r="D10" s="26"/>
      <c r="E10" s="28"/>
      <c r="F10" s="26"/>
      <c r="G10" s="28"/>
      <c r="H10" s="26"/>
      <c r="I10" s="28"/>
      <c r="J10" s="26"/>
      <c r="K10" s="28"/>
      <c r="L10" s="26"/>
      <c r="M10" s="28"/>
      <c r="N10" s="26"/>
      <c r="O10" s="28"/>
      <c r="P10" s="26">
        <v>1300</v>
      </c>
      <c r="Q10" s="28"/>
      <c r="R10" s="26">
        <v>808603531</v>
      </c>
      <c r="S10" s="28"/>
      <c r="T10" s="26">
        <v>1213901940</v>
      </c>
      <c r="U10" s="28"/>
      <c r="V10" s="26">
        <v>0</v>
      </c>
      <c r="W10" s="28"/>
      <c r="X10" s="26">
        <v>0</v>
      </c>
      <c r="Y10" s="28"/>
      <c r="Z10" s="26">
        <v>0</v>
      </c>
      <c r="AA10" s="28"/>
      <c r="AB10" s="26">
        <v>0</v>
      </c>
      <c r="AC10" s="28"/>
      <c r="AD10" s="26">
        <v>1300</v>
      </c>
      <c r="AE10" s="28"/>
      <c r="AF10" s="26"/>
      <c r="AG10" s="28"/>
      <c r="AH10" s="26">
        <v>808603531</v>
      </c>
      <c r="AI10" s="28"/>
      <c r="AJ10" s="59">
        <v>1230486930</v>
      </c>
      <c r="AK10" s="28"/>
      <c r="AL10" s="72">
        <f>AJ10/$AP$9</f>
        <v>1.7012750376605727E-3</v>
      </c>
    </row>
    <row r="11" spans="1:42" ht="13.5" thickTop="1"/>
  </sheetData>
  <mergeCells count="13">
    <mergeCell ref="A1:AL1"/>
    <mergeCell ref="A2:AL2"/>
    <mergeCell ref="A3:AL3"/>
    <mergeCell ref="B5:AL5"/>
    <mergeCell ref="P6:T6"/>
    <mergeCell ref="V6:AB6"/>
    <mergeCell ref="AD6:AL6"/>
    <mergeCell ref="D6:N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1"/>
  <sheetViews>
    <sheetView rightToLeft="1" workbookViewId="0">
      <selection activeCell="J28" sqref="J28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5" bestFit="1" customWidth="1"/>
    <col min="7" max="7" width="1.28515625" customWidth="1"/>
    <col min="8" max="8" width="15.85546875" bestFit="1" customWidth="1"/>
    <col min="9" max="9" width="1.28515625" customWidth="1"/>
    <col min="10" max="10" width="15.7109375" bestFit="1" customWidth="1"/>
    <col min="11" max="11" width="1.28515625" customWidth="1"/>
    <col min="12" max="12" width="18.28515625" bestFit="1" customWidth="1"/>
    <col min="13" max="13" width="0.28515625" customWidth="1"/>
    <col min="17" max="17" width="18.7109375" hidden="1" customWidth="1"/>
  </cols>
  <sheetData>
    <row r="1" spans="1:17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7" ht="21.75" customHeight="1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7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7" ht="14.45" customHeight="1"/>
    <row r="5" spans="1:17" ht="14.45" customHeight="1">
      <c r="A5" s="1" t="s">
        <v>86</v>
      </c>
      <c r="B5" s="113" t="s">
        <v>87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7" ht="14.45" customHeight="1">
      <c r="A6" s="61"/>
      <c r="B6" s="61"/>
      <c r="C6" s="61"/>
      <c r="D6" s="8" t="s">
        <v>7</v>
      </c>
      <c r="E6" s="61"/>
      <c r="F6" s="109" t="s">
        <v>8</v>
      </c>
      <c r="G6" s="109"/>
      <c r="H6" s="109"/>
      <c r="I6" s="61"/>
      <c r="J6" s="8" t="s">
        <v>9</v>
      </c>
      <c r="K6" s="61"/>
      <c r="L6" s="61"/>
      <c r="M6" s="61"/>
      <c r="N6" s="61"/>
    </row>
    <row r="7" spans="1:17" ht="14.45" customHeight="1">
      <c r="A7" s="61"/>
      <c r="B7" s="61"/>
      <c r="C7" s="61"/>
      <c r="D7" s="62"/>
      <c r="E7" s="61"/>
      <c r="F7" s="62"/>
      <c r="G7" s="62"/>
      <c r="H7" s="62"/>
      <c r="I7" s="61"/>
      <c r="J7" s="62"/>
      <c r="K7" s="61"/>
      <c r="L7" s="61"/>
      <c r="M7" s="61"/>
      <c r="N7" s="61"/>
    </row>
    <row r="8" spans="1:17" ht="14.45" customHeight="1">
      <c r="A8" s="109" t="s">
        <v>88</v>
      </c>
      <c r="B8" s="109"/>
      <c r="C8" s="61"/>
      <c r="D8" s="8" t="s">
        <v>89</v>
      </c>
      <c r="E8" s="61"/>
      <c r="F8" s="8" t="s">
        <v>90</v>
      </c>
      <c r="G8" s="61"/>
      <c r="H8" s="8" t="s">
        <v>91</v>
      </c>
      <c r="I8" s="61"/>
      <c r="J8" s="8" t="s">
        <v>89</v>
      </c>
      <c r="K8" s="61"/>
      <c r="L8" s="8" t="s">
        <v>18</v>
      </c>
      <c r="M8" s="61"/>
      <c r="N8" s="61"/>
    </row>
    <row r="9" spans="1:17" ht="21.75" customHeight="1">
      <c r="A9" s="115" t="s">
        <v>194</v>
      </c>
      <c r="B9" s="115"/>
      <c r="C9" s="61"/>
      <c r="D9" s="63">
        <v>10540601748</v>
      </c>
      <c r="E9" s="61"/>
      <c r="F9" s="63">
        <v>25108174939</v>
      </c>
      <c r="G9" s="61"/>
      <c r="H9" s="63">
        <v>11859673263</v>
      </c>
      <c r="I9" s="61"/>
      <c r="J9" s="63">
        <v>23789103424</v>
      </c>
      <c r="K9" s="61"/>
      <c r="L9" s="64">
        <f>J9/$Q$9</f>
        <v>3.2890888019084331E-2</v>
      </c>
      <c r="M9" s="61"/>
      <c r="N9" s="61"/>
      <c r="Q9" s="20">
        <v>723273370126</v>
      </c>
    </row>
    <row r="10" spans="1:17" s="27" customFormat="1" ht="21.75" customHeight="1" thickBot="1">
      <c r="A10" s="106"/>
      <c r="B10" s="106"/>
      <c r="C10" s="65"/>
      <c r="D10" s="66">
        <v>10540601748</v>
      </c>
      <c r="E10" s="65"/>
      <c r="F10" s="66">
        <v>25108174939</v>
      </c>
      <c r="G10" s="65"/>
      <c r="H10" s="66">
        <v>11859673263</v>
      </c>
      <c r="I10" s="65"/>
      <c r="J10" s="60">
        <v>23789103424</v>
      </c>
      <c r="K10" s="67"/>
      <c r="L10" s="68">
        <f>J10/$Q$9</f>
        <v>3.2890888019084331E-2</v>
      </c>
      <c r="M10" s="65"/>
      <c r="N10" s="65"/>
    </row>
    <row r="11" spans="1:17" ht="13.5" thickTop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4"/>
  <sheetViews>
    <sheetView rightToLeft="1" tabSelected="1" workbookViewId="0">
      <selection activeCell="F23" sqref="F23"/>
    </sheetView>
  </sheetViews>
  <sheetFormatPr defaultRowHeight="12.75"/>
  <cols>
    <col min="1" max="1" width="2.5703125" customWidth="1"/>
    <col min="2" max="2" width="50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2.28515625" bestFit="1" customWidth="1"/>
    <col min="14" max="14" width="26.5703125" hidden="1" customWidth="1"/>
  </cols>
  <sheetData>
    <row r="1" spans="1:14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4" ht="21.75" customHeight="1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N2" s="22">
        <v>723273370126</v>
      </c>
    </row>
    <row r="3" spans="1:14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4" ht="14.45" customHeight="1"/>
    <row r="5" spans="1:14" ht="29.1" customHeight="1">
      <c r="A5" s="1" t="s">
        <v>93</v>
      </c>
      <c r="B5" s="113" t="s">
        <v>94</v>
      </c>
      <c r="C5" s="113"/>
      <c r="D5" s="113"/>
      <c r="E5" s="113"/>
      <c r="F5" s="113"/>
      <c r="G5" s="113"/>
      <c r="H5" s="113"/>
      <c r="I5" s="113"/>
      <c r="J5" s="113"/>
    </row>
    <row r="6" spans="1:14" ht="14.45" customHeight="1">
      <c r="F6" s="46"/>
    </row>
    <row r="7" spans="1:14" ht="14.45" customHeight="1">
      <c r="A7" s="106"/>
      <c r="B7" s="106"/>
      <c r="C7" s="11"/>
      <c r="D7" s="8" t="s">
        <v>95</v>
      </c>
      <c r="E7" s="11"/>
      <c r="F7" s="8" t="s">
        <v>89</v>
      </c>
      <c r="G7" s="11"/>
      <c r="H7" s="8" t="s">
        <v>96</v>
      </c>
      <c r="I7" s="11"/>
      <c r="J7" s="46" t="s">
        <v>97</v>
      </c>
    </row>
    <row r="8" spans="1:14" ht="21.75" customHeight="1">
      <c r="A8" s="103" t="s">
        <v>207</v>
      </c>
      <c r="B8" s="103"/>
      <c r="C8" s="11"/>
      <c r="D8" s="48" t="s">
        <v>98</v>
      </c>
      <c r="E8" s="11"/>
      <c r="F8" s="75">
        <f>'درآمد سرمایه گذاری در سهام'!U75</f>
        <v>-66695121656</v>
      </c>
      <c r="G8" s="11"/>
      <c r="H8" s="73">
        <f>F8/$F$13</f>
        <v>1.0211984859180518</v>
      </c>
      <c r="I8" s="11"/>
      <c r="J8" s="56">
        <f>F8/$N$2</f>
        <v>-9.2212881616782288E-2</v>
      </c>
      <c r="M8" s="52"/>
      <c r="N8" s="52"/>
    </row>
    <row r="9" spans="1:14" ht="21.75" customHeight="1">
      <c r="A9" s="107" t="s">
        <v>99</v>
      </c>
      <c r="B9" s="107"/>
      <c r="C9" s="11"/>
      <c r="D9" s="49" t="s">
        <v>100</v>
      </c>
      <c r="E9" s="11"/>
      <c r="F9" s="12">
        <v>0</v>
      </c>
      <c r="G9" s="11"/>
      <c r="H9" s="73">
        <f t="shared" ref="H9:H12" si="0">F9/$F$13</f>
        <v>0</v>
      </c>
      <c r="I9" s="11"/>
      <c r="J9" s="56">
        <f t="shared" ref="J9:J12" si="1">F9/$N$2</f>
        <v>0</v>
      </c>
      <c r="M9" s="52"/>
      <c r="N9" s="52"/>
    </row>
    <row r="10" spans="1:14" ht="21.75" customHeight="1">
      <c r="A10" s="107" t="s">
        <v>101</v>
      </c>
      <c r="B10" s="107"/>
      <c r="C10" s="11"/>
      <c r="D10" s="49" t="s">
        <v>102</v>
      </c>
      <c r="E10" s="11"/>
      <c r="F10" s="12">
        <f>'درآمد سرمایه گذاری در اوراق به'!N10</f>
        <v>192222153</v>
      </c>
      <c r="G10" s="11"/>
      <c r="H10" s="73">
        <f t="shared" si="0"/>
        <v>-2.943198343890402E-3</v>
      </c>
      <c r="I10" s="11"/>
      <c r="J10" s="56">
        <f t="shared" si="1"/>
        <v>2.6576694364748059E-4</v>
      </c>
      <c r="M10" s="52"/>
      <c r="N10" s="52"/>
    </row>
    <row r="11" spans="1:14" ht="21.75" customHeight="1">
      <c r="A11" s="107" t="s">
        <v>103</v>
      </c>
      <c r="B11" s="107"/>
      <c r="C11" s="11"/>
      <c r="D11" s="49" t="s">
        <v>104</v>
      </c>
      <c r="E11" s="11"/>
      <c r="F11" s="12">
        <f>'درآمد سپرده بانکی'!H9</f>
        <v>85072182</v>
      </c>
      <c r="G11" s="11"/>
      <c r="H11" s="73">
        <f t="shared" si="0"/>
        <v>-1.3025777792299667E-3</v>
      </c>
      <c r="I11" s="11"/>
      <c r="J11" s="56">
        <f t="shared" si="1"/>
        <v>1.1762106212368879E-4</v>
      </c>
      <c r="M11" s="52"/>
      <c r="N11" s="52"/>
    </row>
    <row r="12" spans="1:14" ht="21.75" customHeight="1">
      <c r="A12" s="103" t="s">
        <v>105</v>
      </c>
      <c r="B12" s="103"/>
      <c r="C12" s="11"/>
      <c r="D12" s="50" t="s">
        <v>106</v>
      </c>
      <c r="E12" s="11"/>
      <c r="F12" s="12">
        <f>'سایر درآمدها'!F11</f>
        <v>1107192243</v>
      </c>
      <c r="G12" s="11"/>
      <c r="H12" s="73">
        <f t="shared" si="0"/>
        <v>-1.6952709794931388E-2</v>
      </c>
      <c r="I12" s="11"/>
      <c r="J12" s="56">
        <f t="shared" si="1"/>
        <v>1.5308074218287869E-3</v>
      </c>
      <c r="M12" s="52"/>
      <c r="N12" s="52"/>
    </row>
    <row r="13" spans="1:14" s="27" customFormat="1" ht="21.75" customHeight="1" thickBot="1">
      <c r="A13" s="106"/>
      <c r="B13" s="106"/>
      <c r="C13" s="28"/>
      <c r="D13" s="26"/>
      <c r="E13" s="28"/>
      <c r="F13" s="74">
        <f>SUM(F8:F12)</f>
        <v>-65310635078</v>
      </c>
      <c r="G13" s="28"/>
      <c r="H13" s="47">
        <f>SUM(H8:H12)</f>
        <v>1.0000000000000002</v>
      </c>
      <c r="I13" s="28"/>
      <c r="J13" s="76">
        <f>SUM(J8:J12)</f>
        <v>-9.0298686189182326E-2</v>
      </c>
      <c r="M13" s="55"/>
      <c r="N13" s="55"/>
    </row>
    <row r="14" spans="1:14" ht="13.5" thickTop="1">
      <c r="A14" s="11"/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87"/>
  <sheetViews>
    <sheetView rightToLeft="1" topLeftCell="A64" workbookViewId="0">
      <selection activeCell="P88" sqref="P88"/>
    </sheetView>
  </sheetViews>
  <sheetFormatPr defaultRowHeight="12.75"/>
  <cols>
    <col min="1" max="1" width="6.140625" bestFit="1" customWidth="1"/>
    <col min="2" max="2" width="23.140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1.14062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5703125" bestFit="1" customWidth="1"/>
    <col min="15" max="15" width="1.28515625" customWidth="1"/>
    <col min="16" max="16" width="20.28515625" customWidth="1"/>
    <col min="17" max="17" width="17" hidden="1" customWidth="1"/>
    <col min="18" max="18" width="1.28515625" customWidth="1"/>
    <col min="19" max="19" width="16.5703125" customWidth="1"/>
    <col min="20" max="20" width="1.5703125" customWidth="1"/>
    <col min="21" max="21" width="19.28515625" customWidth="1"/>
    <col min="22" max="22" width="1.28515625" customWidth="1"/>
    <col min="23" max="23" width="17.28515625" bestFit="1" customWidth="1"/>
    <col min="24" max="24" width="0.28515625" customWidth="1"/>
    <col min="26" max="26" width="11.28515625" bestFit="1" customWidth="1"/>
  </cols>
  <sheetData>
    <row r="1" spans="1:27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7" ht="21.75" customHeight="1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7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7" ht="14.45" customHeight="1"/>
    <row r="5" spans="1:27" ht="14.45" customHeight="1">
      <c r="A5" s="1" t="s">
        <v>107</v>
      </c>
      <c r="B5" s="113" t="s">
        <v>108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</row>
    <row r="6" spans="1:27" ht="14.45" customHeight="1">
      <c r="D6" s="109" t="s">
        <v>109</v>
      </c>
      <c r="E6" s="109"/>
      <c r="F6" s="109"/>
      <c r="G6" s="109"/>
      <c r="H6" s="109"/>
      <c r="I6" s="109"/>
      <c r="J6" s="109"/>
      <c r="K6" s="109"/>
      <c r="L6" s="109"/>
      <c r="N6" s="109" t="s">
        <v>110</v>
      </c>
      <c r="O6" s="109"/>
      <c r="P6" s="109"/>
      <c r="Q6" s="109"/>
      <c r="R6" s="109"/>
      <c r="S6" s="109"/>
      <c r="T6" s="117"/>
      <c r="U6" s="109"/>
      <c r="V6" s="109"/>
      <c r="W6" s="109"/>
    </row>
    <row r="7" spans="1:27" ht="14.45" customHeight="1">
      <c r="D7" s="3"/>
      <c r="E7" s="3"/>
      <c r="F7" s="3"/>
      <c r="G7" s="3"/>
      <c r="H7" s="3"/>
      <c r="I7" s="3"/>
      <c r="J7" s="108" t="s">
        <v>68</v>
      </c>
      <c r="K7" s="108"/>
      <c r="L7" s="108"/>
      <c r="N7" s="3"/>
      <c r="O7" s="3"/>
      <c r="P7" s="3"/>
      <c r="Q7" s="12"/>
      <c r="R7" s="3"/>
      <c r="S7" s="3"/>
      <c r="T7" s="3"/>
      <c r="U7" s="108" t="s">
        <v>68</v>
      </c>
      <c r="V7" s="108"/>
      <c r="W7" s="108"/>
    </row>
    <row r="8" spans="1:27" ht="19.5" customHeight="1">
      <c r="A8" s="109" t="s">
        <v>111</v>
      </c>
      <c r="B8" s="109"/>
      <c r="D8" s="2" t="s">
        <v>112</v>
      </c>
      <c r="F8" s="2" t="s">
        <v>113</v>
      </c>
      <c r="H8" s="2" t="s">
        <v>114</v>
      </c>
      <c r="J8" s="95" t="s">
        <v>89</v>
      </c>
      <c r="K8" s="3"/>
      <c r="L8" s="4" t="s">
        <v>96</v>
      </c>
      <c r="N8" s="2" t="s">
        <v>112</v>
      </c>
      <c r="P8" s="2" t="s">
        <v>113</v>
      </c>
      <c r="Q8" s="12"/>
      <c r="S8" s="2" t="s">
        <v>114</v>
      </c>
      <c r="T8" s="46"/>
      <c r="U8" s="8" t="s">
        <v>89</v>
      </c>
      <c r="V8" s="3"/>
      <c r="W8" s="94" t="s">
        <v>96</v>
      </c>
    </row>
    <row r="9" spans="1:27" ht="21.75" customHeight="1">
      <c r="A9" s="110" t="s">
        <v>50</v>
      </c>
      <c r="B9" s="110"/>
      <c r="D9" s="63">
        <v>0</v>
      </c>
      <c r="E9" s="61"/>
      <c r="F9" s="63">
        <v>-583218456</v>
      </c>
      <c r="G9" s="61"/>
      <c r="H9" s="63">
        <v>0</v>
      </c>
      <c r="I9" s="61"/>
      <c r="J9" s="79">
        <f>D9+F9</f>
        <v>-583218456</v>
      </c>
      <c r="K9" s="61"/>
      <c r="L9" s="80">
        <v>-1.56</v>
      </c>
      <c r="M9" s="61"/>
      <c r="N9" s="63">
        <v>0</v>
      </c>
      <c r="O9" s="61"/>
      <c r="P9" s="39">
        <v>-4415138204</v>
      </c>
      <c r="Q9" s="78"/>
      <c r="R9" s="61"/>
      <c r="S9" s="39">
        <v>-216830033</v>
      </c>
      <c r="T9" s="79"/>
      <c r="U9" s="39">
        <f t="shared" ref="U9:U40" si="0">N9+P9+S9</f>
        <v>-4631968237</v>
      </c>
      <c r="V9" s="61"/>
      <c r="W9" s="97">
        <f>U9/درآمد!$F$13</f>
        <v>7.0922112937166742E-2</v>
      </c>
      <c r="Y9" s="51"/>
      <c r="Z9" s="52"/>
      <c r="AA9" s="53"/>
    </row>
    <row r="10" spans="1:27" ht="21.75" customHeight="1">
      <c r="A10" s="107" t="s">
        <v>115</v>
      </c>
      <c r="B10" s="107"/>
      <c r="D10" s="78">
        <v>0</v>
      </c>
      <c r="E10" s="61"/>
      <c r="F10" s="78">
        <v>0</v>
      </c>
      <c r="G10" s="61"/>
      <c r="H10" s="78">
        <v>0</v>
      </c>
      <c r="I10" s="61"/>
      <c r="J10" s="79">
        <f t="shared" ref="J10:J73" si="1">D10+F10</f>
        <v>0</v>
      </c>
      <c r="K10" s="61"/>
      <c r="L10" s="81">
        <v>0</v>
      </c>
      <c r="M10" s="61"/>
      <c r="N10" s="78">
        <v>0</v>
      </c>
      <c r="O10" s="61"/>
      <c r="P10" s="78">
        <v>0</v>
      </c>
      <c r="Q10" s="78"/>
      <c r="R10" s="61"/>
      <c r="S10" s="39">
        <v>1958979055</v>
      </c>
      <c r="T10" s="78"/>
      <c r="U10" s="39">
        <f t="shared" si="0"/>
        <v>1958979055</v>
      </c>
      <c r="V10" s="61"/>
      <c r="W10" s="97">
        <f>U10/درآمد!$F$13</f>
        <v>-2.9994794150453537E-2</v>
      </c>
      <c r="Z10" s="52"/>
    </row>
    <row r="11" spans="1:27" ht="21.75" customHeight="1">
      <c r="A11" s="107" t="s">
        <v>116</v>
      </c>
      <c r="B11" s="107"/>
      <c r="D11" s="78">
        <v>0</v>
      </c>
      <c r="E11" s="61"/>
      <c r="F11" s="78">
        <v>0</v>
      </c>
      <c r="G11" s="61"/>
      <c r="H11" s="78">
        <v>0</v>
      </c>
      <c r="I11" s="61"/>
      <c r="J11" s="79">
        <f t="shared" si="1"/>
        <v>0</v>
      </c>
      <c r="K11" s="61"/>
      <c r="L11" s="81">
        <v>0</v>
      </c>
      <c r="M11" s="61"/>
      <c r="N11" s="78">
        <v>0</v>
      </c>
      <c r="O11" s="61"/>
      <c r="P11" s="78">
        <v>0</v>
      </c>
      <c r="Q11" s="78"/>
      <c r="R11" s="61"/>
      <c r="S11" s="39">
        <v>1268180999</v>
      </c>
      <c r="T11" s="78"/>
      <c r="U11" s="39">
        <f t="shared" si="0"/>
        <v>1268180999</v>
      </c>
      <c r="V11" s="61"/>
      <c r="W11" s="97">
        <f>U11/درآمد!$F$13</f>
        <v>-1.9417679792661961E-2</v>
      </c>
      <c r="Z11" s="52"/>
    </row>
    <row r="12" spans="1:27" ht="21.75" customHeight="1">
      <c r="A12" s="107" t="s">
        <v>54</v>
      </c>
      <c r="B12" s="107"/>
      <c r="D12" s="78">
        <v>0</v>
      </c>
      <c r="E12" s="61"/>
      <c r="F12" s="78">
        <v>869676253</v>
      </c>
      <c r="G12" s="61"/>
      <c r="H12" s="78">
        <v>0</v>
      </c>
      <c r="I12" s="61"/>
      <c r="J12" s="79">
        <f t="shared" si="1"/>
        <v>869676253</v>
      </c>
      <c r="K12" s="61"/>
      <c r="L12" s="81">
        <v>2.3199999999999998</v>
      </c>
      <c r="M12" s="61"/>
      <c r="N12" s="78">
        <v>3156790000</v>
      </c>
      <c r="O12" s="61"/>
      <c r="P12" s="39">
        <v>-13264804319</v>
      </c>
      <c r="Q12" s="78"/>
      <c r="R12" s="61"/>
      <c r="S12" s="39">
        <v>-1101102549</v>
      </c>
      <c r="T12" s="78"/>
      <c r="U12" s="39">
        <f t="shared" si="0"/>
        <v>-11209116868</v>
      </c>
      <c r="V12" s="61"/>
      <c r="W12" s="97">
        <f>U12/درآمد!$F$13</f>
        <v>0.1716277426274149</v>
      </c>
      <c r="Z12" s="52"/>
    </row>
    <row r="13" spans="1:27" ht="21.75" customHeight="1">
      <c r="A13" s="107" t="s">
        <v>65</v>
      </c>
      <c r="B13" s="107"/>
      <c r="D13" s="78">
        <v>0</v>
      </c>
      <c r="E13" s="61"/>
      <c r="F13" s="78">
        <v>500702985</v>
      </c>
      <c r="G13" s="61"/>
      <c r="H13" s="78">
        <v>0</v>
      </c>
      <c r="I13" s="61"/>
      <c r="J13" s="79">
        <f t="shared" si="1"/>
        <v>500702985</v>
      </c>
      <c r="K13" s="61"/>
      <c r="L13" s="81">
        <v>1.34</v>
      </c>
      <c r="M13" s="61"/>
      <c r="N13" s="78">
        <v>513000000</v>
      </c>
      <c r="O13" s="61"/>
      <c r="P13" s="78">
        <v>173218746</v>
      </c>
      <c r="Q13" s="78"/>
      <c r="R13" s="61"/>
      <c r="S13" s="39">
        <v>1021334260</v>
      </c>
      <c r="T13" s="78"/>
      <c r="U13" s="39">
        <f t="shared" si="0"/>
        <v>1707553006</v>
      </c>
      <c r="V13" s="61"/>
      <c r="W13" s="97">
        <f>U13/درآمد!$F$13</f>
        <v>-2.6145098787673435E-2</v>
      </c>
      <c r="Z13" s="52"/>
    </row>
    <row r="14" spans="1:27" ht="21.75" customHeight="1">
      <c r="A14" s="107" t="s">
        <v>57</v>
      </c>
      <c r="B14" s="107"/>
      <c r="D14" s="78">
        <v>0</v>
      </c>
      <c r="E14" s="61"/>
      <c r="F14" s="78">
        <v>-1179329463</v>
      </c>
      <c r="G14" s="61"/>
      <c r="H14" s="78">
        <v>0</v>
      </c>
      <c r="I14" s="61"/>
      <c r="J14" s="79">
        <f t="shared" si="1"/>
        <v>-1179329463</v>
      </c>
      <c r="K14" s="61"/>
      <c r="L14" s="81">
        <v>-3.14</v>
      </c>
      <c r="M14" s="61"/>
      <c r="N14" s="78">
        <v>532359990</v>
      </c>
      <c r="O14" s="61"/>
      <c r="P14" s="39">
        <v>-3457262731</v>
      </c>
      <c r="Q14" s="78"/>
      <c r="R14" s="61"/>
      <c r="S14" s="39">
        <v>364847114</v>
      </c>
      <c r="T14" s="78"/>
      <c r="U14" s="39">
        <f t="shared" si="0"/>
        <v>-2560055627</v>
      </c>
      <c r="V14" s="61"/>
      <c r="W14" s="97">
        <f>U14/درآمد!$F$13</f>
        <v>3.9198143211171425E-2</v>
      </c>
      <c r="Z14" s="52"/>
    </row>
    <row r="15" spans="1:27" ht="21.75" customHeight="1">
      <c r="A15" s="107" t="s">
        <v>117</v>
      </c>
      <c r="B15" s="107"/>
      <c r="D15" s="78">
        <v>0</v>
      </c>
      <c r="E15" s="61"/>
      <c r="F15" s="78">
        <v>0</v>
      </c>
      <c r="G15" s="61"/>
      <c r="H15" s="78">
        <v>0</v>
      </c>
      <c r="I15" s="61"/>
      <c r="J15" s="79">
        <f t="shared" si="1"/>
        <v>0</v>
      </c>
      <c r="K15" s="61"/>
      <c r="L15" s="81">
        <v>0</v>
      </c>
      <c r="M15" s="61"/>
      <c r="N15" s="78">
        <v>1875000000</v>
      </c>
      <c r="O15" s="61"/>
      <c r="P15" s="78">
        <v>0</v>
      </c>
      <c r="Q15" s="78"/>
      <c r="R15" s="61"/>
      <c r="S15" s="39">
        <v>-206914027</v>
      </c>
      <c r="T15" s="78"/>
      <c r="U15" s="39">
        <f t="shared" si="0"/>
        <v>1668085973</v>
      </c>
      <c r="V15" s="61"/>
      <c r="W15" s="97">
        <f>U15/درآمد!$F$13</f>
        <v>-2.5540801601574039E-2</v>
      </c>
      <c r="Z15" s="52"/>
    </row>
    <row r="16" spans="1:27" ht="21.75" customHeight="1">
      <c r="A16" s="107" t="s">
        <v>52</v>
      </c>
      <c r="B16" s="107"/>
      <c r="D16" s="78">
        <v>0</v>
      </c>
      <c r="E16" s="61"/>
      <c r="F16" s="78">
        <v>-16898850</v>
      </c>
      <c r="G16" s="61"/>
      <c r="H16" s="78">
        <v>0</v>
      </c>
      <c r="I16" s="61"/>
      <c r="J16" s="79">
        <f t="shared" si="1"/>
        <v>-16898850</v>
      </c>
      <c r="K16" s="61"/>
      <c r="L16" s="81">
        <v>-0.05</v>
      </c>
      <c r="M16" s="61"/>
      <c r="N16" s="78">
        <v>97973684</v>
      </c>
      <c r="O16" s="61"/>
      <c r="P16" s="39">
        <v>-772277442</v>
      </c>
      <c r="Q16" s="78"/>
      <c r="R16" s="61"/>
      <c r="S16" s="39">
        <v>-327322398</v>
      </c>
      <c r="T16" s="78"/>
      <c r="U16" s="39">
        <f t="shared" si="0"/>
        <v>-1001626156</v>
      </c>
      <c r="V16" s="61"/>
      <c r="W16" s="97">
        <f>U16/درآمد!$F$13</f>
        <v>1.5336340778247913E-2</v>
      </c>
      <c r="Z16" s="52"/>
    </row>
    <row r="17" spans="1:26" ht="21.75" customHeight="1">
      <c r="A17" s="107" t="s">
        <v>25</v>
      </c>
      <c r="B17" s="107"/>
      <c r="D17" s="78">
        <v>0</v>
      </c>
      <c r="E17" s="61"/>
      <c r="F17" s="78">
        <v>42445935</v>
      </c>
      <c r="G17" s="61"/>
      <c r="H17" s="78">
        <v>0</v>
      </c>
      <c r="I17" s="61"/>
      <c r="J17" s="79">
        <f t="shared" si="1"/>
        <v>42445935</v>
      </c>
      <c r="K17" s="61"/>
      <c r="L17" s="81">
        <v>0.11</v>
      </c>
      <c r="M17" s="61"/>
      <c r="N17" s="78">
        <v>112000000</v>
      </c>
      <c r="O17" s="61"/>
      <c r="P17" s="78">
        <v>173561062</v>
      </c>
      <c r="Q17" s="78"/>
      <c r="R17" s="61"/>
      <c r="S17" s="39">
        <v>429628361</v>
      </c>
      <c r="T17" s="78"/>
      <c r="U17" s="39">
        <f t="shared" si="0"/>
        <v>715189423</v>
      </c>
      <c r="V17" s="61"/>
      <c r="W17" s="97">
        <f>U17/درآمد!$F$13</f>
        <v>-1.0950581358546808E-2</v>
      </c>
      <c r="Z17" s="52"/>
    </row>
    <row r="18" spans="1:26" ht="21.75" customHeight="1">
      <c r="A18" s="107" t="s">
        <v>21</v>
      </c>
      <c r="B18" s="107"/>
      <c r="D18" s="78">
        <v>0</v>
      </c>
      <c r="E18" s="61"/>
      <c r="F18" s="78">
        <v>2266217695</v>
      </c>
      <c r="G18" s="61"/>
      <c r="H18" s="78">
        <v>0</v>
      </c>
      <c r="I18" s="61"/>
      <c r="J18" s="79">
        <f t="shared" si="1"/>
        <v>2266217695</v>
      </c>
      <c r="K18" s="61"/>
      <c r="L18" s="81">
        <v>6.04</v>
      </c>
      <c r="M18" s="61"/>
      <c r="N18" s="78">
        <v>5699456000</v>
      </c>
      <c r="O18" s="61"/>
      <c r="P18" s="39">
        <v>-14588776417</v>
      </c>
      <c r="Q18" s="78"/>
      <c r="R18" s="61"/>
      <c r="S18" s="39">
        <v>-30236613</v>
      </c>
      <c r="T18" s="78"/>
      <c r="U18" s="39">
        <f t="shared" si="0"/>
        <v>-8919557030</v>
      </c>
      <c r="V18" s="61"/>
      <c r="W18" s="97">
        <f>U18/درآمد!$F$13</f>
        <v>0.13657127999670254</v>
      </c>
      <c r="Z18" s="52"/>
    </row>
    <row r="19" spans="1:26" ht="21.75" customHeight="1">
      <c r="A19" s="107" t="s">
        <v>118</v>
      </c>
      <c r="B19" s="107"/>
      <c r="D19" s="78">
        <v>0</v>
      </c>
      <c r="E19" s="61"/>
      <c r="F19" s="78">
        <v>0</v>
      </c>
      <c r="G19" s="61"/>
      <c r="H19" s="78">
        <v>0</v>
      </c>
      <c r="I19" s="61"/>
      <c r="J19" s="79">
        <f t="shared" si="1"/>
        <v>0</v>
      </c>
      <c r="K19" s="61"/>
      <c r="L19" s="81">
        <v>0</v>
      </c>
      <c r="M19" s="61"/>
      <c r="N19" s="78">
        <v>0</v>
      </c>
      <c r="O19" s="61"/>
      <c r="P19" s="78">
        <v>0</v>
      </c>
      <c r="Q19" s="78"/>
      <c r="R19" s="61"/>
      <c r="S19" s="39">
        <v>5534825</v>
      </c>
      <c r="T19" s="78"/>
      <c r="U19" s="39">
        <f t="shared" si="0"/>
        <v>5534825</v>
      </c>
      <c r="V19" s="61"/>
      <c r="W19" s="97">
        <f>U19/درآمد!$F$13</f>
        <v>-8.4746151884601946E-5</v>
      </c>
      <c r="Z19" s="52"/>
    </row>
    <row r="20" spans="1:26" ht="21.75" customHeight="1">
      <c r="A20" s="107" t="s">
        <v>60</v>
      </c>
      <c r="B20" s="107"/>
      <c r="D20" s="78">
        <v>0</v>
      </c>
      <c r="E20" s="61"/>
      <c r="F20" s="78">
        <v>-2137854868</v>
      </c>
      <c r="G20" s="61"/>
      <c r="H20" s="78">
        <v>0</v>
      </c>
      <c r="I20" s="61"/>
      <c r="J20" s="79">
        <f t="shared" si="1"/>
        <v>-2137854868</v>
      </c>
      <c r="K20" s="61"/>
      <c r="L20" s="81">
        <v>-5.7</v>
      </c>
      <c r="M20" s="61"/>
      <c r="N20" s="78">
        <v>5055670917</v>
      </c>
      <c r="O20" s="61"/>
      <c r="P20" s="39">
        <v>-6850226168</v>
      </c>
      <c r="Q20" s="78"/>
      <c r="R20" s="61"/>
      <c r="S20" s="39">
        <v>329143383</v>
      </c>
      <c r="T20" s="78"/>
      <c r="U20" s="39">
        <f t="shared" si="0"/>
        <v>-1465411868</v>
      </c>
      <c r="V20" s="61"/>
      <c r="W20" s="97">
        <f>U20/درآمد!$F$13</f>
        <v>2.243756880100568E-2</v>
      </c>
      <c r="Z20" s="52"/>
    </row>
    <row r="21" spans="1:26" ht="21.75" customHeight="1">
      <c r="A21" s="107" t="s">
        <v>119</v>
      </c>
      <c r="B21" s="107"/>
      <c r="D21" s="78">
        <v>0</v>
      </c>
      <c r="E21" s="61"/>
      <c r="F21" s="78">
        <v>0</v>
      </c>
      <c r="G21" s="61"/>
      <c r="H21" s="78">
        <v>0</v>
      </c>
      <c r="I21" s="61"/>
      <c r="J21" s="79">
        <f t="shared" si="1"/>
        <v>0</v>
      </c>
      <c r="K21" s="61"/>
      <c r="L21" s="81">
        <v>0</v>
      </c>
      <c r="M21" s="61"/>
      <c r="N21" s="78">
        <v>0</v>
      </c>
      <c r="O21" s="61"/>
      <c r="P21" s="39">
        <v>0</v>
      </c>
      <c r="Q21" s="78"/>
      <c r="R21" s="61"/>
      <c r="S21" s="39">
        <v>-167286225</v>
      </c>
      <c r="T21" s="78"/>
      <c r="U21" s="39">
        <f t="shared" si="0"/>
        <v>-167286225</v>
      </c>
      <c r="V21" s="61"/>
      <c r="W21" s="97">
        <f>U21/درآمد!$F$13</f>
        <v>2.5613933289763808E-3</v>
      </c>
      <c r="Z21" s="52"/>
    </row>
    <row r="22" spans="1:26" ht="21.75" customHeight="1">
      <c r="A22" s="107" t="s">
        <v>120</v>
      </c>
      <c r="B22" s="107"/>
      <c r="D22" s="78">
        <v>0</v>
      </c>
      <c r="E22" s="61"/>
      <c r="F22" s="78">
        <v>0</v>
      </c>
      <c r="G22" s="61"/>
      <c r="H22" s="78">
        <v>0</v>
      </c>
      <c r="I22" s="61"/>
      <c r="J22" s="79">
        <f t="shared" si="1"/>
        <v>0</v>
      </c>
      <c r="K22" s="61"/>
      <c r="L22" s="81">
        <v>0</v>
      </c>
      <c r="M22" s="61"/>
      <c r="N22" s="78">
        <v>0</v>
      </c>
      <c r="O22" s="61"/>
      <c r="P22" s="78">
        <v>0</v>
      </c>
      <c r="Q22" s="78"/>
      <c r="R22" s="61"/>
      <c r="S22" s="39">
        <v>1643064</v>
      </c>
      <c r="T22" s="78"/>
      <c r="U22" s="39">
        <f t="shared" si="0"/>
        <v>1643064</v>
      </c>
      <c r="V22" s="61"/>
      <c r="W22" s="97">
        <f>U22/درآمد!$F$13</f>
        <v>-2.5157679113634417E-5</v>
      </c>
      <c r="Z22" s="52"/>
    </row>
    <row r="23" spans="1:26" ht="21.75" customHeight="1">
      <c r="A23" s="107" t="s">
        <v>35</v>
      </c>
      <c r="B23" s="107"/>
      <c r="D23" s="78">
        <v>0</v>
      </c>
      <c r="E23" s="61"/>
      <c r="F23" s="78">
        <v>2692097094</v>
      </c>
      <c r="G23" s="61"/>
      <c r="H23" s="78">
        <v>0</v>
      </c>
      <c r="I23" s="61"/>
      <c r="J23" s="79">
        <f t="shared" si="1"/>
        <v>2692097094</v>
      </c>
      <c r="K23" s="61"/>
      <c r="L23" s="81">
        <v>7.18</v>
      </c>
      <c r="M23" s="61"/>
      <c r="N23" s="78">
        <v>3967843320</v>
      </c>
      <c r="O23" s="61"/>
      <c r="P23" s="78">
        <v>11957919653</v>
      </c>
      <c r="Q23" s="78"/>
      <c r="R23" s="61"/>
      <c r="S23" s="78">
        <v>0</v>
      </c>
      <c r="T23" s="78"/>
      <c r="U23" s="39">
        <f t="shared" si="0"/>
        <v>15925762973</v>
      </c>
      <c r="V23" s="61"/>
      <c r="W23" s="97">
        <f>U23/درآمد!$F$13</f>
        <v>-0.24384639582787676</v>
      </c>
      <c r="Z23" s="52"/>
    </row>
    <row r="24" spans="1:26" ht="21.75" customHeight="1">
      <c r="A24" s="107" t="s">
        <v>59</v>
      </c>
      <c r="B24" s="107"/>
      <c r="D24" s="78">
        <v>0</v>
      </c>
      <c r="E24" s="61"/>
      <c r="F24" s="78">
        <v>1309154665</v>
      </c>
      <c r="G24" s="61"/>
      <c r="H24" s="78">
        <v>0</v>
      </c>
      <c r="I24" s="61"/>
      <c r="J24" s="79">
        <f t="shared" si="1"/>
        <v>1309154665</v>
      </c>
      <c r="K24" s="61"/>
      <c r="L24" s="81">
        <v>3.49</v>
      </c>
      <c r="M24" s="61"/>
      <c r="N24" s="78">
        <v>350263500</v>
      </c>
      <c r="O24" s="61"/>
      <c r="P24" s="39">
        <v>-884554656</v>
      </c>
      <c r="Q24" s="78"/>
      <c r="R24" s="61"/>
      <c r="S24" s="78">
        <v>0</v>
      </c>
      <c r="T24" s="78"/>
      <c r="U24" s="39">
        <f t="shared" si="0"/>
        <v>-534291156</v>
      </c>
      <c r="V24" s="61"/>
      <c r="W24" s="97">
        <f>U24/درآمد!$F$13</f>
        <v>8.180768038190107E-3</v>
      </c>
      <c r="Z24" s="52"/>
    </row>
    <row r="25" spans="1:26" ht="21.75" customHeight="1">
      <c r="A25" s="107" t="s">
        <v>48</v>
      </c>
      <c r="B25" s="107"/>
      <c r="D25" s="78">
        <v>0</v>
      </c>
      <c r="E25" s="61"/>
      <c r="F25" s="78">
        <v>5072339</v>
      </c>
      <c r="G25" s="61"/>
      <c r="H25" s="78">
        <v>0</v>
      </c>
      <c r="I25" s="61"/>
      <c r="J25" s="79">
        <f t="shared" si="1"/>
        <v>5072339</v>
      </c>
      <c r="K25" s="61"/>
      <c r="L25" s="81">
        <v>0.01</v>
      </c>
      <c r="M25" s="61"/>
      <c r="N25" s="78">
        <v>41589310</v>
      </c>
      <c r="O25" s="61"/>
      <c r="P25" s="39">
        <v>-35958018</v>
      </c>
      <c r="Q25" s="78"/>
      <c r="R25" s="61"/>
      <c r="S25" s="78">
        <v>0</v>
      </c>
      <c r="T25" s="78"/>
      <c r="U25" s="39">
        <f t="shared" si="0"/>
        <v>5631292</v>
      </c>
      <c r="V25" s="61"/>
      <c r="W25" s="97">
        <f>U25/درآمد!$F$13</f>
        <v>-8.6223200758568492E-5</v>
      </c>
      <c r="Z25" s="52"/>
    </row>
    <row r="26" spans="1:26" ht="21.75" customHeight="1">
      <c r="A26" s="107" t="s">
        <v>24</v>
      </c>
      <c r="B26" s="107"/>
      <c r="D26" s="78">
        <v>0</v>
      </c>
      <c r="E26" s="61"/>
      <c r="F26" s="78">
        <v>2250926820</v>
      </c>
      <c r="G26" s="61"/>
      <c r="H26" s="78">
        <v>0</v>
      </c>
      <c r="I26" s="61"/>
      <c r="J26" s="79">
        <f t="shared" si="1"/>
        <v>2250926820</v>
      </c>
      <c r="K26" s="61"/>
      <c r="L26" s="81">
        <v>6</v>
      </c>
      <c r="M26" s="61"/>
      <c r="N26" s="78">
        <v>278800000</v>
      </c>
      <c r="O26" s="61"/>
      <c r="P26" s="78">
        <v>1700024310</v>
      </c>
      <c r="Q26" s="78"/>
      <c r="R26" s="61"/>
      <c r="S26" s="78">
        <v>0</v>
      </c>
      <c r="T26" s="78"/>
      <c r="U26" s="39">
        <f t="shared" si="0"/>
        <v>1978824310</v>
      </c>
      <c r="V26" s="61"/>
      <c r="W26" s="97">
        <f>U26/درآمد!$F$13</f>
        <v>-3.0298653621063477E-2</v>
      </c>
      <c r="Z26" s="52"/>
    </row>
    <row r="27" spans="1:26" ht="21.75" customHeight="1">
      <c r="A27" s="107" t="s">
        <v>61</v>
      </c>
      <c r="B27" s="107"/>
      <c r="D27" s="78">
        <v>0</v>
      </c>
      <c r="E27" s="61"/>
      <c r="F27" s="78">
        <v>4910607000</v>
      </c>
      <c r="G27" s="61"/>
      <c r="H27" s="78">
        <v>0</v>
      </c>
      <c r="I27" s="61"/>
      <c r="J27" s="79">
        <f t="shared" si="1"/>
        <v>4910607000</v>
      </c>
      <c r="K27" s="61"/>
      <c r="L27" s="81">
        <v>13.09</v>
      </c>
      <c r="M27" s="61"/>
      <c r="N27" s="78">
        <v>951760104</v>
      </c>
      <c r="O27" s="61"/>
      <c r="P27" s="39">
        <v>-5566680000</v>
      </c>
      <c r="Q27" s="78"/>
      <c r="R27" s="61"/>
      <c r="S27" s="78">
        <v>0</v>
      </c>
      <c r="T27" s="78"/>
      <c r="U27" s="39">
        <f t="shared" si="0"/>
        <v>-4614919896</v>
      </c>
      <c r="V27" s="61"/>
      <c r="W27" s="97">
        <f>U27/درآمد!$F$13</f>
        <v>7.0661078253004828E-2</v>
      </c>
      <c r="Z27" s="52"/>
    </row>
    <row r="28" spans="1:26" ht="21.75" customHeight="1">
      <c r="A28" s="107" t="s">
        <v>49</v>
      </c>
      <c r="B28" s="107"/>
      <c r="D28" s="78">
        <v>0</v>
      </c>
      <c r="E28" s="61"/>
      <c r="F28" s="78">
        <v>13916700</v>
      </c>
      <c r="G28" s="61"/>
      <c r="H28" s="78">
        <v>0</v>
      </c>
      <c r="I28" s="61"/>
      <c r="J28" s="79">
        <f t="shared" si="1"/>
        <v>13916700</v>
      </c>
      <c r="K28" s="61"/>
      <c r="L28" s="81">
        <v>0.04</v>
      </c>
      <c r="M28" s="61"/>
      <c r="N28" s="78">
        <v>2044000000</v>
      </c>
      <c r="O28" s="61"/>
      <c r="P28" s="39">
        <v>-605376450</v>
      </c>
      <c r="Q28" s="78"/>
      <c r="R28" s="61"/>
      <c r="S28" s="78">
        <v>0</v>
      </c>
      <c r="T28" s="78"/>
      <c r="U28" s="39">
        <f t="shared" si="0"/>
        <v>1438623550</v>
      </c>
      <c r="V28" s="61"/>
      <c r="W28" s="97">
        <f>U28/درآمد!$F$13</f>
        <v>-2.2027401024073072E-2</v>
      </c>
      <c r="Z28" s="52"/>
    </row>
    <row r="29" spans="1:26" ht="21.75" customHeight="1">
      <c r="A29" s="107" t="s">
        <v>62</v>
      </c>
      <c r="B29" s="107"/>
      <c r="D29" s="78">
        <v>0</v>
      </c>
      <c r="E29" s="61"/>
      <c r="F29" s="78">
        <v>-1342577727</v>
      </c>
      <c r="G29" s="61"/>
      <c r="H29" s="78">
        <v>0</v>
      </c>
      <c r="I29" s="61"/>
      <c r="J29" s="79">
        <f t="shared" si="1"/>
        <v>-1342577727</v>
      </c>
      <c r="K29" s="61"/>
      <c r="L29" s="81">
        <v>-3.58</v>
      </c>
      <c r="M29" s="61"/>
      <c r="N29" s="78">
        <v>2271486610</v>
      </c>
      <c r="O29" s="61"/>
      <c r="P29" s="78">
        <v>1455242777</v>
      </c>
      <c r="Q29" s="78"/>
      <c r="R29" s="61"/>
      <c r="S29" s="78">
        <v>0</v>
      </c>
      <c r="T29" s="78"/>
      <c r="U29" s="39">
        <f t="shared" si="0"/>
        <v>3726729387</v>
      </c>
      <c r="V29" s="61"/>
      <c r="W29" s="97">
        <f>U29/درآمد!$F$13</f>
        <v>-5.7061600802827829E-2</v>
      </c>
      <c r="Z29" s="52"/>
    </row>
    <row r="30" spans="1:26" ht="21.75" customHeight="1">
      <c r="A30" s="107" t="s">
        <v>42</v>
      </c>
      <c r="B30" s="107"/>
      <c r="D30" s="78">
        <v>0</v>
      </c>
      <c r="E30" s="61"/>
      <c r="F30" s="78">
        <v>-246294246</v>
      </c>
      <c r="G30" s="61"/>
      <c r="H30" s="78">
        <v>0</v>
      </c>
      <c r="I30" s="61"/>
      <c r="J30" s="79">
        <f t="shared" si="1"/>
        <v>-246294246</v>
      </c>
      <c r="K30" s="61"/>
      <c r="L30" s="81">
        <v>-0.66</v>
      </c>
      <c r="M30" s="61"/>
      <c r="N30" s="78">
        <v>117036813</v>
      </c>
      <c r="O30" s="61"/>
      <c r="P30" s="39">
        <v>-3064995089</v>
      </c>
      <c r="Q30" s="78"/>
      <c r="R30" s="61"/>
      <c r="S30" s="78">
        <v>0</v>
      </c>
      <c r="T30" s="78"/>
      <c r="U30" s="39">
        <f t="shared" si="0"/>
        <v>-2947958276</v>
      </c>
      <c r="V30" s="61"/>
      <c r="W30" s="97">
        <f>U30/درآمد!$F$13</f>
        <v>4.5137492117160942E-2</v>
      </c>
      <c r="Z30" s="52"/>
    </row>
    <row r="31" spans="1:26" ht="21.75" customHeight="1">
      <c r="A31" s="107" t="s">
        <v>40</v>
      </c>
      <c r="B31" s="107"/>
      <c r="D31" s="78">
        <v>0</v>
      </c>
      <c r="E31" s="61"/>
      <c r="F31" s="78">
        <v>339219563</v>
      </c>
      <c r="G31" s="61"/>
      <c r="H31" s="78">
        <v>0</v>
      </c>
      <c r="I31" s="61"/>
      <c r="J31" s="79">
        <f t="shared" si="1"/>
        <v>339219563</v>
      </c>
      <c r="K31" s="61"/>
      <c r="L31" s="81">
        <v>0.9</v>
      </c>
      <c r="M31" s="61"/>
      <c r="N31" s="78">
        <v>582573290</v>
      </c>
      <c r="O31" s="61"/>
      <c r="P31" s="39">
        <v>-964206333</v>
      </c>
      <c r="Q31" s="78"/>
      <c r="R31" s="61"/>
      <c r="S31" s="78">
        <v>0</v>
      </c>
      <c r="T31" s="78"/>
      <c r="U31" s="39">
        <f t="shared" si="0"/>
        <v>-381633043</v>
      </c>
      <c r="V31" s="61"/>
      <c r="W31" s="97">
        <f>U31/درآمد!$F$13</f>
        <v>5.8433521974517403E-3</v>
      </c>
      <c r="Z31" s="52"/>
    </row>
    <row r="32" spans="1:26" ht="21.75" customHeight="1">
      <c r="A32" s="107" t="s">
        <v>67</v>
      </c>
      <c r="B32" s="107"/>
      <c r="D32" s="78">
        <v>0</v>
      </c>
      <c r="E32" s="61"/>
      <c r="F32" s="78">
        <v>381354061</v>
      </c>
      <c r="G32" s="61"/>
      <c r="H32" s="78">
        <v>0</v>
      </c>
      <c r="I32" s="61"/>
      <c r="J32" s="79">
        <f t="shared" si="1"/>
        <v>381354061</v>
      </c>
      <c r="K32" s="61"/>
      <c r="L32" s="81">
        <v>1.02</v>
      </c>
      <c r="M32" s="61"/>
      <c r="N32" s="78">
        <v>255464076</v>
      </c>
      <c r="O32" s="61"/>
      <c r="P32" s="39">
        <v>-1036676156</v>
      </c>
      <c r="Q32" s="78"/>
      <c r="R32" s="61"/>
      <c r="S32" s="78">
        <v>0</v>
      </c>
      <c r="T32" s="78"/>
      <c r="U32" s="39">
        <f t="shared" si="0"/>
        <v>-781212080</v>
      </c>
      <c r="V32" s="61"/>
      <c r="W32" s="97">
        <f>U32/درآمد!$F$13</f>
        <v>1.1961483440897555E-2</v>
      </c>
      <c r="Z32" s="52"/>
    </row>
    <row r="33" spans="1:26" ht="21.75" customHeight="1">
      <c r="A33" s="107" t="s">
        <v>28</v>
      </c>
      <c r="B33" s="107"/>
      <c r="D33" s="78">
        <v>0</v>
      </c>
      <c r="E33" s="61"/>
      <c r="F33" s="78">
        <v>355236048</v>
      </c>
      <c r="G33" s="61"/>
      <c r="H33" s="78">
        <v>0</v>
      </c>
      <c r="I33" s="61"/>
      <c r="J33" s="79">
        <f t="shared" si="1"/>
        <v>355236048</v>
      </c>
      <c r="K33" s="61"/>
      <c r="L33" s="81">
        <v>0.95</v>
      </c>
      <c r="M33" s="61"/>
      <c r="N33" s="78">
        <v>5891649620</v>
      </c>
      <c r="O33" s="61"/>
      <c r="P33" s="39">
        <v>-12576243237</v>
      </c>
      <c r="Q33" s="78"/>
      <c r="R33" s="61"/>
      <c r="S33" s="78">
        <v>0</v>
      </c>
      <c r="T33" s="78"/>
      <c r="U33" s="39">
        <f t="shared" si="0"/>
        <v>-6684593617</v>
      </c>
      <c r="V33" s="61"/>
      <c r="W33" s="97">
        <f>U33/درآمد!$F$13</f>
        <v>0.1023507673599658</v>
      </c>
      <c r="Z33" s="52"/>
    </row>
    <row r="34" spans="1:26" ht="21.75" customHeight="1">
      <c r="A34" s="107" t="s">
        <v>27</v>
      </c>
      <c r="B34" s="107"/>
      <c r="D34" s="78">
        <v>0</v>
      </c>
      <c r="E34" s="61"/>
      <c r="F34" s="78">
        <v>27833400</v>
      </c>
      <c r="G34" s="61"/>
      <c r="H34" s="78">
        <v>0</v>
      </c>
      <c r="I34" s="61"/>
      <c r="J34" s="79">
        <f t="shared" si="1"/>
        <v>27833400</v>
      </c>
      <c r="K34" s="61"/>
      <c r="L34" s="81">
        <v>7.0000000000000007E-2</v>
      </c>
      <c r="M34" s="61"/>
      <c r="N34" s="78">
        <v>14000000</v>
      </c>
      <c r="O34" s="61"/>
      <c r="P34" s="78">
        <v>32791286</v>
      </c>
      <c r="Q34" s="78"/>
      <c r="R34" s="61"/>
      <c r="S34" s="78">
        <v>0</v>
      </c>
      <c r="T34" s="78"/>
      <c r="U34" s="39">
        <f t="shared" si="0"/>
        <v>46791286</v>
      </c>
      <c r="V34" s="61"/>
      <c r="W34" s="97">
        <f>U34/درآمد!$F$13</f>
        <v>-7.1644206099232563E-4</v>
      </c>
      <c r="Z34" s="52"/>
    </row>
    <row r="35" spans="1:26" ht="21.75" customHeight="1">
      <c r="A35" s="107" t="s">
        <v>51</v>
      </c>
      <c r="B35" s="107"/>
      <c r="D35" s="78">
        <v>0</v>
      </c>
      <c r="E35" s="61"/>
      <c r="F35" s="78">
        <v>517586368</v>
      </c>
      <c r="G35" s="61"/>
      <c r="H35" s="78">
        <v>0</v>
      </c>
      <c r="I35" s="61"/>
      <c r="J35" s="79">
        <f t="shared" si="1"/>
        <v>517586368</v>
      </c>
      <c r="K35" s="61"/>
      <c r="L35" s="81">
        <v>1.38</v>
      </c>
      <c r="M35" s="61"/>
      <c r="N35" s="78">
        <v>1647363200</v>
      </c>
      <c r="O35" s="61"/>
      <c r="P35" s="78">
        <v>3529529637</v>
      </c>
      <c r="Q35" s="78"/>
      <c r="R35" s="61"/>
      <c r="S35" s="78">
        <v>0</v>
      </c>
      <c r="T35" s="78"/>
      <c r="U35" s="39">
        <f t="shared" si="0"/>
        <v>5176892837</v>
      </c>
      <c r="V35" s="61"/>
      <c r="W35" s="97">
        <f>U35/درآمد!$F$13</f>
        <v>-7.9265694336263542E-2</v>
      </c>
      <c r="Z35" s="52"/>
    </row>
    <row r="36" spans="1:26" ht="21.75" customHeight="1">
      <c r="A36" s="107" t="s">
        <v>47</v>
      </c>
      <c r="B36" s="107"/>
      <c r="D36" s="78">
        <v>0</v>
      </c>
      <c r="E36" s="61"/>
      <c r="F36" s="78">
        <v>4905756086</v>
      </c>
      <c r="G36" s="61"/>
      <c r="H36" s="78">
        <v>0</v>
      </c>
      <c r="I36" s="61"/>
      <c r="J36" s="79">
        <f t="shared" si="1"/>
        <v>4905756086</v>
      </c>
      <c r="K36" s="61"/>
      <c r="L36" s="81">
        <v>13.08</v>
      </c>
      <c r="M36" s="61"/>
      <c r="N36" s="78">
        <v>246143921</v>
      </c>
      <c r="O36" s="61"/>
      <c r="P36" s="39">
        <v>-10960546207</v>
      </c>
      <c r="Q36" s="78"/>
      <c r="R36" s="61"/>
      <c r="S36" s="78">
        <v>0</v>
      </c>
      <c r="T36" s="78"/>
      <c r="U36" s="39">
        <f t="shared" si="0"/>
        <v>-10714402286</v>
      </c>
      <c r="V36" s="61"/>
      <c r="W36" s="97">
        <f>U36/درآمد!$F$13</f>
        <v>0.16405294900599068</v>
      </c>
      <c r="Z36" s="52"/>
    </row>
    <row r="37" spans="1:26" ht="21.75" customHeight="1">
      <c r="A37" s="107" t="s">
        <v>23</v>
      </c>
      <c r="B37" s="107"/>
      <c r="D37" s="78">
        <v>0</v>
      </c>
      <c r="E37" s="61"/>
      <c r="F37" s="78">
        <v>3646839927</v>
      </c>
      <c r="G37" s="61"/>
      <c r="H37" s="78">
        <v>0</v>
      </c>
      <c r="I37" s="61"/>
      <c r="J37" s="79">
        <f t="shared" si="1"/>
        <v>3646839927</v>
      </c>
      <c r="K37" s="61"/>
      <c r="L37" s="81">
        <v>9.7200000000000006</v>
      </c>
      <c r="M37" s="61"/>
      <c r="N37" s="78">
        <v>1979149984</v>
      </c>
      <c r="O37" s="61"/>
      <c r="P37" s="39">
        <v>-6407551260</v>
      </c>
      <c r="Q37" s="78"/>
      <c r="R37" s="61"/>
      <c r="S37" s="78">
        <v>0</v>
      </c>
      <c r="T37" s="78"/>
      <c r="U37" s="39">
        <f t="shared" si="0"/>
        <v>-4428401276</v>
      </c>
      <c r="V37" s="61"/>
      <c r="W37" s="97">
        <f>U37/درآمد!$F$13</f>
        <v>6.7805209223753438E-2</v>
      </c>
      <c r="Z37" s="52"/>
    </row>
    <row r="38" spans="1:26" ht="21.75" customHeight="1">
      <c r="A38" s="107" t="s">
        <v>22</v>
      </c>
      <c r="B38" s="107"/>
      <c r="D38" s="78">
        <v>0</v>
      </c>
      <c r="E38" s="61"/>
      <c r="F38" s="78">
        <v>3637072776</v>
      </c>
      <c r="G38" s="61"/>
      <c r="H38" s="78">
        <v>0</v>
      </c>
      <c r="I38" s="61"/>
      <c r="J38" s="79">
        <f t="shared" si="1"/>
        <v>3637072776</v>
      </c>
      <c r="K38" s="61"/>
      <c r="L38" s="81">
        <v>9.6999999999999993</v>
      </c>
      <c r="M38" s="61"/>
      <c r="N38" s="78">
        <v>339892492</v>
      </c>
      <c r="O38" s="61"/>
      <c r="P38" s="39">
        <v>-4292938357</v>
      </c>
      <c r="Q38" s="78"/>
      <c r="R38" s="61"/>
      <c r="S38" s="78">
        <v>0</v>
      </c>
      <c r="T38" s="78"/>
      <c r="U38" s="39">
        <f t="shared" si="0"/>
        <v>-3953045865</v>
      </c>
      <c r="V38" s="61"/>
      <c r="W38" s="97">
        <f>U38/درآمد!$F$13</f>
        <v>6.0526832425973308E-2</v>
      </c>
      <c r="Z38" s="52"/>
    </row>
    <row r="39" spans="1:26" ht="21.75" customHeight="1">
      <c r="A39" s="107" t="s">
        <v>26</v>
      </c>
      <c r="B39" s="107"/>
      <c r="D39" s="78">
        <v>0</v>
      </c>
      <c r="E39" s="61"/>
      <c r="F39" s="78">
        <v>317795101</v>
      </c>
      <c r="G39" s="61"/>
      <c r="H39" s="78">
        <v>0</v>
      </c>
      <c r="I39" s="61"/>
      <c r="J39" s="79">
        <f t="shared" si="1"/>
        <v>317795101</v>
      </c>
      <c r="K39" s="61"/>
      <c r="L39" s="81">
        <v>0.85</v>
      </c>
      <c r="M39" s="61"/>
      <c r="N39" s="78">
        <v>189170000</v>
      </c>
      <c r="O39" s="61"/>
      <c r="P39" s="39">
        <v>-2447995251</v>
      </c>
      <c r="Q39" s="78"/>
      <c r="R39" s="61"/>
      <c r="S39" s="78">
        <v>0</v>
      </c>
      <c r="T39" s="78"/>
      <c r="U39" s="39">
        <f t="shared" si="0"/>
        <v>-2258825251</v>
      </c>
      <c r="V39" s="61"/>
      <c r="W39" s="97">
        <f>U39/درآمد!$F$13</f>
        <v>3.4585871784929084E-2</v>
      </c>
      <c r="Z39" s="52"/>
    </row>
    <row r="40" spans="1:26" ht="21.75" customHeight="1">
      <c r="A40" s="107" t="s">
        <v>29</v>
      </c>
      <c r="B40" s="107"/>
      <c r="D40" s="78">
        <v>0</v>
      </c>
      <c r="E40" s="61"/>
      <c r="F40" s="78">
        <v>692852850</v>
      </c>
      <c r="G40" s="61"/>
      <c r="H40" s="78">
        <v>0</v>
      </c>
      <c r="I40" s="61"/>
      <c r="J40" s="79">
        <f t="shared" si="1"/>
        <v>692852850</v>
      </c>
      <c r="K40" s="61"/>
      <c r="L40" s="81">
        <v>1.85</v>
      </c>
      <c r="M40" s="61"/>
      <c r="N40" s="78">
        <v>2496981891</v>
      </c>
      <c r="O40" s="61"/>
      <c r="P40" s="39">
        <v>-4072622850</v>
      </c>
      <c r="Q40" s="78"/>
      <c r="R40" s="61"/>
      <c r="S40" s="78">
        <v>0</v>
      </c>
      <c r="T40" s="78"/>
      <c r="U40" s="39">
        <f t="shared" si="0"/>
        <v>-1575640959</v>
      </c>
      <c r="V40" s="61"/>
      <c r="W40" s="97">
        <f>U40/درآمد!$F$13</f>
        <v>2.4125335132910954E-2</v>
      </c>
      <c r="Z40" s="52"/>
    </row>
    <row r="41" spans="1:26" ht="21.75" customHeight="1">
      <c r="A41" s="107" t="s">
        <v>53</v>
      </c>
      <c r="B41" s="107"/>
      <c r="D41" s="78">
        <v>0</v>
      </c>
      <c r="E41" s="61"/>
      <c r="F41" s="78">
        <v>-114563013</v>
      </c>
      <c r="G41" s="61"/>
      <c r="H41" s="78">
        <v>0</v>
      </c>
      <c r="I41" s="61"/>
      <c r="J41" s="79">
        <f t="shared" si="1"/>
        <v>-114563013</v>
      </c>
      <c r="K41" s="61"/>
      <c r="L41" s="81">
        <v>-0.31</v>
      </c>
      <c r="M41" s="61"/>
      <c r="N41" s="78">
        <v>69553227</v>
      </c>
      <c r="O41" s="61"/>
      <c r="P41" s="39">
        <v>-856703580</v>
      </c>
      <c r="Q41" s="78"/>
      <c r="R41" s="61"/>
      <c r="S41" s="78">
        <v>0</v>
      </c>
      <c r="T41" s="78"/>
      <c r="U41" s="39">
        <f t="shared" ref="U41:U74" si="2">N41+P41+S41</f>
        <v>-787150353</v>
      </c>
      <c r="V41" s="61"/>
      <c r="W41" s="97">
        <f>U41/درآمد!$F$13</f>
        <v>1.205240696342812E-2</v>
      </c>
      <c r="Z41" s="52"/>
    </row>
    <row r="42" spans="1:26" ht="21.75" customHeight="1">
      <c r="A42" s="107" t="s">
        <v>37</v>
      </c>
      <c r="B42" s="107"/>
      <c r="D42" s="78">
        <v>0</v>
      </c>
      <c r="E42" s="61"/>
      <c r="F42" s="78">
        <v>280159473</v>
      </c>
      <c r="G42" s="61"/>
      <c r="H42" s="78">
        <v>0</v>
      </c>
      <c r="I42" s="61"/>
      <c r="J42" s="79">
        <f t="shared" si="1"/>
        <v>280159473</v>
      </c>
      <c r="K42" s="61"/>
      <c r="L42" s="81">
        <v>0.75</v>
      </c>
      <c r="M42" s="61"/>
      <c r="N42" s="78">
        <v>158334474</v>
      </c>
      <c r="O42" s="61"/>
      <c r="P42" s="39">
        <v>-1957154925</v>
      </c>
      <c r="Q42" s="78"/>
      <c r="R42" s="61"/>
      <c r="S42" s="78">
        <v>0</v>
      </c>
      <c r="T42" s="78"/>
      <c r="U42" s="39">
        <f t="shared" si="2"/>
        <v>-1798820451</v>
      </c>
      <c r="V42" s="61"/>
      <c r="W42" s="97">
        <f>U42/درآمد!$F$13</f>
        <v>2.7542534976909692E-2</v>
      </c>
      <c r="Z42" s="52"/>
    </row>
    <row r="43" spans="1:26" ht="21.75" customHeight="1">
      <c r="A43" s="107" t="s">
        <v>38</v>
      </c>
      <c r="B43" s="107"/>
      <c r="D43" s="78">
        <v>0</v>
      </c>
      <c r="E43" s="61"/>
      <c r="F43" s="78">
        <v>0</v>
      </c>
      <c r="G43" s="61"/>
      <c r="H43" s="78">
        <v>0</v>
      </c>
      <c r="I43" s="61"/>
      <c r="J43" s="79">
        <f t="shared" si="1"/>
        <v>0</v>
      </c>
      <c r="K43" s="61"/>
      <c r="L43" s="81">
        <v>0</v>
      </c>
      <c r="M43" s="61"/>
      <c r="N43" s="78">
        <v>3086915000</v>
      </c>
      <c r="O43" s="61"/>
      <c r="P43" s="78">
        <v>0</v>
      </c>
      <c r="Q43" s="78"/>
      <c r="R43" s="61"/>
      <c r="S43" s="78">
        <v>0</v>
      </c>
      <c r="T43" s="78"/>
      <c r="U43" s="39">
        <f t="shared" si="2"/>
        <v>3086915000</v>
      </c>
      <c r="V43" s="61"/>
      <c r="W43" s="97">
        <f>U43/درآمد!$F$13</f>
        <v>-4.7265119935111954E-2</v>
      </c>
      <c r="Z43" s="52"/>
    </row>
    <row r="44" spans="1:26" ht="21.75" customHeight="1">
      <c r="A44" s="107" t="s">
        <v>34</v>
      </c>
      <c r="B44" s="107"/>
      <c r="D44" s="78">
        <v>0</v>
      </c>
      <c r="E44" s="61"/>
      <c r="F44" s="78">
        <v>998600049</v>
      </c>
      <c r="G44" s="61"/>
      <c r="H44" s="78">
        <v>0</v>
      </c>
      <c r="I44" s="61"/>
      <c r="J44" s="79">
        <f t="shared" si="1"/>
        <v>998600049</v>
      </c>
      <c r="K44" s="61"/>
      <c r="L44" s="81">
        <v>2.66</v>
      </c>
      <c r="M44" s="61"/>
      <c r="N44" s="78">
        <v>1985036201</v>
      </c>
      <c r="O44" s="61"/>
      <c r="P44" s="39">
        <v>-8040452119</v>
      </c>
      <c r="Q44" s="78"/>
      <c r="R44" s="61"/>
      <c r="S44" s="78">
        <v>0</v>
      </c>
      <c r="T44" s="78"/>
      <c r="U44" s="39">
        <f t="shared" si="2"/>
        <v>-6055415918</v>
      </c>
      <c r="V44" s="61"/>
      <c r="W44" s="97">
        <f>U44/درآمد!$F$13</f>
        <v>9.2717149523474429E-2</v>
      </c>
      <c r="Z44" s="52"/>
    </row>
    <row r="45" spans="1:26" ht="21.75" customHeight="1">
      <c r="A45" s="107" t="s">
        <v>41</v>
      </c>
      <c r="B45" s="107"/>
      <c r="D45" s="78">
        <v>0</v>
      </c>
      <c r="E45" s="61"/>
      <c r="F45" s="78">
        <v>475442535</v>
      </c>
      <c r="G45" s="61"/>
      <c r="H45" s="78">
        <v>0</v>
      </c>
      <c r="I45" s="61"/>
      <c r="J45" s="79">
        <f t="shared" si="1"/>
        <v>475442535</v>
      </c>
      <c r="K45" s="61"/>
      <c r="L45" s="81">
        <v>1.27</v>
      </c>
      <c r="M45" s="61"/>
      <c r="N45" s="78">
        <v>610157744</v>
      </c>
      <c r="O45" s="61"/>
      <c r="P45" s="39">
        <v>1314018343</v>
      </c>
      <c r="Q45" s="78"/>
      <c r="R45" s="61"/>
      <c r="S45" s="78">
        <v>0</v>
      </c>
      <c r="T45" s="78"/>
      <c r="U45" s="39">
        <f t="shared" si="2"/>
        <v>1924176087</v>
      </c>
      <c r="V45" s="61"/>
      <c r="W45" s="97">
        <f>U45/درآمد!$F$13</f>
        <v>-2.9461910525015886E-2</v>
      </c>
      <c r="Z45" s="52"/>
    </row>
    <row r="46" spans="1:26" ht="21.75" customHeight="1">
      <c r="A46" s="107" t="s">
        <v>36</v>
      </c>
      <c r="B46" s="107"/>
      <c r="D46" s="78">
        <v>0</v>
      </c>
      <c r="E46" s="61"/>
      <c r="F46" s="78">
        <v>494838090</v>
      </c>
      <c r="G46" s="61"/>
      <c r="H46" s="78">
        <v>0</v>
      </c>
      <c r="I46" s="61"/>
      <c r="J46" s="79">
        <f t="shared" si="1"/>
        <v>494838090</v>
      </c>
      <c r="K46" s="61"/>
      <c r="L46" s="81">
        <v>1.32</v>
      </c>
      <c r="M46" s="61"/>
      <c r="N46" s="78">
        <v>54750000</v>
      </c>
      <c r="O46" s="61"/>
      <c r="P46" s="39">
        <v>-1060141275</v>
      </c>
      <c r="Q46" s="78"/>
      <c r="R46" s="61"/>
      <c r="S46" s="78">
        <v>0</v>
      </c>
      <c r="T46" s="78"/>
      <c r="U46" s="39">
        <f t="shared" si="2"/>
        <v>-1005391275</v>
      </c>
      <c r="V46" s="61"/>
      <c r="W46" s="97">
        <f>U46/درآمد!$F$13</f>
        <v>1.5393990179383017E-2</v>
      </c>
      <c r="Z46" s="52"/>
    </row>
    <row r="47" spans="1:26" ht="21.75" customHeight="1">
      <c r="A47" s="107" t="s">
        <v>30</v>
      </c>
      <c r="B47" s="107"/>
      <c r="D47" s="78">
        <v>0</v>
      </c>
      <c r="E47" s="61"/>
      <c r="F47" s="78">
        <v>470185650</v>
      </c>
      <c r="G47" s="61"/>
      <c r="H47" s="78">
        <v>0</v>
      </c>
      <c r="I47" s="61"/>
      <c r="J47" s="79">
        <f t="shared" si="1"/>
        <v>470185650</v>
      </c>
      <c r="K47" s="61"/>
      <c r="L47" s="81">
        <v>1.25</v>
      </c>
      <c r="M47" s="61"/>
      <c r="N47" s="78">
        <v>2090000000</v>
      </c>
      <c r="O47" s="61"/>
      <c r="P47" s="39">
        <v>-6921570150</v>
      </c>
      <c r="Q47" s="78"/>
      <c r="R47" s="61"/>
      <c r="S47" s="78">
        <v>0</v>
      </c>
      <c r="T47" s="78"/>
      <c r="U47" s="39">
        <f t="shared" si="2"/>
        <v>-4831570150</v>
      </c>
      <c r="V47" s="61"/>
      <c r="W47" s="97">
        <f>U47/درآمد!$F$13</f>
        <v>7.3978306048160331E-2</v>
      </c>
      <c r="Z47" s="52"/>
    </row>
    <row r="48" spans="1:26" ht="21.75" customHeight="1">
      <c r="A48" s="107" t="s">
        <v>46</v>
      </c>
      <c r="B48" s="107"/>
      <c r="D48" s="78">
        <v>0</v>
      </c>
      <c r="E48" s="61"/>
      <c r="F48" s="78">
        <v>3208793400</v>
      </c>
      <c r="G48" s="61"/>
      <c r="H48" s="78">
        <v>0</v>
      </c>
      <c r="I48" s="61"/>
      <c r="J48" s="79">
        <f t="shared" si="1"/>
        <v>3208793400</v>
      </c>
      <c r="K48" s="61"/>
      <c r="L48" s="81">
        <v>8.56</v>
      </c>
      <c r="M48" s="61"/>
      <c r="N48" s="78">
        <v>2520000000</v>
      </c>
      <c r="O48" s="61"/>
      <c r="P48" s="39">
        <v>-10204917300</v>
      </c>
      <c r="Q48" s="78"/>
      <c r="R48" s="61"/>
      <c r="S48" s="78">
        <v>0</v>
      </c>
      <c r="T48" s="78"/>
      <c r="U48" s="39">
        <f t="shared" si="2"/>
        <v>-7684917300</v>
      </c>
      <c r="V48" s="61"/>
      <c r="W48" s="97">
        <f>U48/درآمد!$F$13</f>
        <v>0.11766716539843719</v>
      </c>
      <c r="Z48" s="52"/>
    </row>
    <row r="49" spans="1:26" ht="21.75" customHeight="1">
      <c r="A49" s="107" t="s">
        <v>31</v>
      </c>
      <c r="B49" s="107"/>
      <c r="D49" s="78">
        <v>0</v>
      </c>
      <c r="E49" s="61"/>
      <c r="F49" s="78">
        <v>233383367</v>
      </c>
      <c r="G49" s="61"/>
      <c r="H49" s="78">
        <v>0</v>
      </c>
      <c r="I49" s="61"/>
      <c r="J49" s="79">
        <f t="shared" si="1"/>
        <v>233383367</v>
      </c>
      <c r="K49" s="61"/>
      <c r="L49" s="81">
        <v>0.62</v>
      </c>
      <c r="M49" s="61"/>
      <c r="N49" s="78">
        <v>815980881</v>
      </c>
      <c r="O49" s="61"/>
      <c r="P49" s="39">
        <v>-2683192822</v>
      </c>
      <c r="Q49" s="78"/>
      <c r="R49" s="61"/>
      <c r="S49" s="78">
        <v>0</v>
      </c>
      <c r="T49" s="78"/>
      <c r="U49" s="39">
        <f t="shared" si="2"/>
        <v>-1867211941</v>
      </c>
      <c r="V49" s="61"/>
      <c r="W49" s="97">
        <f>U49/درآمد!$F$13</f>
        <v>2.8589707308312083E-2</v>
      </c>
      <c r="Z49" s="52"/>
    </row>
    <row r="50" spans="1:26" ht="21.75" customHeight="1">
      <c r="A50" s="107" t="s">
        <v>56</v>
      </c>
      <c r="B50" s="107"/>
      <c r="D50" s="78">
        <v>0</v>
      </c>
      <c r="E50" s="61"/>
      <c r="F50" s="78">
        <v>-803689425</v>
      </c>
      <c r="G50" s="61"/>
      <c r="H50" s="78">
        <v>0</v>
      </c>
      <c r="I50" s="61"/>
      <c r="J50" s="79">
        <f t="shared" si="1"/>
        <v>-803689425</v>
      </c>
      <c r="K50" s="61"/>
      <c r="L50" s="81">
        <v>-2.14</v>
      </c>
      <c r="M50" s="61"/>
      <c r="N50" s="78">
        <v>213561020</v>
      </c>
      <c r="O50" s="61"/>
      <c r="P50" s="39">
        <v>-2611990631</v>
      </c>
      <c r="Q50" s="78"/>
      <c r="R50" s="61"/>
      <c r="S50" s="78">
        <v>0</v>
      </c>
      <c r="T50" s="78"/>
      <c r="U50" s="39">
        <f t="shared" si="2"/>
        <v>-2398429611</v>
      </c>
      <c r="V50" s="61"/>
      <c r="W50" s="97">
        <f>U50/درآمد!$F$13</f>
        <v>3.6723415843921491E-2</v>
      </c>
      <c r="Z50" s="52"/>
    </row>
    <row r="51" spans="1:26" ht="21.75" customHeight="1">
      <c r="A51" s="107" t="s">
        <v>64</v>
      </c>
      <c r="B51" s="107"/>
      <c r="D51" s="78">
        <v>0</v>
      </c>
      <c r="E51" s="61"/>
      <c r="F51" s="78">
        <v>160389968</v>
      </c>
      <c r="G51" s="61"/>
      <c r="H51" s="78">
        <v>0</v>
      </c>
      <c r="I51" s="61"/>
      <c r="J51" s="79">
        <f t="shared" si="1"/>
        <v>160389968</v>
      </c>
      <c r="K51" s="61"/>
      <c r="L51" s="81">
        <v>0.43</v>
      </c>
      <c r="M51" s="61"/>
      <c r="N51" s="78">
        <v>143500000</v>
      </c>
      <c r="O51" s="61"/>
      <c r="P51" s="39">
        <v>-469688625</v>
      </c>
      <c r="Q51" s="78"/>
      <c r="R51" s="61"/>
      <c r="S51" s="78">
        <v>0</v>
      </c>
      <c r="T51" s="78"/>
      <c r="U51" s="39">
        <f t="shared" si="2"/>
        <v>-326188625</v>
      </c>
      <c r="V51" s="61"/>
      <c r="W51" s="97">
        <f>U51/درآمد!$F$13</f>
        <v>4.9944182078529072E-3</v>
      </c>
      <c r="Z51" s="52"/>
    </row>
    <row r="52" spans="1:26" ht="21.75" customHeight="1">
      <c r="A52" s="107" t="s">
        <v>19</v>
      </c>
      <c r="B52" s="107"/>
      <c r="D52" s="78">
        <v>0</v>
      </c>
      <c r="E52" s="61"/>
      <c r="F52" s="78">
        <v>798928562</v>
      </c>
      <c r="G52" s="61"/>
      <c r="H52" s="78">
        <v>0</v>
      </c>
      <c r="I52" s="61"/>
      <c r="J52" s="79">
        <f t="shared" si="1"/>
        <v>798928562</v>
      </c>
      <c r="K52" s="61"/>
      <c r="L52" s="81">
        <v>2.13</v>
      </c>
      <c r="M52" s="61"/>
      <c r="N52" s="78">
        <v>294176741</v>
      </c>
      <c r="O52" s="61"/>
      <c r="P52" s="39">
        <v>-3873516328</v>
      </c>
      <c r="Q52" s="78"/>
      <c r="R52" s="61"/>
      <c r="S52" s="78">
        <v>0</v>
      </c>
      <c r="T52" s="78"/>
      <c r="U52" s="39">
        <f t="shared" si="2"/>
        <v>-3579339587</v>
      </c>
      <c r="V52" s="61"/>
      <c r="W52" s="97">
        <f>U52/درآمد!$F$13</f>
        <v>5.4804850430947759E-2</v>
      </c>
      <c r="Z52" s="52"/>
    </row>
    <row r="53" spans="1:26" ht="21.75" customHeight="1">
      <c r="A53" s="107" t="s">
        <v>32</v>
      </c>
      <c r="B53" s="107"/>
      <c r="D53" s="78">
        <v>0</v>
      </c>
      <c r="E53" s="61"/>
      <c r="F53" s="78">
        <v>1290276900</v>
      </c>
      <c r="G53" s="61"/>
      <c r="H53" s="78">
        <v>0</v>
      </c>
      <c r="I53" s="61"/>
      <c r="J53" s="79">
        <f t="shared" si="1"/>
        <v>1290276900</v>
      </c>
      <c r="K53" s="61"/>
      <c r="L53" s="81">
        <v>3.44</v>
      </c>
      <c r="M53" s="61"/>
      <c r="N53" s="78">
        <v>74424390</v>
      </c>
      <c r="O53" s="61"/>
      <c r="P53" s="78">
        <v>1377753300</v>
      </c>
      <c r="Q53" s="78"/>
      <c r="R53" s="61"/>
      <c r="S53" s="78">
        <v>0</v>
      </c>
      <c r="T53" s="78"/>
      <c r="U53" s="39">
        <f t="shared" si="2"/>
        <v>1452177690</v>
      </c>
      <c r="V53" s="61"/>
      <c r="W53" s="97">
        <f>U53/درآمد!$F$13</f>
        <v>-2.2234934452339577E-2</v>
      </c>
      <c r="Z53" s="52"/>
    </row>
    <row r="54" spans="1:26" ht="21.75" customHeight="1">
      <c r="A54" s="107" t="s">
        <v>66</v>
      </c>
      <c r="B54" s="107"/>
      <c r="D54" s="78">
        <v>0</v>
      </c>
      <c r="E54" s="61"/>
      <c r="F54" s="78">
        <v>-260938125</v>
      </c>
      <c r="G54" s="61"/>
      <c r="H54" s="78">
        <v>0</v>
      </c>
      <c r="I54" s="61"/>
      <c r="J54" s="79">
        <f t="shared" si="1"/>
        <v>-260938125</v>
      </c>
      <c r="K54" s="61"/>
      <c r="L54" s="81">
        <v>-0.7</v>
      </c>
      <c r="M54" s="61"/>
      <c r="N54" s="78">
        <v>250000000</v>
      </c>
      <c r="O54" s="61"/>
      <c r="P54" s="78">
        <v>820874792</v>
      </c>
      <c r="Q54" s="78"/>
      <c r="R54" s="61"/>
      <c r="S54" s="78">
        <v>0</v>
      </c>
      <c r="T54" s="78"/>
      <c r="U54" s="39">
        <f t="shared" si="2"/>
        <v>1070874792</v>
      </c>
      <c r="V54" s="61"/>
      <c r="W54" s="97">
        <f>U54/درآمد!$F$13</f>
        <v>-1.6396637250901975E-2</v>
      </c>
      <c r="Z54" s="52"/>
    </row>
    <row r="55" spans="1:26" ht="21.75" customHeight="1">
      <c r="A55" s="107" t="s">
        <v>63</v>
      </c>
      <c r="B55" s="107"/>
      <c r="D55" s="78">
        <v>0</v>
      </c>
      <c r="E55" s="61"/>
      <c r="F55" s="78">
        <v>167486490</v>
      </c>
      <c r="G55" s="61"/>
      <c r="H55" s="78">
        <v>0</v>
      </c>
      <c r="I55" s="61"/>
      <c r="J55" s="79">
        <f t="shared" si="1"/>
        <v>167486490</v>
      </c>
      <c r="K55" s="61"/>
      <c r="L55" s="81">
        <v>0.45</v>
      </c>
      <c r="M55" s="61"/>
      <c r="N55" s="78">
        <v>0</v>
      </c>
      <c r="O55" s="61"/>
      <c r="P55" s="39">
        <v>-732885841</v>
      </c>
      <c r="Q55" s="78"/>
      <c r="R55" s="61"/>
      <c r="S55" s="78">
        <v>0</v>
      </c>
      <c r="T55" s="78"/>
      <c r="U55" s="39">
        <f t="shared" si="2"/>
        <v>-732885841</v>
      </c>
      <c r="V55" s="61"/>
      <c r="W55" s="97">
        <f>U55/درآمد!$F$13</f>
        <v>1.1221539036096035E-2</v>
      </c>
      <c r="Z55" s="52"/>
    </row>
    <row r="56" spans="1:26" ht="21.75" customHeight="1">
      <c r="A56" s="107" t="s">
        <v>45</v>
      </c>
      <c r="B56" s="107"/>
      <c r="D56" s="78">
        <v>0</v>
      </c>
      <c r="E56" s="61"/>
      <c r="F56" s="78">
        <v>921755412</v>
      </c>
      <c r="G56" s="61"/>
      <c r="H56" s="78">
        <v>0</v>
      </c>
      <c r="I56" s="61"/>
      <c r="J56" s="79">
        <f t="shared" si="1"/>
        <v>921755412</v>
      </c>
      <c r="K56" s="61"/>
      <c r="L56" s="81">
        <v>2.46</v>
      </c>
      <c r="M56" s="61"/>
      <c r="N56" s="78">
        <v>0</v>
      </c>
      <c r="O56" s="61"/>
      <c r="P56" s="39">
        <v>-966407922</v>
      </c>
      <c r="Q56" s="78"/>
      <c r="R56" s="61"/>
      <c r="S56" s="78">
        <v>0</v>
      </c>
      <c r="T56" s="78"/>
      <c r="U56" s="39">
        <f t="shared" si="2"/>
        <v>-966407922</v>
      </c>
      <c r="V56" s="61"/>
      <c r="W56" s="97">
        <f>U56/درآمد!$F$13</f>
        <v>1.4797098831542923E-2</v>
      </c>
      <c r="Z56" s="52"/>
    </row>
    <row r="57" spans="1:26" ht="21.75" customHeight="1">
      <c r="A57" s="107" t="s">
        <v>55</v>
      </c>
      <c r="B57" s="107"/>
      <c r="D57" s="78">
        <v>0</v>
      </c>
      <c r="E57" s="61"/>
      <c r="F57" s="78">
        <v>210340980</v>
      </c>
      <c r="G57" s="61"/>
      <c r="H57" s="78">
        <v>0</v>
      </c>
      <c r="I57" s="61"/>
      <c r="J57" s="79">
        <f t="shared" si="1"/>
        <v>210340980</v>
      </c>
      <c r="K57" s="61"/>
      <c r="L57" s="81">
        <v>0.56000000000000005</v>
      </c>
      <c r="M57" s="61"/>
      <c r="N57" s="78">
        <v>0</v>
      </c>
      <c r="O57" s="61"/>
      <c r="P57" s="39">
        <v>-599388712</v>
      </c>
      <c r="Q57" s="78"/>
      <c r="R57" s="61"/>
      <c r="S57" s="78">
        <v>0</v>
      </c>
      <c r="T57" s="78"/>
      <c r="U57" s="39">
        <f t="shared" si="2"/>
        <v>-599388712</v>
      </c>
      <c r="V57" s="61"/>
      <c r="W57" s="97">
        <f>U57/درآمد!$F$13</f>
        <v>9.1775054902490938E-3</v>
      </c>
      <c r="Z57" s="52"/>
    </row>
    <row r="58" spans="1:26" ht="21.75" customHeight="1">
      <c r="A58" s="107" t="s">
        <v>44</v>
      </c>
      <c r="B58" s="107"/>
      <c r="D58" s="78">
        <v>0</v>
      </c>
      <c r="E58" s="61"/>
      <c r="F58" s="78">
        <v>2114031225</v>
      </c>
      <c r="G58" s="61"/>
      <c r="H58" s="78">
        <v>0</v>
      </c>
      <c r="I58" s="61"/>
      <c r="J58" s="79">
        <f t="shared" si="1"/>
        <v>2114031225</v>
      </c>
      <c r="K58" s="61"/>
      <c r="L58" s="81">
        <v>5.64</v>
      </c>
      <c r="M58" s="61"/>
      <c r="N58" s="78">
        <v>0</v>
      </c>
      <c r="O58" s="61"/>
      <c r="P58" s="39">
        <v>-2981719716</v>
      </c>
      <c r="Q58" s="78"/>
      <c r="R58" s="61"/>
      <c r="S58" s="78">
        <v>0</v>
      </c>
      <c r="T58" s="78"/>
      <c r="U58" s="39">
        <f t="shared" si="2"/>
        <v>-2981719716</v>
      </c>
      <c r="V58" s="61"/>
      <c r="W58" s="97">
        <f>U58/درآمد!$F$13</f>
        <v>4.5654428447050845E-2</v>
      </c>
      <c r="Z58" s="52"/>
    </row>
    <row r="59" spans="1:26" ht="21.75" customHeight="1">
      <c r="A59" s="107" t="s">
        <v>39</v>
      </c>
      <c r="B59" s="107"/>
      <c r="D59" s="78">
        <v>0</v>
      </c>
      <c r="E59" s="61"/>
      <c r="F59" s="78">
        <v>0</v>
      </c>
      <c r="G59" s="61"/>
      <c r="H59" s="78">
        <v>0</v>
      </c>
      <c r="I59" s="61"/>
      <c r="J59" s="79">
        <f t="shared" si="1"/>
        <v>0</v>
      </c>
      <c r="K59" s="61"/>
      <c r="L59" s="81">
        <v>0</v>
      </c>
      <c r="M59" s="61"/>
      <c r="N59" s="78">
        <v>0</v>
      </c>
      <c r="O59" s="61"/>
      <c r="P59" s="39">
        <v>-208</v>
      </c>
      <c r="Q59" s="78"/>
      <c r="R59" s="61"/>
      <c r="S59" s="78">
        <v>0</v>
      </c>
      <c r="T59" s="78"/>
      <c r="U59" s="39">
        <f t="shared" si="2"/>
        <v>-208</v>
      </c>
      <c r="V59" s="61"/>
      <c r="W59" s="97">
        <f>U59/درآمد!$F$13</f>
        <v>3.1847799328790353E-9</v>
      </c>
      <c r="Z59" s="52"/>
    </row>
    <row r="60" spans="1:26" ht="21.75" customHeight="1">
      <c r="A60" s="107" t="s">
        <v>58</v>
      </c>
      <c r="B60" s="107"/>
      <c r="D60" s="78">
        <v>0</v>
      </c>
      <c r="E60" s="61"/>
      <c r="F60" s="78">
        <v>428960067</v>
      </c>
      <c r="G60" s="61"/>
      <c r="H60" s="78">
        <v>0</v>
      </c>
      <c r="I60" s="61"/>
      <c r="J60" s="79">
        <f t="shared" si="1"/>
        <v>428960067</v>
      </c>
      <c r="K60" s="61"/>
      <c r="L60" s="81">
        <v>1.1399999999999999</v>
      </c>
      <c r="M60" s="61"/>
      <c r="N60" s="78">
        <v>0</v>
      </c>
      <c r="O60" s="61"/>
      <c r="P60" s="39">
        <v>-1149528453</v>
      </c>
      <c r="Q60" s="78"/>
      <c r="R60" s="61"/>
      <c r="S60" s="78">
        <v>0</v>
      </c>
      <c r="T60" s="78"/>
      <c r="U60" s="39">
        <f t="shared" si="2"/>
        <v>-1149528453</v>
      </c>
      <c r="V60" s="61"/>
      <c r="W60" s="97">
        <f>U60/درآمد!$F$13</f>
        <v>1.7600938218210967E-2</v>
      </c>
      <c r="Z60" s="52"/>
    </row>
    <row r="61" spans="1:26" ht="21.75" customHeight="1">
      <c r="A61" s="107" t="s">
        <v>20</v>
      </c>
      <c r="B61" s="107"/>
      <c r="D61" s="78">
        <v>0</v>
      </c>
      <c r="E61" s="61"/>
      <c r="F61" s="78">
        <v>1603991121</v>
      </c>
      <c r="G61" s="61"/>
      <c r="H61" s="78">
        <v>0</v>
      </c>
      <c r="I61" s="61"/>
      <c r="J61" s="79">
        <f t="shared" si="1"/>
        <v>1603991121</v>
      </c>
      <c r="K61" s="61"/>
      <c r="L61" s="81">
        <v>4.28</v>
      </c>
      <c r="M61" s="61"/>
      <c r="N61" s="78">
        <v>0</v>
      </c>
      <c r="O61" s="61"/>
      <c r="P61" s="39">
        <v>-3867568505</v>
      </c>
      <c r="Q61" s="78"/>
      <c r="R61" s="61"/>
      <c r="S61" s="78">
        <v>0</v>
      </c>
      <c r="T61" s="78"/>
      <c r="U61" s="39">
        <f t="shared" si="2"/>
        <v>-3867568505</v>
      </c>
      <c r="V61" s="61"/>
      <c r="W61" s="97">
        <f>U61/درآمد!$F$13</f>
        <v>5.9218050787302745E-2</v>
      </c>
      <c r="Z61" s="52"/>
    </row>
    <row r="62" spans="1:26" ht="21.75" customHeight="1">
      <c r="A62" s="107" t="s">
        <v>33</v>
      </c>
      <c r="B62" s="107"/>
      <c r="D62" s="78">
        <v>0</v>
      </c>
      <c r="E62" s="61"/>
      <c r="F62" s="78">
        <v>642108951</v>
      </c>
      <c r="G62" s="61"/>
      <c r="H62" s="78">
        <v>0</v>
      </c>
      <c r="I62" s="61"/>
      <c r="J62" s="79">
        <f t="shared" si="1"/>
        <v>642108951</v>
      </c>
      <c r="K62" s="61"/>
      <c r="L62" s="81">
        <v>1.71</v>
      </c>
      <c r="M62" s="61"/>
      <c r="N62" s="78">
        <v>0</v>
      </c>
      <c r="O62" s="61"/>
      <c r="P62" s="39">
        <v>-387969924</v>
      </c>
      <c r="Q62" s="78"/>
      <c r="R62" s="61"/>
      <c r="S62" s="78">
        <v>0</v>
      </c>
      <c r="T62" s="78"/>
      <c r="U62" s="39">
        <f t="shared" si="2"/>
        <v>-387969924</v>
      </c>
      <c r="V62" s="61"/>
      <c r="W62" s="97">
        <f>U62/درآمد!$F$13</f>
        <v>5.9403789832490599E-3</v>
      </c>
      <c r="Z62" s="52"/>
    </row>
    <row r="63" spans="1:26" ht="21.75" customHeight="1">
      <c r="A63" s="103" t="s">
        <v>43</v>
      </c>
      <c r="B63" s="103"/>
      <c r="C63" s="37"/>
      <c r="D63" s="79">
        <v>0</v>
      </c>
      <c r="E63" s="82"/>
      <c r="F63" s="79">
        <v>274257401</v>
      </c>
      <c r="G63" s="82"/>
      <c r="H63" s="79">
        <v>0</v>
      </c>
      <c r="I63" s="82"/>
      <c r="J63" s="79">
        <f t="shared" si="1"/>
        <v>274257401</v>
      </c>
      <c r="K63" s="82"/>
      <c r="L63" s="83">
        <v>0.73</v>
      </c>
      <c r="M63" s="82"/>
      <c r="N63" s="79">
        <v>0</v>
      </c>
      <c r="O63" s="82"/>
      <c r="P63" s="39">
        <v>-2661064</v>
      </c>
      <c r="Q63" s="78"/>
      <c r="R63" s="82"/>
      <c r="S63" s="79">
        <v>0</v>
      </c>
      <c r="T63" s="79"/>
      <c r="U63" s="39">
        <f t="shared" si="2"/>
        <v>-2661064</v>
      </c>
      <c r="V63" s="82"/>
      <c r="W63" s="97">
        <f>U63/درآمد!$F$13</f>
        <v>4.0744727054359698E-5</v>
      </c>
      <c r="Z63" s="52"/>
    </row>
    <row r="64" spans="1:26" ht="21.75" customHeight="1">
      <c r="A64" s="36" t="s">
        <v>196</v>
      </c>
      <c r="B64" s="37"/>
      <c r="C64" s="38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79">
        <f t="shared" si="1"/>
        <v>0</v>
      </c>
      <c r="K64" s="43">
        <v>0</v>
      </c>
      <c r="L64" s="43">
        <v>0</v>
      </c>
      <c r="M64" s="43">
        <v>0</v>
      </c>
      <c r="N64" s="39">
        <v>-300000</v>
      </c>
      <c r="O64" s="39"/>
      <c r="P64" s="78">
        <v>0</v>
      </c>
      <c r="Q64" s="78"/>
      <c r="R64" s="39">
        <v>0</v>
      </c>
      <c r="S64" s="39"/>
      <c r="T64" s="39"/>
      <c r="U64" s="39">
        <f t="shared" si="2"/>
        <v>-300000</v>
      </c>
      <c r="V64" s="43">
        <v>0</v>
      </c>
      <c r="W64" s="97">
        <f>U64/درآمد!$F$13</f>
        <v>4.5934325954986082E-6</v>
      </c>
      <c r="Z64" s="52"/>
    </row>
    <row r="65" spans="1:26" ht="21.75" customHeight="1">
      <c r="A65" s="33" t="s">
        <v>197</v>
      </c>
      <c r="C65" s="34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79">
        <f t="shared" si="1"/>
        <v>0</v>
      </c>
      <c r="K65" s="41">
        <v>0</v>
      </c>
      <c r="L65" s="41">
        <v>0</v>
      </c>
      <c r="M65" s="41">
        <v>0</v>
      </c>
      <c r="N65" s="23">
        <v>-1460</v>
      </c>
      <c r="O65" s="23"/>
      <c r="P65" s="78">
        <v>0</v>
      </c>
      <c r="Q65" s="78"/>
      <c r="R65" s="23">
        <v>0</v>
      </c>
      <c r="S65" s="23"/>
      <c r="T65" s="23"/>
      <c r="U65" s="39">
        <f t="shared" si="2"/>
        <v>-1460</v>
      </c>
      <c r="V65" s="41">
        <v>0</v>
      </c>
      <c r="W65" s="97">
        <f>U65/درآمد!$F$13</f>
        <v>2.2354705298093227E-8</v>
      </c>
      <c r="Z65" s="52"/>
    </row>
    <row r="66" spans="1:26" ht="21.75" customHeight="1">
      <c r="A66" s="33" t="s">
        <v>198</v>
      </c>
      <c r="C66" s="34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79">
        <f t="shared" si="1"/>
        <v>0</v>
      </c>
      <c r="K66" s="41">
        <v>0</v>
      </c>
      <c r="L66" s="41">
        <v>0</v>
      </c>
      <c r="M66" s="41">
        <v>0</v>
      </c>
      <c r="N66" s="23">
        <v>-655401</v>
      </c>
      <c r="O66" s="23"/>
      <c r="P66" s="78">
        <v>0</v>
      </c>
      <c r="Q66" s="78"/>
      <c r="R66" s="23">
        <v>0</v>
      </c>
      <c r="S66" s="23"/>
      <c r="T66" s="23"/>
      <c r="U66" s="39">
        <f t="shared" si="2"/>
        <v>-655401</v>
      </c>
      <c r="V66" s="41">
        <v>0</v>
      </c>
      <c r="W66" s="97">
        <f>U66/درآمد!$F$13</f>
        <v>1.0035134388407945E-5</v>
      </c>
      <c r="Z66" s="52"/>
    </row>
    <row r="67" spans="1:26" ht="21.75" customHeight="1">
      <c r="A67" s="33" t="s">
        <v>199</v>
      </c>
      <c r="C67" s="3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79">
        <f t="shared" si="1"/>
        <v>0</v>
      </c>
      <c r="K67" s="41">
        <v>0</v>
      </c>
      <c r="L67" s="41">
        <v>0</v>
      </c>
      <c r="M67" s="41">
        <v>0</v>
      </c>
      <c r="N67" s="23">
        <v>-600</v>
      </c>
      <c r="O67" s="23"/>
      <c r="P67" s="78">
        <v>0</v>
      </c>
      <c r="Q67" s="78"/>
      <c r="R67" s="23">
        <v>0</v>
      </c>
      <c r="S67" s="23"/>
      <c r="T67" s="23"/>
      <c r="U67" s="39">
        <f t="shared" si="2"/>
        <v>-600</v>
      </c>
      <c r="V67" s="41">
        <v>0</v>
      </c>
      <c r="W67" s="97">
        <f>U67/درآمد!$F$13</f>
        <v>9.1868651909972175E-9</v>
      </c>
      <c r="Z67" s="52"/>
    </row>
    <row r="68" spans="1:26" ht="21.75" customHeight="1">
      <c r="A68" s="33" t="s">
        <v>200</v>
      </c>
      <c r="C68" s="34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79">
        <f t="shared" si="1"/>
        <v>0</v>
      </c>
      <c r="K68" s="41">
        <v>0</v>
      </c>
      <c r="L68" s="41">
        <v>0</v>
      </c>
      <c r="M68" s="41">
        <v>0</v>
      </c>
      <c r="N68" s="23">
        <v>-11392</v>
      </c>
      <c r="O68" s="23"/>
      <c r="P68" s="78">
        <v>0</v>
      </c>
      <c r="Q68" s="78"/>
      <c r="R68" s="23">
        <v>0</v>
      </c>
      <c r="S68" s="23"/>
      <c r="T68" s="23"/>
      <c r="U68" s="39">
        <f t="shared" si="2"/>
        <v>-11392</v>
      </c>
      <c r="V68" s="41">
        <v>0</v>
      </c>
      <c r="W68" s="97">
        <f>U68/درآمد!$F$13</f>
        <v>1.7442794709306716E-7</v>
      </c>
      <c r="Z68" s="52"/>
    </row>
    <row r="69" spans="1:26" ht="21.75" customHeight="1">
      <c r="A69" s="33" t="s">
        <v>201</v>
      </c>
      <c r="C69" s="34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79">
        <f t="shared" si="1"/>
        <v>0</v>
      </c>
      <c r="K69" s="41">
        <v>0</v>
      </c>
      <c r="L69" s="41">
        <v>0</v>
      </c>
      <c r="M69" s="41">
        <v>0</v>
      </c>
      <c r="N69" s="23">
        <v>-150</v>
      </c>
      <c r="O69" s="23"/>
      <c r="P69" s="78">
        <v>0</v>
      </c>
      <c r="Q69" s="78"/>
      <c r="R69" s="23">
        <v>0</v>
      </c>
      <c r="S69" s="23"/>
      <c r="T69" s="23"/>
      <c r="U69" s="39">
        <f t="shared" si="2"/>
        <v>-150</v>
      </c>
      <c r="V69" s="41">
        <v>0</v>
      </c>
      <c r="W69" s="97">
        <f>U69/درآمد!$F$13</f>
        <v>2.2967162977493044E-9</v>
      </c>
      <c r="Z69" s="52"/>
    </row>
    <row r="70" spans="1:26" ht="21.75" customHeight="1">
      <c r="A70" s="33" t="s">
        <v>202</v>
      </c>
      <c r="C70" s="34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79">
        <f t="shared" si="1"/>
        <v>0</v>
      </c>
      <c r="K70" s="41">
        <v>0</v>
      </c>
      <c r="L70" s="41">
        <v>0</v>
      </c>
      <c r="M70" s="41">
        <v>0</v>
      </c>
      <c r="N70" s="23">
        <v>-260</v>
      </c>
      <c r="O70" s="23"/>
      <c r="P70" s="78">
        <v>0</v>
      </c>
      <c r="Q70" s="78"/>
      <c r="R70" s="23">
        <v>0</v>
      </c>
      <c r="S70" s="23"/>
      <c r="T70" s="23"/>
      <c r="U70" s="39">
        <f t="shared" si="2"/>
        <v>-260</v>
      </c>
      <c r="V70" s="41">
        <v>0</v>
      </c>
      <c r="W70" s="97">
        <f>U70/درآمد!$F$13</f>
        <v>3.9809749160987939E-9</v>
      </c>
      <c r="Z70" s="52"/>
    </row>
    <row r="71" spans="1:26" ht="21.75" customHeight="1">
      <c r="A71" s="33" t="s">
        <v>203</v>
      </c>
      <c r="C71" s="34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79">
        <f t="shared" si="1"/>
        <v>0</v>
      </c>
      <c r="K71" s="41">
        <v>0</v>
      </c>
      <c r="L71" s="41">
        <v>0</v>
      </c>
      <c r="M71" s="41">
        <v>0</v>
      </c>
      <c r="N71" s="23">
        <v>-2970</v>
      </c>
      <c r="O71" s="23"/>
      <c r="P71" s="78">
        <v>0</v>
      </c>
      <c r="Q71" s="78"/>
      <c r="R71" s="23">
        <v>0</v>
      </c>
      <c r="S71" s="23"/>
      <c r="T71" s="23"/>
      <c r="U71" s="39">
        <f t="shared" si="2"/>
        <v>-2970</v>
      </c>
      <c r="V71" s="41">
        <v>0</v>
      </c>
      <c r="W71" s="97">
        <f>U71/درآمد!$F$13</f>
        <v>4.5474982695436221E-8</v>
      </c>
      <c r="Z71" s="52"/>
    </row>
    <row r="72" spans="1:26" ht="21.75" customHeight="1">
      <c r="A72" s="33" t="s">
        <v>204</v>
      </c>
      <c r="C72" s="34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79">
        <f t="shared" si="1"/>
        <v>0</v>
      </c>
      <c r="K72" s="41">
        <v>0</v>
      </c>
      <c r="L72" s="41">
        <v>0</v>
      </c>
      <c r="M72" s="41">
        <v>0</v>
      </c>
      <c r="N72" s="23">
        <v>-750</v>
      </c>
      <c r="O72" s="23"/>
      <c r="P72" s="78">
        <v>0</v>
      </c>
      <c r="Q72" s="78"/>
      <c r="R72" s="23">
        <v>0</v>
      </c>
      <c r="S72" s="23"/>
      <c r="T72" s="23"/>
      <c r="U72" s="39">
        <f t="shared" si="2"/>
        <v>-750</v>
      </c>
      <c r="V72" s="41">
        <v>0</v>
      </c>
      <c r="W72" s="97">
        <f>U72/درآمد!$F$13</f>
        <v>1.1483581488746521E-8</v>
      </c>
      <c r="Z72" s="52"/>
    </row>
    <row r="73" spans="1:26" ht="21.75" customHeight="1">
      <c r="A73" s="33" t="s">
        <v>205</v>
      </c>
      <c r="C73" s="34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79">
        <f t="shared" si="1"/>
        <v>0</v>
      </c>
      <c r="K73" s="41">
        <v>0</v>
      </c>
      <c r="L73" s="41">
        <v>0</v>
      </c>
      <c r="M73" s="41">
        <v>0</v>
      </c>
      <c r="N73" s="23">
        <v>-22950</v>
      </c>
      <c r="O73" s="23"/>
      <c r="P73" s="78">
        <v>0</v>
      </c>
      <c r="Q73" s="78"/>
      <c r="R73" s="23">
        <v>0</v>
      </c>
      <c r="S73" s="23"/>
      <c r="T73" s="23"/>
      <c r="U73" s="39">
        <f t="shared" si="2"/>
        <v>-22950</v>
      </c>
      <c r="V73" s="41">
        <v>0</v>
      </c>
      <c r="W73" s="97">
        <f>U73/درآمد!$F$13</f>
        <v>3.5139759355564354E-7</v>
      </c>
      <c r="Z73" s="52"/>
    </row>
    <row r="74" spans="1:26" ht="21.75" customHeight="1">
      <c r="A74" s="33" t="s">
        <v>206</v>
      </c>
      <c r="C74" s="34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79">
        <f t="shared" ref="J74" si="3">D74+F74</f>
        <v>0</v>
      </c>
      <c r="K74" s="41">
        <v>0</v>
      </c>
      <c r="L74" s="41">
        <v>0</v>
      </c>
      <c r="M74" s="41">
        <v>0</v>
      </c>
      <c r="N74" s="23">
        <v>-180000</v>
      </c>
      <c r="O74" s="23"/>
      <c r="P74" s="78">
        <v>0</v>
      </c>
      <c r="Q74" s="78"/>
      <c r="R74" s="23">
        <v>0</v>
      </c>
      <c r="S74" s="23"/>
      <c r="T74" s="23"/>
      <c r="U74" s="39">
        <f t="shared" si="2"/>
        <v>-180000</v>
      </c>
      <c r="V74" s="41">
        <v>0</v>
      </c>
      <c r="W74" s="97">
        <f>U74/درآمد!$F$13</f>
        <v>2.7560595572991652E-6</v>
      </c>
      <c r="Z74" s="52"/>
    </row>
    <row r="75" spans="1:26" s="27" customFormat="1" ht="21.75" customHeight="1" thickBot="1">
      <c r="A75" s="116"/>
      <c r="B75" s="116"/>
      <c r="D75" s="66">
        <v>0</v>
      </c>
      <c r="E75" s="65"/>
      <c r="F75" s="66">
        <f>SUM(F9:F74)</f>
        <v>37770929134</v>
      </c>
      <c r="G75" s="84"/>
      <c r="H75" s="66">
        <v>0</v>
      </c>
      <c r="I75" s="84"/>
      <c r="J75" s="66">
        <f>SUM(J9:J63)</f>
        <v>37770929134</v>
      </c>
      <c r="K75" s="84"/>
      <c r="L75" s="66">
        <v>100.7</v>
      </c>
      <c r="M75" s="84"/>
      <c r="N75" s="66">
        <f>SUM(N9:N74)</f>
        <v>53072632467</v>
      </c>
      <c r="O75" s="66"/>
      <c r="P75" s="74">
        <f>SUM(P9:Q74)</f>
        <v>-123097353339</v>
      </c>
      <c r="Q75" s="66"/>
      <c r="R75" s="84"/>
      <c r="S75" s="66">
        <v>3329599216</v>
      </c>
      <c r="T75" s="84"/>
      <c r="U75" s="74">
        <f>SUM(U9:U74)</f>
        <v>-66695121656</v>
      </c>
      <c r="V75" s="65"/>
      <c r="W75" s="98">
        <f>SUM(W9:W74)</f>
        <v>1.0211984859180512</v>
      </c>
      <c r="Z75" s="51"/>
    </row>
    <row r="76" spans="1:26" ht="13.5" thickTop="1">
      <c r="Z76" s="54"/>
    </row>
    <row r="77" spans="1:26">
      <c r="Z77" s="54"/>
    </row>
    <row r="78" spans="1:26" ht="15.75">
      <c r="F78" s="40"/>
      <c r="J78" s="22"/>
      <c r="S78" s="37"/>
      <c r="T78" s="37"/>
      <c r="Z78" s="54"/>
    </row>
    <row r="79" spans="1:26">
      <c r="F79" s="22"/>
      <c r="P79" s="44"/>
      <c r="S79" s="37"/>
      <c r="T79" s="37"/>
      <c r="Z79" s="54"/>
    </row>
    <row r="80" spans="1:26">
      <c r="N80" s="22"/>
      <c r="P80" s="22"/>
      <c r="S80" s="37"/>
      <c r="T80" s="37"/>
    </row>
    <row r="81" spans="19:23" ht="15.75">
      <c r="S81" s="40"/>
      <c r="T81" s="40"/>
      <c r="W81" s="96"/>
    </row>
    <row r="82" spans="19:23">
      <c r="S82" s="45"/>
      <c r="T82" s="45"/>
    </row>
    <row r="83" spans="19:23" ht="15.75">
      <c r="S83" s="40"/>
      <c r="T83" s="40"/>
    </row>
    <row r="84" spans="19:23">
      <c r="S84" s="45"/>
      <c r="T84" s="45"/>
    </row>
    <row r="85" spans="19:23">
      <c r="S85" s="37"/>
      <c r="T85" s="37"/>
    </row>
    <row r="86" spans="19:23">
      <c r="S86" s="37"/>
      <c r="T86" s="37"/>
    </row>
    <row r="87" spans="19:23">
      <c r="S87" s="37"/>
      <c r="T87" s="37"/>
    </row>
  </sheetData>
  <mergeCells count="65">
    <mergeCell ref="J7:L7"/>
    <mergeCell ref="U7:W7"/>
    <mergeCell ref="A8:B8"/>
    <mergeCell ref="A1:W1"/>
    <mergeCell ref="A2:W2"/>
    <mergeCell ref="A3:W3"/>
    <mergeCell ref="B5:W5"/>
    <mergeCell ref="D6:L6"/>
    <mergeCell ref="N6:W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75:B75"/>
    <mergeCell ref="A59:B59"/>
    <mergeCell ref="A60:B60"/>
    <mergeCell ref="A61:B61"/>
    <mergeCell ref="A62:B62"/>
    <mergeCell ref="A63:B63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3"/>
  <sheetViews>
    <sheetView rightToLeft="1" workbookViewId="0">
      <selection activeCell="R18" sqref="R18:R19"/>
    </sheetView>
  </sheetViews>
  <sheetFormatPr defaultRowHeight="12.75"/>
  <cols>
    <col min="1" max="1" width="5.140625" customWidth="1"/>
    <col min="2" max="2" width="2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8" ht="21.75" customHeight="1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ht="14.45" customHeight="1"/>
    <row r="5" spans="1:18" ht="14.45" customHeight="1">
      <c r="A5" s="1" t="s">
        <v>121</v>
      </c>
      <c r="B5" s="113" t="s">
        <v>122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14.45" customHeight="1">
      <c r="D6" s="109" t="s">
        <v>109</v>
      </c>
      <c r="E6" s="109"/>
      <c r="F6" s="109"/>
      <c r="G6" s="109"/>
      <c r="H6" s="109"/>
      <c r="I6" s="109"/>
      <c r="J6" s="109"/>
      <c r="L6" s="109" t="s">
        <v>110</v>
      </c>
      <c r="M6" s="109"/>
      <c r="N6" s="109"/>
      <c r="O6" s="109"/>
      <c r="P6" s="109"/>
      <c r="Q6" s="109"/>
      <c r="R6" s="109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09" t="s">
        <v>123</v>
      </c>
      <c r="B8" s="109"/>
      <c r="D8" s="2" t="s">
        <v>124</v>
      </c>
      <c r="F8" s="2" t="s">
        <v>113</v>
      </c>
      <c r="H8" s="2" t="s">
        <v>114</v>
      </c>
      <c r="J8" s="2" t="s">
        <v>68</v>
      </c>
      <c r="L8" s="2" t="s">
        <v>124</v>
      </c>
      <c r="N8" s="2" t="s">
        <v>113</v>
      </c>
      <c r="P8" s="2" t="s">
        <v>114</v>
      </c>
      <c r="R8" s="2" t="s">
        <v>68</v>
      </c>
    </row>
    <row r="9" spans="1:18" ht="21.75" customHeight="1">
      <c r="A9" s="110" t="s">
        <v>82</v>
      </c>
      <c r="B9" s="110"/>
      <c r="D9" s="85">
        <v>0</v>
      </c>
      <c r="E9" s="61"/>
      <c r="F9" s="85">
        <v>16584993</v>
      </c>
      <c r="G9" s="61"/>
      <c r="H9" s="85">
        <v>0</v>
      </c>
      <c r="I9" s="61"/>
      <c r="J9" s="85">
        <v>16584993</v>
      </c>
      <c r="K9" s="61"/>
      <c r="L9" s="85">
        <v>0</v>
      </c>
      <c r="M9" s="61"/>
      <c r="N9" s="85">
        <v>192222153</v>
      </c>
      <c r="O9" s="61"/>
      <c r="P9" s="85">
        <v>0</v>
      </c>
      <c r="Q9" s="61"/>
      <c r="R9" s="85">
        <v>192222153</v>
      </c>
    </row>
    <row r="10" spans="1:18" s="27" customFormat="1" ht="21.75" customHeight="1">
      <c r="A10" s="116"/>
      <c r="B10" s="116"/>
      <c r="D10" s="66">
        <v>0</v>
      </c>
      <c r="E10" s="65"/>
      <c r="F10" s="66">
        <v>16584993</v>
      </c>
      <c r="G10" s="65"/>
      <c r="H10" s="66">
        <v>0</v>
      </c>
      <c r="I10" s="65"/>
      <c r="J10" s="66">
        <v>16584993</v>
      </c>
      <c r="K10" s="65"/>
      <c r="L10" s="66">
        <v>0</v>
      </c>
      <c r="M10" s="65"/>
      <c r="N10" s="66">
        <v>192222153</v>
      </c>
      <c r="O10" s="65"/>
      <c r="P10" s="66">
        <v>0</v>
      </c>
      <c r="Q10" s="65"/>
      <c r="R10" s="60">
        <v>192222153</v>
      </c>
    </row>
    <row r="23" spans="8:8">
      <c r="H23" s="11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workbookViewId="0">
      <selection activeCell="P10" sqref="P10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21.75" customHeight="1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21.75" customHeight="1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14.45" customHeight="1"/>
    <row r="5" spans="1:10" ht="14.45" customHeight="1">
      <c r="A5" s="1" t="s">
        <v>125</v>
      </c>
      <c r="B5" s="113" t="s">
        <v>126</v>
      </c>
      <c r="C5" s="113"/>
      <c r="D5" s="113"/>
      <c r="E5" s="113"/>
      <c r="F5" s="113"/>
      <c r="G5" s="113"/>
      <c r="H5" s="113"/>
      <c r="I5" s="113"/>
      <c r="J5" s="113"/>
    </row>
    <row r="6" spans="1:10" ht="14.45" customHeight="1">
      <c r="D6" s="109" t="s">
        <v>109</v>
      </c>
      <c r="E6" s="109"/>
      <c r="F6" s="109"/>
      <c r="H6" s="109" t="s">
        <v>110</v>
      </c>
      <c r="I6" s="109"/>
      <c r="J6" s="109"/>
    </row>
    <row r="7" spans="1:10" ht="36.4" customHeight="1">
      <c r="A7" s="109" t="s">
        <v>127</v>
      </c>
      <c r="B7" s="109"/>
      <c r="D7" s="7" t="s">
        <v>128</v>
      </c>
      <c r="E7" s="3"/>
      <c r="F7" s="7" t="s">
        <v>129</v>
      </c>
      <c r="H7" s="7" t="s">
        <v>128</v>
      </c>
      <c r="I7" s="3"/>
      <c r="J7" s="7" t="s">
        <v>129</v>
      </c>
    </row>
    <row r="8" spans="1:10" ht="21.75" customHeight="1">
      <c r="A8" s="110" t="s">
        <v>194</v>
      </c>
      <c r="B8" s="110"/>
      <c r="D8" s="63">
        <v>7661447</v>
      </c>
      <c r="E8" s="61"/>
      <c r="F8" s="80"/>
      <c r="G8" s="61"/>
      <c r="H8" s="63">
        <v>85072182</v>
      </c>
      <c r="I8" s="61"/>
      <c r="J8" s="80"/>
    </row>
    <row r="9" spans="1:10" s="27" customFormat="1" ht="21.75" customHeight="1">
      <c r="A9" s="116"/>
      <c r="B9" s="116"/>
      <c r="D9" s="66">
        <v>7661447</v>
      </c>
      <c r="E9" s="65"/>
      <c r="F9" s="66"/>
      <c r="G9" s="65"/>
      <c r="H9" s="60">
        <v>85072182</v>
      </c>
      <c r="I9" s="65"/>
      <c r="J9" s="66"/>
    </row>
    <row r="10" spans="1:10">
      <c r="D10" s="61"/>
      <c r="E10" s="61"/>
      <c r="F10" s="61"/>
      <c r="G10" s="61"/>
      <c r="H10" s="61"/>
      <c r="I10" s="61"/>
      <c r="J10" s="61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9" sqref="F1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12" t="s">
        <v>0</v>
      </c>
      <c r="B1" s="112"/>
      <c r="C1" s="112"/>
      <c r="D1" s="112"/>
      <c r="E1" s="112"/>
      <c r="F1" s="112"/>
    </row>
    <row r="2" spans="1:6" ht="21.75" customHeight="1">
      <c r="A2" s="112" t="s">
        <v>92</v>
      </c>
      <c r="B2" s="112"/>
      <c r="C2" s="112"/>
      <c r="D2" s="112"/>
      <c r="E2" s="112"/>
      <c r="F2" s="112"/>
    </row>
    <row r="3" spans="1:6" ht="21.75" customHeight="1">
      <c r="A3" s="112" t="s">
        <v>2</v>
      </c>
      <c r="B3" s="112"/>
      <c r="C3" s="112"/>
      <c r="D3" s="112"/>
      <c r="E3" s="112"/>
      <c r="F3" s="112"/>
    </row>
    <row r="4" spans="1:6" ht="14.45" customHeight="1"/>
    <row r="5" spans="1:6" ht="29.1" customHeight="1">
      <c r="A5" s="1" t="s">
        <v>130</v>
      </c>
      <c r="B5" s="113" t="s">
        <v>105</v>
      </c>
      <c r="C5" s="113"/>
      <c r="D5" s="113"/>
      <c r="E5" s="113"/>
      <c r="F5" s="113"/>
    </row>
    <row r="6" spans="1:6" ht="14.45" customHeight="1">
      <c r="D6" s="2" t="s">
        <v>109</v>
      </c>
      <c r="F6" s="2" t="s">
        <v>9</v>
      </c>
    </row>
    <row r="7" spans="1:6" ht="14.45" customHeight="1">
      <c r="A7" s="109" t="s">
        <v>105</v>
      </c>
      <c r="B7" s="109"/>
      <c r="D7" s="4" t="s">
        <v>89</v>
      </c>
      <c r="F7" s="4" t="s">
        <v>89</v>
      </c>
    </row>
    <row r="8" spans="1:6" ht="21.75" customHeight="1">
      <c r="A8" s="110" t="s">
        <v>105</v>
      </c>
      <c r="B8" s="110"/>
      <c r="D8" s="10">
        <v>0</v>
      </c>
      <c r="F8" s="63">
        <v>1107191431</v>
      </c>
    </row>
    <row r="9" spans="1:6" ht="21.75" customHeight="1">
      <c r="A9" s="107" t="s">
        <v>131</v>
      </c>
      <c r="B9" s="107"/>
      <c r="D9" s="12">
        <v>0</v>
      </c>
      <c r="F9" s="78">
        <v>812</v>
      </c>
    </row>
    <row r="10" spans="1:6" ht="21.75" customHeight="1">
      <c r="A10" s="103" t="s">
        <v>132</v>
      </c>
      <c r="B10" s="103"/>
      <c r="D10" s="13">
        <v>0</v>
      </c>
      <c r="F10" s="86">
        <v>0</v>
      </c>
    </row>
    <row r="11" spans="1:6" s="27" customFormat="1" ht="21.75" customHeight="1">
      <c r="A11" s="116"/>
      <c r="B11" s="116"/>
      <c r="D11" s="26">
        <v>0</v>
      </c>
      <c r="F11" s="60">
        <v>1107192243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SHARIAT</dc:creator>
  <dc:description/>
  <cp:lastModifiedBy>MINA SHARIAT</cp:lastModifiedBy>
  <dcterms:created xsi:type="dcterms:W3CDTF">2024-09-23T08:58:48Z</dcterms:created>
  <dcterms:modified xsi:type="dcterms:W3CDTF">2024-09-29T12:08:47Z</dcterms:modified>
</cp:coreProperties>
</file>