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.Shariat\Desktop\"/>
    </mc:Choice>
  </mc:AlternateContent>
  <xr:revisionPtr revIDLastSave="0" documentId="8_{EA999CFC-B682-49E4-9F19-EAFB7356DB88}" xr6:coauthVersionLast="36" xr6:coauthVersionMax="36" xr10:uidLastSave="{00000000-0000-0000-0000-000000000000}"/>
  <bookViews>
    <workbookView xWindow="-120" yWindow="-120" windowWidth="29040" windowHeight="15840" activeTab="1" xr2:uid="{00000000-000D-0000-FFFF-FFFF00000000}"/>
  </bookViews>
  <sheets>
    <sheet name="صورت وضعیت" sheetId="1" r:id="rId1"/>
    <sheet name="سهام" sheetId="2" r:id="rId2"/>
    <sheet name="اوراق" sheetId="5" r:id="rId3"/>
    <sheet name="سپرده" sheetId="7" r:id="rId4"/>
    <sheet name="درآمد" sheetId="8" r:id="rId5"/>
    <sheet name="درآمد سرمایه گذاری در سهام" sheetId="9" r:id="rId6"/>
    <sheet name="درآمد سرمایه گذاری در اوراق به" sheetId="11" r:id="rId7"/>
    <sheet name="درآمد سپرده بانکی" sheetId="13" r:id="rId8"/>
    <sheet name="سایر درآمدها" sheetId="14" r:id="rId9"/>
    <sheet name="درآمد سود سهام" sheetId="15" r:id="rId10"/>
    <sheet name="سود سپرده بانکی" sheetId="18" r:id="rId11"/>
    <sheet name="درآمد ناشی از فروش" sheetId="19" r:id="rId12"/>
    <sheet name="درآمد اعمال اختیار" sheetId="20" r:id="rId13"/>
    <sheet name="درآمد ناشی از تغییر قیمت اوراق" sheetId="21" r:id="rId14"/>
  </sheets>
  <definedNames>
    <definedName name="_xlnm.Print_Area" localSheetId="2">اوراق!$A$1:$AM$10</definedName>
    <definedName name="_xlnm.Print_Area" localSheetId="4">درآمد!$A$1:$K$13</definedName>
    <definedName name="_xlnm.Print_Area" localSheetId="12">'درآمد اعمال اختیار'!$A$1:$Z$15</definedName>
    <definedName name="_xlnm.Print_Area" localSheetId="7">'درآمد سپرده بانکی'!$A$1:$K$9</definedName>
    <definedName name="_xlnm.Print_Area" localSheetId="6">'درآمد سرمایه گذاری در اوراق به'!$A$1:$S$10</definedName>
    <definedName name="_xlnm.Print_Area" localSheetId="5">'درآمد سرمایه گذاری در سهام'!$A$1:$X$76</definedName>
    <definedName name="_xlnm.Print_Area" localSheetId="9">'درآمد سود سهام'!$A$1:$T$62</definedName>
    <definedName name="_xlnm.Print_Area" localSheetId="13">'درآمد ناشی از تغییر قیمت اوراق'!$A$1:$S$59</definedName>
    <definedName name="_xlnm.Print_Area" localSheetId="11">'درآمد ناشی از فروش'!$A$1:$S$22</definedName>
    <definedName name="_xlnm.Print_Area" localSheetId="8">'سایر درآمدها'!$A$1:$G$11</definedName>
    <definedName name="_xlnm.Print_Area" localSheetId="3">سپرده!$A$1:$M$10</definedName>
    <definedName name="_xlnm.Print_Area" localSheetId="1">سهام!$A$1:$AC$59</definedName>
    <definedName name="_xlnm.Print_Area" localSheetId="10">'سود سپرده بانکی'!$A$1:$N$9</definedName>
    <definedName name="_xlnm.Print_Area" localSheetId="0">'صورت وضعیت'!$A$1:$C$45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" i="8" l="1"/>
  <c r="J10" i="8"/>
  <c r="J11" i="8"/>
  <c r="J12" i="8"/>
  <c r="F12" i="8"/>
  <c r="F11" i="8"/>
  <c r="F10" i="8"/>
  <c r="S76" i="9"/>
  <c r="N76" i="9"/>
  <c r="U75" i="9"/>
  <c r="J75" i="9"/>
  <c r="U74" i="9"/>
  <c r="J74" i="9"/>
  <c r="U73" i="9"/>
  <c r="J73" i="9"/>
  <c r="U72" i="9"/>
  <c r="J72" i="9"/>
  <c r="U71" i="9"/>
  <c r="J71" i="9"/>
  <c r="U70" i="9"/>
  <c r="J70" i="9"/>
  <c r="U69" i="9"/>
  <c r="J69" i="9"/>
  <c r="U68" i="9"/>
  <c r="J68" i="9"/>
  <c r="U67" i="9"/>
  <c r="J67" i="9"/>
  <c r="U66" i="9"/>
  <c r="J66" i="9"/>
  <c r="U65" i="9"/>
  <c r="J65" i="9"/>
  <c r="U10" i="9"/>
  <c r="U11" i="9"/>
  <c r="U12" i="9"/>
  <c r="U13" i="9"/>
  <c r="U14" i="9"/>
  <c r="U15" i="9"/>
  <c r="U16" i="9"/>
  <c r="U17" i="9"/>
  <c r="U18" i="9"/>
  <c r="U19" i="9"/>
  <c r="U20" i="9"/>
  <c r="U21" i="9"/>
  <c r="U22" i="9"/>
  <c r="U23" i="9"/>
  <c r="U24" i="9"/>
  <c r="U25" i="9"/>
  <c r="U26" i="9"/>
  <c r="U27" i="9"/>
  <c r="U28" i="9"/>
  <c r="U29" i="9"/>
  <c r="U30" i="9"/>
  <c r="U31" i="9"/>
  <c r="U32" i="9"/>
  <c r="U33" i="9"/>
  <c r="U34" i="9"/>
  <c r="U35" i="9"/>
  <c r="U36" i="9"/>
  <c r="U37" i="9"/>
  <c r="U38" i="9"/>
  <c r="U39" i="9"/>
  <c r="U40" i="9"/>
  <c r="U41" i="9"/>
  <c r="U42" i="9"/>
  <c r="U43" i="9"/>
  <c r="U44" i="9"/>
  <c r="U45" i="9"/>
  <c r="U46" i="9"/>
  <c r="U47" i="9"/>
  <c r="U48" i="9"/>
  <c r="U49" i="9"/>
  <c r="U50" i="9"/>
  <c r="U51" i="9"/>
  <c r="U52" i="9"/>
  <c r="U53" i="9"/>
  <c r="U54" i="9"/>
  <c r="U55" i="9"/>
  <c r="U56" i="9"/>
  <c r="U57" i="9"/>
  <c r="U58" i="9"/>
  <c r="U59" i="9"/>
  <c r="U60" i="9"/>
  <c r="U61" i="9"/>
  <c r="U62" i="9"/>
  <c r="U63" i="9"/>
  <c r="U64" i="9"/>
  <c r="U9" i="9"/>
  <c r="H9" i="13"/>
  <c r="D9" i="13"/>
  <c r="F11" i="14"/>
  <c r="S61" i="15"/>
  <c r="S60" i="15"/>
  <c r="S59" i="15"/>
  <c r="S58" i="15"/>
  <c r="S57" i="15"/>
  <c r="S56" i="15"/>
  <c r="S55" i="15"/>
  <c r="S54" i="15"/>
  <c r="S53" i="15"/>
  <c r="S52" i="15"/>
  <c r="S51" i="15"/>
  <c r="S9" i="15"/>
  <c r="S10" i="15"/>
  <c r="S11" i="15"/>
  <c r="S12" i="15"/>
  <c r="S13" i="15"/>
  <c r="S14" i="15"/>
  <c r="S15" i="15"/>
  <c r="S16" i="15"/>
  <c r="S17" i="15"/>
  <c r="S18" i="15"/>
  <c r="S19" i="15"/>
  <c r="S20" i="15"/>
  <c r="S21" i="15"/>
  <c r="S22" i="15"/>
  <c r="S23" i="15"/>
  <c r="S24" i="15"/>
  <c r="S25" i="15"/>
  <c r="S26" i="15"/>
  <c r="S27" i="15"/>
  <c r="S28" i="15"/>
  <c r="S29" i="15"/>
  <c r="S30" i="15"/>
  <c r="S31" i="15"/>
  <c r="S32" i="15"/>
  <c r="S33" i="15"/>
  <c r="S34" i="15"/>
  <c r="S35" i="15"/>
  <c r="S36" i="15"/>
  <c r="S37" i="15"/>
  <c r="S38" i="15"/>
  <c r="S39" i="15"/>
  <c r="S40" i="15"/>
  <c r="S41" i="15"/>
  <c r="S42" i="15"/>
  <c r="S43" i="15"/>
  <c r="S44" i="15"/>
  <c r="S45" i="15"/>
  <c r="S46" i="15"/>
  <c r="S47" i="15"/>
  <c r="S48" i="15"/>
  <c r="S49" i="15"/>
  <c r="S50" i="15"/>
  <c r="S8" i="15"/>
  <c r="G8" i="18"/>
  <c r="M8" i="18"/>
  <c r="M9" i="18" s="1"/>
  <c r="K9" i="18"/>
  <c r="I9" i="18"/>
  <c r="G9" i="18"/>
  <c r="E9" i="18"/>
  <c r="C9" i="18"/>
  <c r="Q21" i="19"/>
  <c r="Q8" i="19"/>
  <c r="M22" i="19"/>
  <c r="O22" i="19"/>
  <c r="Q9" i="19"/>
  <c r="Q10" i="19"/>
  <c r="Q11" i="19"/>
  <c r="Q12" i="19"/>
  <c r="Q13" i="19"/>
  <c r="Q14" i="19"/>
  <c r="Q15" i="19"/>
  <c r="Q16" i="19"/>
  <c r="Q17" i="19"/>
  <c r="Q18" i="19"/>
  <c r="Q19" i="19"/>
  <c r="Q20" i="19"/>
  <c r="M59" i="21"/>
  <c r="O59" i="21"/>
  <c r="Q9" i="21"/>
  <c r="Q10" i="21"/>
  <c r="Q11" i="21"/>
  <c r="Q12" i="21"/>
  <c r="Q13" i="21"/>
  <c r="Q14" i="21"/>
  <c r="Q15" i="21"/>
  <c r="Q16" i="21"/>
  <c r="Q17" i="21"/>
  <c r="Q18" i="21"/>
  <c r="Q19" i="21"/>
  <c r="Q20" i="21"/>
  <c r="Q21" i="21"/>
  <c r="Q22" i="21"/>
  <c r="Q23" i="21"/>
  <c r="Q24" i="21"/>
  <c r="Q25" i="21"/>
  <c r="Q26" i="21"/>
  <c r="Q27" i="21"/>
  <c r="Q28" i="21"/>
  <c r="Q29" i="21"/>
  <c r="Q30" i="21"/>
  <c r="Q31" i="21"/>
  <c r="Q32" i="21"/>
  <c r="Q33" i="21"/>
  <c r="Q34" i="21"/>
  <c r="Q35" i="21"/>
  <c r="Q36" i="21"/>
  <c r="Q37" i="21"/>
  <c r="Q38" i="21"/>
  <c r="Q39" i="21"/>
  <c r="Q40" i="21"/>
  <c r="Q41" i="21"/>
  <c r="Q42" i="21"/>
  <c r="Q43" i="21"/>
  <c r="Q44" i="21"/>
  <c r="Q45" i="21"/>
  <c r="Q46" i="21"/>
  <c r="Q47" i="21"/>
  <c r="Q48" i="21"/>
  <c r="Q49" i="21"/>
  <c r="Q50" i="21"/>
  <c r="Q51" i="21"/>
  <c r="Q52" i="21"/>
  <c r="Q53" i="21"/>
  <c r="Q54" i="21"/>
  <c r="Q55" i="21"/>
  <c r="Q56" i="21"/>
  <c r="Q57" i="21"/>
  <c r="Q58" i="21"/>
  <c r="Q8" i="21"/>
  <c r="U76" i="9" l="1"/>
  <c r="F8" i="8" s="1"/>
  <c r="S62" i="15"/>
  <c r="Q22" i="19"/>
  <c r="Q59" i="21"/>
  <c r="J8" i="8" l="1"/>
  <c r="J13" i="8" s="1"/>
  <c r="F13" i="8"/>
  <c r="L10" i="9" l="1"/>
  <c r="L22" i="9"/>
  <c r="L34" i="9"/>
  <c r="L46" i="9"/>
  <c r="L58" i="9"/>
  <c r="W15" i="9"/>
  <c r="L50" i="9"/>
  <c r="W37" i="9"/>
  <c r="L11" i="9"/>
  <c r="L23" i="9"/>
  <c r="L35" i="9"/>
  <c r="L47" i="9"/>
  <c r="L59" i="9"/>
  <c r="W50" i="9"/>
  <c r="L38" i="9"/>
  <c r="H10" i="8"/>
  <c r="L12" i="9"/>
  <c r="L24" i="9"/>
  <c r="L36" i="9"/>
  <c r="L48" i="9"/>
  <c r="L60" i="9"/>
  <c r="W17" i="9"/>
  <c r="W32" i="9"/>
  <c r="W51" i="9"/>
  <c r="L26" i="9"/>
  <c r="W19" i="9"/>
  <c r="W24" i="9"/>
  <c r="L13" i="9"/>
  <c r="L25" i="9"/>
  <c r="L37" i="9"/>
  <c r="L49" i="9"/>
  <c r="L61" i="9"/>
  <c r="H9" i="8"/>
  <c r="W36" i="9"/>
  <c r="L14" i="9"/>
  <c r="L15" i="9"/>
  <c r="L27" i="9"/>
  <c r="L39" i="9"/>
  <c r="L51" i="9"/>
  <c r="L63" i="9"/>
  <c r="H11" i="8"/>
  <c r="W20" i="9"/>
  <c r="L16" i="9"/>
  <c r="L28" i="9"/>
  <c r="L40" i="9"/>
  <c r="L52" i="9"/>
  <c r="L64" i="9"/>
  <c r="H12" i="8"/>
  <c r="W59" i="9"/>
  <c r="W41" i="9"/>
  <c r="L17" i="9"/>
  <c r="L29" i="9"/>
  <c r="L41" i="9"/>
  <c r="L53" i="9"/>
  <c r="L9" i="9"/>
  <c r="W25" i="9"/>
  <c r="W56" i="9"/>
  <c r="L44" i="9"/>
  <c r="W47" i="9"/>
  <c r="L18" i="9"/>
  <c r="L30" i="9"/>
  <c r="L42" i="9"/>
  <c r="L54" i="9"/>
  <c r="W26" i="9"/>
  <c r="W9" i="9"/>
  <c r="L32" i="9"/>
  <c r="L56" i="9"/>
  <c r="W28" i="9"/>
  <c r="L19" i="9"/>
  <c r="L31" i="9"/>
  <c r="L43" i="9"/>
  <c r="L55" i="9"/>
  <c r="W12" i="9"/>
  <c r="W27" i="9"/>
  <c r="W44" i="9"/>
  <c r="L20" i="9"/>
  <c r="W13" i="9"/>
  <c r="L21" i="9"/>
  <c r="L33" i="9"/>
  <c r="L45" i="9"/>
  <c r="L57" i="9"/>
  <c r="W14" i="9"/>
  <c r="W29" i="9"/>
  <c r="W48" i="9"/>
  <c r="L62" i="9"/>
  <c r="W61" i="9"/>
  <c r="W53" i="9"/>
  <c r="W55" i="9"/>
  <c r="W60" i="9"/>
  <c r="W63" i="9"/>
  <c r="W22" i="9"/>
  <c r="W11" i="9"/>
  <c r="W31" i="9"/>
  <c r="W34" i="9"/>
  <c r="W58" i="9"/>
  <c r="W62" i="9"/>
  <c r="W39" i="9"/>
  <c r="W54" i="9"/>
  <c r="W49" i="9"/>
  <c r="W38" i="9"/>
  <c r="W30" i="9"/>
  <c r="W35" i="9"/>
  <c r="W18" i="9"/>
  <c r="W23" i="9"/>
  <c r="W42" i="9"/>
  <c r="W46" i="9"/>
  <c r="W10" i="9"/>
  <c r="W43" i="9"/>
  <c r="W57" i="9"/>
  <c r="W64" i="9"/>
  <c r="W45" i="9"/>
  <c r="W52" i="9"/>
  <c r="W33" i="9"/>
  <c r="W40" i="9"/>
  <c r="W21" i="9"/>
  <c r="W16" i="9"/>
  <c r="H8" i="8"/>
  <c r="H13" i="8" l="1"/>
  <c r="L76" i="9"/>
  <c r="W76" i="9"/>
  <c r="J10" i="7"/>
  <c r="H10" i="7"/>
  <c r="F10" i="7"/>
  <c r="D10" i="7"/>
  <c r="L10" i="7"/>
  <c r="AL10" i="5"/>
  <c r="AL9" i="5"/>
  <c r="AJ10" i="5"/>
  <c r="AB10" i="2"/>
  <c r="AB11" i="2"/>
  <c r="AB12" i="2"/>
  <c r="AB13" i="2"/>
  <c r="AB14" i="2"/>
  <c r="AB15" i="2"/>
  <c r="AB16" i="2"/>
  <c r="AB17" i="2"/>
  <c r="AB18" i="2"/>
  <c r="AB19" i="2"/>
  <c r="AB20" i="2"/>
  <c r="AB21" i="2"/>
  <c r="AB22" i="2"/>
  <c r="AB23" i="2"/>
  <c r="AB24" i="2"/>
  <c r="AB25" i="2"/>
  <c r="AB26" i="2"/>
  <c r="AB27" i="2"/>
  <c r="AB28" i="2"/>
  <c r="AB29" i="2"/>
  <c r="AB30" i="2"/>
  <c r="AB31" i="2"/>
  <c r="AB32" i="2"/>
  <c r="AB33" i="2"/>
  <c r="AB34" i="2"/>
  <c r="AB35" i="2"/>
  <c r="AB36" i="2"/>
  <c r="AB37" i="2"/>
  <c r="AB38" i="2"/>
  <c r="AB39" i="2"/>
  <c r="AB40" i="2"/>
  <c r="AB41" i="2"/>
  <c r="AB42" i="2"/>
  <c r="AB43" i="2"/>
  <c r="AB44" i="2"/>
  <c r="AB45" i="2"/>
  <c r="AB46" i="2"/>
  <c r="AB47" i="2"/>
  <c r="AB48" i="2"/>
  <c r="AB49" i="2"/>
  <c r="AB50" i="2"/>
  <c r="AB51" i="2"/>
  <c r="AB52" i="2"/>
  <c r="AB53" i="2"/>
  <c r="AB54" i="2"/>
  <c r="AB55" i="2"/>
  <c r="AB56" i="2"/>
  <c r="AB57" i="2"/>
  <c r="AB58" i="2"/>
  <c r="AB59" i="2"/>
  <c r="AB9" i="2"/>
  <c r="Z59" i="2" l="1"/>
</calcChain>
</file>

<file path=xl/sharedStrings.xml><?xml version="1.0" encoding="utf-8"?>
<sst xmlns="http://schemas.openxmlformats.org/spreadsheetml/2006/main" count="527" uniqueCount="210">
  <si>
    <t>صندوق سرمایه‌گذاری مشترک بانک اقتصاد نوین</t>
  </si>
  <si>
    <t>صورت وضعیت پرتفوی</t>
  </si>
  <si>
    <t>برای ماه منتهی به 1403/07/30</t>
  </si>
  <si>
    <t>-1</t>
  </si>
  <si>
    <t>سرمایه گذاری ها</t>
  </si>
  <si>
    <t>-1-1</t>
  </si>
  <si>
    <t>سرمایه گذاری در سهام و حق تقدم سهام</t>
  </si>
  <si>
    <t>1403/06/31</t>
  </si>
  <si>
    <t>تغییرات طی دوره</t>
  </si>
  <si>
    <t>1403/07/30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</si>
  <si>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</si>
  <si>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</si>
  <si>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</si>
  <si>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</si>
  <si>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</si>
  <si>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</si>
  <si>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</si>
  <si>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</si>
  <si>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</si>
  <si>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ایران خودرو دیزل</t>
  </si>
  <si>
    <t>ایران‌ خودرو</t>
  </si>
  <si>
    <t>ایران‌یاساتایرورابر</t>
  </si>
  <si>
    <t>بانک صادرات ایران</t>
  </si>
  <si>
    <t>بانک ملت</t>
  </si>
  <si>
    <t>بانک‌اقتصادنوین‌</t>
  </si>
  <si>
    <t>بیمه اتکایی ایران معین</t>
  </si>
  <si>
    <t>بیمه دانا</t>
  </si>
  <si>
    <t>پارس‌ مینو</t>
  </si>
  <si>
    <t>پالایش نفت اصفهان</t>
  </si>
  <si>
    <t>پالایش نفت بندرعباس</t>
  </si>
  <si>
    <t>پتروشیمی تندگویان</t>
  </si>
  <si>
    <t>پتروشیمی غدیر</t>
  </si>
  <si>
    <t>پرتو بار فرابر خلیج فارس</t>
  </si>
  <si>
    <t>پمپ‌ سازی‌ ایران‌</t>
  </si>
  <si>
    <t>تامین سرمایه نوین</t>
  </si>
  <si>
    <t>تایدواترخاورمیانه</t>
  </si>
  <si>
    <t>توسعه مولد نیروگاهی جهرم</t>
  </si>
  <si>
    <t>تولید نیروی برق دماوند</t>
  </si>
  <si>
    <t>چینی ایران</t>
  </si>
  <si>
    <t>ح . سرمایه‌گذاری‌ سپه‌</t>
  </si>
  <si>
    <t>داروسازی‌ فارابی‌</t>
  </si>
  <si>
    <t>دارویی ره آورد تامین</t>
  </si>
  <si>
    <t>دارویی‌ رازک‌</t>
  </si>
  <si>
    <t>سایپا</t>
  </si>
  <si>
    <t>سرمایه گذاری تامین اجتماعی</t>
  </si>
  <si>
    <t>سرمایه گذاری خوارزمی</t>
  </si>
  <si>
    <t>سرمایه گذاری مالی سپهرصادرات</t>
  </si>
  <si>
    <t>سرمایه‌گذاری‌ سایپا</t>
  </si>
  <si>
    <t>سرمایه‌گذاری‌ سپه‌</t>
  </si>
  <si>
    <t>سرمایه‌گذاری‌صندوق‌بازنشستگی‌</t>
  </si>
  <si>
    <t>سیمان‌ شرق‌</t>
  </si>
  <si>
    <t>سیمان‌ صوفیان‌</t>
  </si>
  <si>
    <t>شیشه سازی مینا</t>
  </si>
  <si>
    <t>شیشه‌ قزوین‌</t>
  </si>
  <si>
    <t>صبا فولاد خلیج فارس</t>
  </si>
  <si>
    <t>صنایع پتروشیمی تخت جمشید</t>
  </si>
  <si>
    <t>صنایع شیمیایی کیمیاگران امروز</t>
  </si>
  <si>
    <t>صنایع‌ریخته‌گری‌ایران‌</t>
  </si>
  <si>
    <t>صنعتی‌ دریایی‌ ایران‌</t>
  </si>
  <si>
    <t>فنرسازی‌خاور</t>
  </si>
  <si>
    <t>فولاد مبارکه اصفهان</t>
  </si>
  <si>
    <t>گروه مپنا (سهامی عام)</t>
  </si>
  <si>
    <t>ملی‌ صنایع‌ مس‌ ایران‌</t>
  </si>
  <si>
    <t>مهرکام‌پارس‌</t>
  </si>
  <si>
    <t>مولد نیروگاهی تجارت فارس</t>
  </si>
  <si>
    <t>نشاسته و گلوکز آردینه</t>
  </si>
  <si>
    <t>نورایستا پلاستیک</t>
  </si>
  <si>
    <t>کاشی‌ وسرامیک‌ حافظ‌</t>
  </si>
  <si>
    <t>سیمان ممتازان کرمان</t>
  </si>
  <si>
    <t>جمع</t>
  </si>
  <si>
    <t>نام سهام</t>
  </si>
  <si>
    <t>قیمت اعمال</t>
  </si>
  <si>
    <t>تاریخ اعمال</t>
  </si>
  <si>
    <t>نرخ سود موثر</t>
  </si>
  <si>
    <t>-3-1</t>
  </si>
  <si>
    <t>سرمایه‌گذاری در اوراق بهادار با درآمد ثابت یا علی‌الحساب</t>
  </si>
  <si>
    <t>اطلاعات اوراق با درآمد ثابت</t>
  </si>
  <si>
    <t>نام اوراق</t>
  </si>
  <si>
    <t>دارای مجوز از سازمان</t>
  </si>
  <si>
    <t>پذیرفته شده در بورس یا فرابورس</t>
  </si>
  <si>
    <t>تاریخ انتشار اوراق</t>
  </si>
  <si>
    <t>تاریخ سررسید</t>
  </si>
  <si>
    <t>نرخ سود اسمی</t>
  </si>
  <si>
    <t>اسنادخزانه-م7بودجه00-030912</t>
  </si>
  <si>
    <t>بله</t>
  </si>
  <si>
    <t>1400/04/14</t>
  </si>
  <si>
    <t>1403/09/12</t>
  </si>
  <si>
    <t>-4-1</t>
  </si>
  <si>
    <t>سرمایه‌گذاری در  سپرده‌ بانکی</t>
  </si>
  <si>
    <t>سپرده های بانکی</t>
  </si>
  <si>
    <t>مبلغ</t>
  </si>
  <si>
    <t>افزایش</t>
  </si>
  <si>
    <t>کاهش</t>
  </si>
  <si>
    <t>صورت وضعیت درآمدها</t>
  </si>
  <si>
    <t>-2</t>
  </si>
  <si>
    <t>درآمد حاصل از سرمایه گذاری ها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</si>
  <si>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</si>
  <si>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</si>
  <si>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</si>
  <si>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</si>
  <si>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</si>
  <si>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درآمد حاصل از سرمایه گذاری در واحدهای صندوق های سرمایه گذاری</t>
  </si>
  <si>
    <t>2-2</t>
  </si>
  <si>
    <t>درآمد حاصل از سرمایه گذاری در اوراق بهادار با درآمد ثابت</t>
  </si>
  <si>
    <t>3-2</t>
  </si>
  <si>
    <t>درآمد حاصل از سرمایه گذاری در سپرده بانکی و گواهی سپرده</t>
  </si>
  <si>
    <t>4-2</t>
  </si>
  <si>
    <t>سایر درآمدها</t>
  </si>
  <si>
    <t>5-2</t>
  </si>
  <si>
    <t>-1-2</t>
  </si>
  <si>
    <t>درآمد حاصل از سرمایه­گذاری در سهام و حق تقدم سهام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</si>
  <si>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</si>
  <si>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</si>
  <si>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</si>
  <si>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</si>
  <si>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</si>
  <si>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</si>
  <si>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اختیارخ شستا-1100-1403/02/12</t>
  </si>
  <si>
    <t>تولیدی و صنعتی گوهرفام</t>
  </si>
  <si>
    <t>نخریسی و نساجی خسروی خراسان</t>
  </si>
  <si>
    <t>بهار رز عالیس چناران</t>
  </si>
  <si>
    <t>پارس فنر</t>
  </si>
  <si>
    <t>اختیارخ خودرو-3000-1403/02/05</t>
  </si>
  <si>
    <t>-3-2</t>
  </si>
  <si>
    <t>درآمد حاصل از سرمایه­گذاری در اوراق بهادار با درآمد ثابت:</t>
  </si>
  <si>
    <t>درآمد سود اوراق</t>
  </si>
  <si>
    <t>-4-2</t>
  </si>
  <si>
    <t>درآمد حاصل از سرمایه­گذاری در سپرده بانکی و گواهی سپرده</t>
  </si>
  <si>
    <t>نام سپرده بانکی</t>
  </si>
  <si>
    <t>سود سپرده بانکی و گواهی سپرده</t>
  </si>
  <si>
    <t>درصد سود به میانگین سپرده</t>
  </si>
  <si>
    <t>-5-2</t>
  </si>
  <si>
    <t>معین برای سایر درآمدهای تنزیل سود بانک</t>
  </si>
  <si>
    <t>تعدیل کارمزد کارگزار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</si>
  <si>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</si>
  <si>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</si>
  <si>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</si>
  <si>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</si>
  <si>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</si>
  <si>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</si>
  <si>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</si>
  <si>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1403/04/16</t>
  </si>
  <si>
    <t>1403/04/09</t>
  </si>
  <si>
    <t>1403/02/31</t>
  </si>
  <si>
    <t>1402/12/05</t>
  </si>
  <si>
    <t>1403/04/13</t>
  </si>
  <si>
    <t>1403/05/16</t>
  </si>
  <si>
    <t>1403/04/30</t>
  </si>
  <si>
    <t>1403/04/31</t>
  </si>
  <si>
    <t>1403/05/10</t>
  </si>
  <si>
    <t>1403/03/06</t>
  </si>
  <si>
    <t>1403/03/07</t>
  </si>
  <si>
    <t>1403/04/28</t>
  </si>
  <si>
    <t>1403/03/02</t>
  </si>
  <si>
    <t>1403/02/22</t>
  </si>
  <si>
    <t>1403/03/30</t>
  </si>
  <si>
    <t>1403/04/24</t>
  </si>
  <si>
    <t>1403/07/26</t>
  </si>
  <si>
    <t>1403/04/27</t>
  </si>
  <si>
    <t>1403/02/02</t>
  </si>
  <si>
    <t>1403/03/05</t>
  </si>
  <si>
    <t>1403/02/18</t>
  </si>
  <si>
    <t>1403/03/26</t>
  </si>
  <si>
    <t>1403/07/28</t>
  </si>
  <si>
    <t>1403/03/09</t>
  </si>
  <si>
    <t>1403/05/11</t>
  </si>
  <si>
    <t>1403/01/27</t>
  </si>
  <si>
    <t>1403/01/29</t>
  </si>
  <si>
    <t>1403/04/23</t>
  </si>
  <si>
    <t>1403/03/01</t>
  </si>
  <si>
    <t>درآمد سود</t>
  </si>
  <si>
    <t>خالص درآمد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</si>
  <si>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</si>
  <si>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</si>
  <si>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</si>
  <si>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</si>
  <si>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</si>
  <si>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سود (زیان) ناشی از اعمال اختیار معامله سهام</t>
  </si>
  <si>
    <t>نام سهم</t>
  </si>
  <si>
    <t>نام اختیار</t>
  </si>
  <si>
    <t>ارزش اعمال</t>
  </si>
  <si>
    <t>ارزش دفتری اختیار</t>
  </si>
  <si>
    <t>بهای تمام شده سهم</t>
  </si>
  <si>
    <t>کارمزد اعمال</t>
  </si>
  <si>
    <t>مالیات اعمال</t>
  </si>
  <si>
    <t>کارمزد فروش اختیار</t>
  </si>
  <si>
    <t>سود(زیان)اعمال</t>
  </si>
  <si>
    <t>خساپا1</t>
  </si>
  <si>
    <t>ضسپا10001</t>
  </si>
  <si>
    <t>خودرو1</t>
  </si>
  <si>
    <t>ضخود30841</t>
  </si>
  <si>
    <t>شستا1</t>
  </si>
  <si>
    <t>ضستا30161</t>
  </si>
  <si>
    <t>ضخود20451</t>
  </si>
  <si>
    <t>ضستا20251</t>
  </si>
  <si>
    <t>درآمد ناشی از تغییر قیمت اوراق بهادار</t>
  </si>
  <si>
    <t>سود و زیان ناشی از تغییر قیمت</t>
  </si>
  <si>
    <t>سپرده بانکی</t>
  </si>
  <si>
    <t>بانک تجارت</t>
  </si>
  <si>
    <t>فولاد خوزستان</t>
  </si>
  <si>
    <t xml:space="preserve"> سرمایه گذاری نیروگاهی ایران</t>
  </si>
  <si>
    <t xml:space="preserve"> پالایش نفت تهران</t>
  </si>
  <si>
    <t xml:space="preserve"> صنعتي زر ماكارون</t>
  </si>
  <si>
    <t xml:space="preserve"> تهيه توزيع غذاي دنا آفرين فدك</t>
  </si>
  <si>
    <t xml:space="preserve"> توسعه صنایع بهشهر</t>
  </si>
  <si>
    <t xml:space="preserve"> تولید و توسعه سرب روی ایرانیان</t>
  </si>
  <si>
    <t>کارخانجات‌تولیدی‌شیشه‌رازی‌</t>
  </si>
  <si>
    <t xml:space="preserve"> گسترش صنایع روی ایرانیان</t>
  </si>
  <si>
    <t xml:space="preserve"> زغال سنگ پروده طبس</t>
  </si>
  <si>
    <t xml:space="preserve">سپرده بانکی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</si>
</sst>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#,##0.00_);[Red]\(#,##0.00\)%"/>
  </numFmts>
  <fonts count="13" x14ac:knownFonts="1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sz val="8"/>
      <color rgb="FF000000"/>
      <name val="Arial"/>
      <family val="2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sz val="10"/>
      <color rgb="FF000000"/>
      <name val="Arial"/>
      <family val="2"/>
    </font>
    <font>
      <b/>
      <sz val="20"/>
      <color rgb="FF000000"/>
      <name val="B Nazanin"/>
      <charset val="178"/>
    </font>
    <font>
      <sz val="20"/>
      <color rgb="FF000000"/>
      <name val="Arial"/>
      <family val="2"/>
    </font>
    <font>
      <sz val="12"/>
      <name val="B Nazanin"/>
      <charset val="178"/>
    </font>
    <font>
      <b/>
      <sz val="10"/>
      <color rgb="FF000000"/>
      <name val="Arial"/>
      <family val="2"/>
    </font>
    <font>
      <b/>
      <sz val="12"/>
      <name val="B Nazanin"/>
      <charset val="178"/>
    </font>
    <font>
      <b/>
      <sz val="12"/>
      <color theme="1"/>
      <name val="B Nazanin"/>
      <charset val="17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</borders>
  <cellStyleXfs count="3">
    <xf numFmtId="0" fontId="0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84">
    <xf numFmtId="0" fontId="0" fillId="0" borderId="0" xfId="0" applyAlignment="1">
      <alignment horizontal="left"/>
    </xf>
    <xf numFmtId="0" fontId="3" fillId="0" borderId="0" xfId="0" applyFont="1" applyFill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4" fillId="0" borderId="3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right" vertical="top"/>
    </xf>
    <xf numFmtId="3" fontId="5" fillId="0" borderId="2" xfId="0" applyNumberFormat="1" applyFont="1" applyFill="1" applyBorder="1" applyAlignment="1">
      <alignment horizontal="right" vertical="top"/>
    </xf>
    <xf numFmtId="4" fontId="5" fillId="0" borderId="2" xfId="0" applyNumberFormat="1" applyFont="1" applyFill="1" applyBorder="1" applyAlignment="1">
      <alignment horizontal="right" vertical="top"/>
    </xf>
    <xf numFmtId="0" fontId="5" fillId="0" borderId="0" xfId="0" applyFont="1" applyFill="1" applyAlignment="1">
      <alignment horizontal="right" vertical="top"/>
    </xf>
    <xf numFmtId="3" fontId="5" fillId="0" borderId="0" xfId="0" applyNumberFormat="1" applyFont="1" applyFill="1" applyAlignment="1">
      <alignment horizontal="right" vertical="top"/>
    </xf>
    <xf numFmtId="3" fontId="5" fillId="0" borderId="4" xfId="0" applyNumberFormat="1" applyFont="1" applyFill="1" applyBorder="1" applyAlignment="1">
      <alignment horizontal="right" vertical="top"/>
    </xf>
    <xf numFmtId="0" fontId="5" fillId="0" borderId="6" xfId="0" applyFont="1" applyFill="1" applyBorder="1" applyAlignment="1">
      <alignment horizontal="right" vertical="top"/>
    </xf>
    <xf numFmtId="4" fontId="5" fillId="0" borderId="6" xfId="0" applyNumberFormat="1" applyFont="1" applyFill="1" applyBorder="1" applyAlignment="1">
      <alignment horizontal="right" vertical="top"/>
    </xf>
    <xf numFmtId="3" fontId="5" fillId="0" borderId="6" xfId="0" applyNumberFormat="1" applyFont="1" applyFill="1" applyBorder="1" applyAlignment="1">
      <alignment horizontal="right" vertical="top"/>
    </xf>
    <xf numFmtId="0" fontId="4" fillId="0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/>
    </xf>
    <xf numFmtId="164" fontId="0" fillId="0" borderId="0" xfId="1" applyNumberFormat="1" applyFont="1" applyAlignment="1">
      <alignment horizontal="left"/>
    </xf>
    <xf numFmtId="164" fontId="0" fillId="0" borderId="0" xfId="0" applyNumberFormat="1" applyAlignment="1">
      <alignment horizontal="left"/>
    </xf>
    <xf numFmtId="3" fontId="0" fillId="0" borderId="0" xfId="0" applyNumberFormat="1" applyAlignment="1">
      <alignment horizontal="left"/>
    </xf>
    <xf numFmtId="0" fontId="4" fillId="0" borderId="0" xfId="0" applyFont="1" applyFill="1" applyBorder="1" applyAlignment="1">
      <alignment horizontal="center" vertical="center"/>
    </xf>
    <xf numFmtId="10" fontId="5" fillId="0" borderId="0" xfId="2" applyNumberFormat="1" applyFont="1" applyFill="1" applyBorder="1" applyAlignment="1">
      <alignment horizontal="right" vertical="top"/>
    </xf>
    <xf numFmtId="0" fontId="4" fillId="0" borderId="8" xfId="0" applyFont="1" applyFill="1" applyBorder="1" applyAlignment="1">
      <alignment horizontal="center" vertical="center"/>
    </xf>
    <xf numFmtId="0" fontId="0" fillId="0" borderId="0" xfId="0" applyBorder="1" applyAlignment="1">
      <alignment horizontal="left"/>
    </xf>
    <xf numFmtId="3" fontId="5" fillId="0" borderId="0" xfId="0" applyNumberFormat="1" applyFont="1" applyFill="1" applyBorder="1" applyAlignment="1">
      <alignment horizontal="right" vertical="top"/>
    </xf>
    <xf numFmtId="10" fontId="5" fillId="0" borderId="6" xfId="2" applyNumberFormat="1" applyFont="1" applyFill="1" applyBorder="1" applyAlignment="1">
      <alignment horizontal="right" vertical="top"/>
    </xf>
    <xf numFmtId="0" fontId="5" fillId="0" borderId="0" xfId="0" applyFont="1" applyFill="1" applyBorder="1" applyAlignment="1">
      <alignment horizontal="right" vertical="top"/>
    </xf>
    <xf numFmtId="38" fontId="9" fillId="0" borderId="0" xfId="0" applyNumberFormat="1" applyFont="1" applyAlignment="1">
      <alignment horizontal="right" vertical="center"/>
    </xf>
    <xf numFmtId="38" fontId="9" fillId="0" borderId="0" xfId="0" applyNumberFormat="1" applyFont="1" applyBorder="1" applyAlignment="1">
      <alignment horizontal="right" vertical="center"/>
    </xf>
    <xf numFmtId="38" fontId="0" fillId="0" borderId="0" xfId="0" applyNumberFormat="1" applyAlignment="1">
      <alignment horizontal="left"/>
    </xf>
    <xf numFmtId="0" fontId="5" fillId="0" borderId="0" xfId="0" applyFont="1" applyAlignment="1">
      <alignment horizontal="right" vertical="top"/>
    </xf>
    <xf numFmtId="3" fontId="5" fillId="0" borderId="0" xfId="0" applyNumberFormat="1" applyFont="1" applyAlignment="1">
      <alignment horizontal="center" vertical="center"/>
    </xf>
    <xf numFmtId="38" fontId="9" fillId="0" borderId="0" xfId="0" applyNumberFormat="1" applyFont="1" applyAlignment="1">
      <alignment horizontal="center" vertical="center"/>
    </xf>
    <xf numFmtId="0" fontId="5" fillId="0" borderId="0" xfId="0" applyFont="1" applyBorder="1" applyAlignment="1">
      <alignment horizontal="right" vertical="top"/>
    </xf>
    <xf numFmtId="3" fontId="5" fillId="0" borderId="0" xfId="0" applyNumberFormat="1" applyFont="1" applyBorder="1" applyAlignment="1">
      <alignment horizontal="center" vertical="center"/>
    </xf>
    <xf numFmtId="38" fontId="9" fillId="0" borderId="0" xfId="0" applyNumberFormat="1" applyFont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165" fontId="9" fillId="0" borderId="0" xfId="0" applyNumberFormat="1" applyFont="1" applyAlignment="1">
      <alignment horizontal="right" vertical="center"/>
    </xf>
    <xf numFmtId="3" fontId="5" fillId="0" borderId="0" xfId="0" applyNumberFormat="1" applyFont="1" applyAlignment="1">
      <alignment horizontal="right" vertical="top"/>
    </xf>
    <xf numFmtId="10" fontId="0" fillId="0" borderId="0" xfId="2" applyNumberFormat="1" applyFont="1" applyAlignment="1">
      <alignment horizontal="left"/>
    </xf>
    <xf numFmtId="10" fontId="5" fillId="0" borderId="0" xfId="2" applyNumberFormat="1" applyFont="1" applyAlignment="1">
      <alignment horizontal="right" vertical="center"/>
    </xf>
    <xf numFmtId="4" fontId="5" fillId="0" borderId="0" xfId="0" applyNumberFormat="1" applyFont="1" applyAlignment="1">
      <alignment horizontal="right" vertical="center"/>
    </xf>
    <xf numFmtId="3" fontId="5" fillId="0" borderId="2" xfId="0" applyNumberFormat="1" applyFont="1" applyFill="1" applyBorder="1" applyAlignment="1">
      <alignment horizontal="center" vertical="top"/>
    </xf>
    <xf numFmtId="3" fontId="5" fillId="0" borderId="0" xfId="0" applyNumberFormat="1" applyFont="1" applyFill="1" applyAlignment="1">
      <alignment horizontal="center" vertical="top"/>
    </xf>
    <xf numFmtId="3" fontId="5" fillId="0" borderId="0" xfId="0" applyNumberFormat="1" applyFont="1" applyFill="1" applyBorder="1" applyAlignment="1">
      <alignment horizontal="center" vertical="top"/>
    </xf>
    <xf numFmtId="0" fontId="0" fillId="0" borderId="0" xfId="0" applyAlignment="1">
      <alignment horizontal="center"/>
    </xf>
    <xf numFmtId="3" fontId="5" fillId="0" borderId="6" xfId="0" applyNumberFormat="1" applyFont="1" applyFill="1" applyBorder="1" applyAlignment="1">
      <alignment horizontal="center" vertical="top"/>
    </xf>
    <xf numFmtId="3" fontId="5" fillId="0" borderId="4" xfId="0" applyNumberFormat="1" applyFont="1" applyFill="1" applyBorder="1" applyAlignment="1">
      <alignment horizontal="center" vertical="top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10" fillId="0" borderId="0" xfId="0" applyFont="1" applyAlignment="1">
      <alignment horizontal="left"/>
    </xf>
    <xf numFmtId="3" fontId="4" fillId="0" borderId="0" xfId="0" applyNumberFormat="1" applyFont="1" applyFill="1" applyBorder="1" applyAlignment="1">
      <alignment horizontal="right" vertical="top"/>
    </xf>
    <xf numFmtId="3" fontId="4" fillId="0" borderId="5" xfId="0" applyNumberFormat="1" applyFont="1" applyFill="1" applyBorder="1" applyAlignment="1">
      <alignment horizontal="right" vertical="top"/>
    </xf>
    <xf numFmtId="38" fontId="11" fillId="0" borderId="7" xfId="0" applyNumberFormat="1" applyFont="1" applyBorder="1" applyAlignment="1">
      <alignment horizontal="right" vertical="center"/>
    </xf>
    <xf numFmtId="38" fontId="11" fillId="0" borderId="0" xfId="0" applyNumberFormat="1" applyFont="1" applyBorder="1" applyAlignment="1">
      <alignment horizontal="right" vertical="center"/>
    </xf>
    <xf numFmtId="38" fontId="12" fillId="0" borderId="0" xfId="0" applyNumberFormat="1" applyFont="1" applyBorder="1" applyAlignment="1">
      <alignment horizontal="right" vertical="center"/>
    </xf>
    <xf numFmtId="38" fontId="12" fillId="0" borderId="7" xfId="0" applyNumberFormat="1" applyFont="1" applyBorder="1" applyAlignment="1">
      <alignment horizontal="right" vertical="center"/>
    </xf>
    <xf numFmtId="38" fontId="11" fillId="0" borderId="0" xfId="0" applyNumberFormat="1" applyFont="1" applyAlignment="1">
      <alignment horizontal="right" vertical="center"/>
    </xf>
    <xf numFmtId="3" fontId="4" fillId="0" borderId="5" xfId="0" applyNumberFormat="1" applyFont="1" applyFill="1" applyBorder="1" applyAlignment="1">
      <alignment horizontal="center" vertical="top"/>
    </xf>
    <xf numFmtId="0" fontId="10" fillId="0" borderId="0" xfId="0" applyFont="1" applyAlignment="1">
      <alignment horizontal="center"/>
    </xf>
    <xf numFmtId="38" fontId="10" fillId="0" borderId="0" xfId="0" applyNumberFormat="1" applyFont="1" applyAlignment="1">
      <alignment horizontal="left"/>
    </xf>
    <xf numFmtId="3" fontId="4" fillId="0" borderId="7" xfId="0" applyNumberFormat="1" applyFont="1" applyFill="1" applyBorder="1" applyAlignment="1">
      <alignment horizontal="right" vertical="top"/>
    </xf>
    <xf numFmtId="38" fontId="11" fillId="0" borderId="7" xfId="0" applyNumberFormat="1" applyFont="1" applyBorder="1" applyAlignment="1">
      <alignment horizontal="center" vertical="center"/>
    </xf>
    <xf numFmtId="10" fontId="4" fillId="0" borderId="5" xfId="2" applyNumberFormat="1" applyFont="1" applyFill="1" applyBorder="1" applyAlignment="1">
      <alignment horizontal="right" vertical="top"/>
    </xf>
    <xf numFmtId="10" fontId="11" fillId="0" borderId="7" xfId="2" applyNumberFormat="1" applyFont="1" applyBorder="1" applyAlignment="1">
      <alignment horizontal="right" vertical="center"/>
    </xf>
    <xf numFmtId="9" fontId="4" fillId="0" borderId="7" xfId="2" applyNumberFormat="1" applyFont="1" applyFill="1" applyBorder="1" applyAlignment="1">
      <alignment horizontal="right" vertical="top"/>
    </xf>
    <xf numFmtId="10" fontId="4" fillId="0" borderId="7" xfId="2" applyNumberFormat="1" applyFont="1" applyFill="1" applyBorder="1" applyAlignment="1">
      <alignment horizontal="right" vertical="top"/>
    </xf>
    <xf numFmtId="3" fontId="4" fillId="0" borderId="0" xfId="0" applyNumberFormat="1" applyFont="1" applyFill="1" applyBorder="1" applyAlignment="1">
      <alignment horizontal="center" vertical="top"/>
    </xf>
    <xf numFmtId="0" fontId="7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top"/>
    </xf>
    <xf numFmtId="0" fontId="5" fillId="0" borderId="0" xfId="0" applyFont="1" applyFill="1" applyAlignment="1">
      <alignment horizontal="right" vertical="top"/>
    </xf>
    <xf numFmtId="3" fontId="5" fillId="0" borderId="0" xfId="0" applyNumberFormat="1" applyFont="1" applyFill="1" applyAlignment="1">
      <alignment horizontal="right" vertical="top"/>
    </xf>
    <xf numFmtId="0" fontId="5" fillId="0" borderId="0" xfId="0" applyFont="1" applyFill="1" applyBorder="1" applyAlignment="1">
      <alignment horizontal="right" vertical="top"/>
    </xf>
    <xf numFmtId="3" fontId="5" fillId="0" borderId="0" xfId="0" applyNumberFormat="1" applyFont="1" applyFill="1" applyAlignment="1">
      <alignment horizontal="center" vertical="top"/>
    </xf>
    <xf numFmtId="3" fontId="5" fillId="0" borderId="0" xfId="0" applyNumberFormat="1" applyFont="1" applyFill="1" applyBorder="1" applyAlignment="1">
      <alignment horizontal="center" vertical="top"/>
    </xf>
    <xf numFmtId="0" fontId="4" fillId="0" borderId="0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right" vertical="top"/>
    </xf>
    <xf numFmtId="3" fontId="5" fillId="0" borderId="2" xfId="0" applyNumberFormat="1" applyFont="1" applyFill="1" applyBorder="1" applyAlignment="1">
      <alignment horizontal="right" vertical="top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right" vertical="center"/>
    </xf>
    <xf numFmtId="0" fontId="4" fillId="0" borderId="8" xfId="0" applyFont="1" applyFill="1" applyBorder="1" applyAlignment="1">
      <alignment horizontal="center" vertical="center"/>
    </xf>
    <xf numFmtId="3" fontId="4" fillId="0" borderId="7" xfId="0" applyNumberFormat="1" applyFont="1" applyFill="1" applyBorder="1" applyAlignment="1">
      <alignment horizontal="right" vertical="top"/>
    </xf>
    <xf numFmtId="0" fontId="4" fillId="0" borderId="9" xfId="0" applyFont="1" applyFill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467303</xdr:colOff>
      <xdr:row>4</xdr:row>
      <xdr:rowOff>346075</xdr:rowOff>
    </xdr:from>
    <xdr:to>
      <xdr:col>1</xdr:col>
      <xdr:colOff>2535382</xdr:colOff>
      <xdr:row>5</xdr:row>
      <xdr:rowOff>993775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14E9F2B-A2DC-4988-BB14-1BBAC5057C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85430618" y="901700"/>
          <a:ext cx="2068079" cy="2203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4:C13"/>
  <sheetViews>
    <sheetView rightToLeft="1" zoomScaleNormal="100" workbookViewId="0">
      <selection activeCell="J12" sqref="J12"/>
    </sheetView>
  </sheetViews>
  <sheetFormatPr defaultRowHeight="12.75" x14ac:dyDescent="0.2"/>
  <cols>
    <col min="1" max="1" width="44.42578125" customWidth="1"/>
    <col min="2" max="2" width="45.42578125" customWidth="1"/>
    <col min="3" max="3" width="46.42578125" customWidth="1"/>
  </cols>
  <sheetData>
    <row r="4" spans="1:3" ht="7.35" customHeight="1" x14ac:dyDescent="0.2"/>
    <row r="5" spans="1:3" ht="123.6" customHeight="1" x14ac:dyDescent="0.2">
      <c r="B5" s="68"/>
    </row>
    <row r="6" spans="1:3" ht="123.6" customHeight="1" x14ac:dyDescent="0.2">
      <c r="B6" s="68"/>
    </row>
    <row r="11" spans="1:3" s="15" customFormat="1" ht="41.25" customHeight="1" x14ac:dyDescent="0.35">
      <c r="A11" s="67" t="s">
        <v>0</v>
      </c>
      <c r="B11" s="67"/>
      <c r="C11" s="67"/>
    </row>
    <row r="12" spans="1:3" s="15" customFormat="1" ht="41.25" customHeight="1" x14ac:dyDescent="0.35">
      <c r="A12" s="67" t="s">
        <v>1</v>
      </c>
      <c r="B12" s="67"/>
      <c r="C12" s="67"/>
    </row>
    <row r="13" spans="1:3" s="15" customFormat="1" ht="41.25" customHeight="1" x14ac:dyDescent="0.35">
      <c r="A13" s="67" t="s">
        <v>2</v>
      </c>
      <c r="B13" s="67"/>
      <c r="C13" s="67"/>
    </row>
  </sheetData>
  <mergeCells count="4">
    <mergeCell ref="A11:C11"/>
    <mergeCell ref="A12:C12"/>
    <mergeCell ref="A13:C13"/>
    <mergeCell ref="B5:B6"/>
  </mergeCells>
  <pageMargins left="0.39" right="0.39" top="0.39" bottom="0.39" header="0" footer="0"/>
  <pageSetup paperSize="9" scale="71" fitToHeight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V67"/>
  <sheetViews>
    <sheetView rightToLeft="1" zoomScaleNormal="100" workbookViewId="0">
      <selection activeCell="A62" sqref="A62:XFD62"/>
    </sheetView>
  </sheetViews>
  <sheetFormatPr defaultRowHeight="12.75" x14ac:dyDescent="0.2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20.7109375" customWidth="1"/>
    <col min="6" max="6" width="1.28515625" customWidth="1"/>
    <col min="7" max="7" width="15.5703125" customWidth="1"/>
    <col min="8" max="8" width="1.28515625" customWidth="1"/>
    <col min="9" max="9" width="14.28515625" customWidth="1"/>
    <col min="10" max="10" width="1.28515625" customWidth="1"/>
    <col min="11" max="11" width="13.42578125" bestFit="1" customWidth="1"/>
    <col min="12" max="12" width="1.28515625" customWidth="1"/>
    <col min="13" max="13" width="15.5703125" customWidth="1"/>
    <col min="14" max="14" width="1.28515625" customWidth="1"/>
    <col min="15" max="15" width="14.85546875" bestFit="1" customWidth="1"/>
    <col min="16" max="16" width="1.28515625" customWidth="1"/>
    <col min="17" max="17" width="14.28515625" bestFit="1" customWidth="1"/>
    <col min="18" max="18" width="1.28515625" customWidth="1"/>
    <col min="19" max="19" width="16.85546875" bestFit="1" customWidth="1"/>
    <col min="20" max="20" width="0.28515625" customWidth="1"/>
    <col min="22" max="22" width="14.42578125" bestFit="1" customWidth="1"/>
  </cols>
  <sheetData>
    <row r="1" spans="1:22" ht="29.1" customHeight="1" x14ac:dyDescent="0.2">
      <c r="A1" s="79" t="s">
        <v>0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</row>
    <row r="2" spans="1:22" ht="21.75" customHeight="1" x14ac:dyDescent="0.2">
      <c r="A2" s="79" t="s">
        <v>93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</row>
    <row r="3" spans="1:22" ht="21.75" customHeight="1" x14ac:dyDescent="0.2">
      <c r="A3" s="79" t="s">
        <v>2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</row>
    <row r="4" spans="1:22" ht="14.45" customHeight="1" x14ac:dyDescent="0.2"/>
    <row r="5" spans="1:22" ht="14.45" customHeight="1" x14ac:dyDescent="0.2">
      <c r="A5" s="80" t="s">
        <v>114</v>
      </c>
      <c r="B5" s="80"/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</row>
    <row r="6" spans="1:22" ht="14.45" customHeight="1" x14ac:dyDescent="0.2">
      <c r="A6" s="76" t="s">
        <v>70</v>
      </c>
      <c r="C6" s="76" t="s">
        <v>134</v>
      </c>
      <c r="D6" s="76"/>
      <c r="E6" s="76"/>
      <c r="F6" s="76"/>
      <c r="G6" s="76"/>
      <c r="I6" s="76" t="s">
        <v>111</v>
      </c>
      <c r="J6" s="76"/>
      <c r="K6" s="76"/>
      <c r="L6" s="76"/>
      <c r="M6" s="76"/>
      <c r="O6" s="76" t="s">
        <v>112</v>
      </c>
      <c r="P6" s="76"/>
      <c r="Q6" s="76"/>
      <c r="R6" s="76"/>
      <c r="S6" s="76"/>
    </row>
    <row r="7" spans="1:22" ht="43.5" customHeight="1" x14ac:dyDescent="0.2">
      <c r="A7" s="76"/>
      <c r="C7" s="14" t="s">
        <v>135</v>
      </c>
      <c r="D7" s="3"/>
      <c r="E7" s="14" t="s">
        <v>136</v>
      </c>
      <c r="F7" s="3"/>
      <c r="G7" s="14" t="s">
        <v>137</v>
      </c>
      <c r="I7" s="14" t="s">
        <v>138</v>
      </c>
      <c r="J7" s="3"/>
      <c r="K7" s="14" t="s">
        <v>139</v>
      </c>
      <c r="L7" s="3"/>
      <c r="M7" s="14" t="s">
        <v>140</v>
      </c>
      <c r="O7" s="14" t="s">
        <v>138</v>
      </c>
      <c r="P7" s="3"/>
      <c r="Q7" s="14" t="s">
        <v>139</v>
      </c>
      <c r="R7" s="3"/>
      <c r="S7" s="14" t="s">
        <v>140</v>
      </c>
    </row>
    <row r="8" spans="1:22" ht="21.75" customHeight="1" x14ac:dyDescent="0.2">
      <c r="A8" s="5" t="s">
        <v>35</v>
      </c>
      <c r="C8" s="5" t="s">
        <v>141</v>
      </c>
      <c r="E8" s="27">
        <v>6298165</v>
      </c>
      <c r="F8" s="27"/>
      <c r="G8" s="27">
        <v>630</v>
      </c>
      <c r="H8" s="27"/>
      <c r="I8" s="34">
        <v>0</v>
      </c>
      <c r="J8" s="34"/>
      <c r="K8" s="34">
        <v>0</v>
      </c>
      <c r="L8" s="34"/>
      <c r="M8" s="34">
        <v>0</v>
      </c>
      <c r="N8" s="27"/>
      <c r="O8" s="27">
        <v>3967843320</v>
      </c>
      <c r="P8" s="27"/>
      <c r="Q8" s="34">
        <v>0</v>
      </c>
      <c r="R8" s="27"/>
      <c r="S8" s="27">
        <f>O8+Q8</f>
        <v>3967843320</v>
      </c>
      <c r="V8" s="28"/>
    </row>
    <row r="9" spans="1:22" ht="21.75" customHeight="1" x14ac:dyDescent="0.2">
      <c r="A9" s="8" t="s">
        <v>57</v>
      </c>
      <c r="C9" s="8" t="s">
        <v>142</v>
      </c>
      <c r="E9" s="27">
        <v>15818513</v>
      </c>
      <c r="F9" s="27"/>
      <c r="G9" s="27">
        <v>34</v>
      </c>
      <c r="H9" s="27"/>
      <c r="I9" s="34">
        <v>0</v>
      </c>
      <c r="J9" s="34"/>
      <c r="K9" s="34">
        <v>0</v>
      </c>
      <c r="L9" s="34"/>
      <c r="M9" s="34">
        <v>0</v>
      </c>
      <c r="N9" s="27"/>
      <c r="O9" s="27">
        <v>537829442</v>
      </c>
      <c r="P9" s="27"/>
      <c r="Q9" s="34">
        <v>0</v>
      </c>
      <c r="R9" s="27"/>
      <c r="S9" s="27">
        <f t="shared" ref="S9:S50" si="0">O9+Q9</f>
        <v>537829442</v>
      </c>
      <c r="V9" s="28"/>
    </row>
    <row r="10" spans="1:22" ht="21.75" customHeight="1" x14ac:dyDescent="0.2">
      <c r="A10" s="8" t="s">
        <v>59</v>
      </c>
      <c r="C10" s="8" t="s">
        <v>143</v>
      </c>
      <c r="E10" s="27">
        <v>1401054</v>
      </c>
      <c r="F10" s="27"/>
      <c r="G10" s="27">
        <v>250</v>
      </c>
      <c r="H10" s="27"/>
      <c r="I10" s="34">
        <v>0</v>
      </c>
      <c r="J10" s="34"/>
      <c r="K10" s="34">
        <v>0</v>
      </c>
      <c r="L10" s="34"/>
      <c r="M10" s="34">
        <v>0</v>
      </c>
      <c r="N10" s="27"/>
      <c r="O10" s="27">
        <v>350263500</v>
      </c>
      <c r="P10" s="27"/>
      <c r="Q10" s="34">
        <v>0</v>
      </c>
      <c r="R10" s="27"/>
      <c r="S10" s="27">
        <f t="shared" si="0"/>
        <v>350263500</v>
      </c>
      <c r="V10" s="28"/>
    </row>
    <row r="11" spans="1:22" ht="21.75" customHeight="1" x14ac:dyDescent="0.2">
      <c r="A11" s="8" t="s">
        <v>48</v>
      </c>
      <c r="C11" s="8" t="s">
        <v>144</v>
      </c>
      <c r="E11" s="27">
        <v>34950</v>
      </c>
      <c r="F11" s="27"/>
      <c r="G11" s="27">
        <v>1190</v>
      </c>
      <c r="H11" s="27"/>
      <c r="I11" s="34">
        <v>0</v>
      </c>
      <c r="J11" s="34"/>
      <c r="K11" s="34">
        <v>0</v>
      </c>
      <c r="L11" s="34"/>
      <c r="M11" s="34">
        <v>0</v>
      </c>
      <c r="N11" s="27"/>
      <c r="O11" s="27">
        <v>41589310</v>
      </c>
      <c r="P11" s="27"/>
      <c r="Q11" s="34">
        <v>0</v>
      </c>
      <c r="R11" s="27"/>
      <c r="S11" s="27">
        <f t="shared" si="0"/>
        <v>41589310</v>
      </c>
      <c r="V11" s="28"/>
    </row>
    <row r="12" spans="1:22" ht="21.75" customHeight="1" x14ac:dyDescent="0.2">
      <c r="A12" s="8" t="s">
        <v>24</v>
      </c>
      <c r="C12" s="8" t="s">
        <v>145</v>
      </c>
      <c r="E12" s="27">
        <v>3400000</v>
      </c>
      <c r="F12" s="27"/>
      <c r="G12" s="27">
        <v>82</v>
      </c>
      <c r="H12" s="27"/>
      <c r="I12" s="34">
        <v>0</v>
      </c>
      <c r="J12" s="34"/>
      <c r="K12" s="34">
        <v>0</v>
      </c>
      <c r="L12" s="34"/>
      <c r="M12" s="34">
        <v>0</v>
      </c>
      <c r="N12" s="27"/>
      <c r="O12" s="27">
        <v>278800000</v>
      </c>
      <c r="P12" s="27"/>
      <c r="Q12" s="34">
        <v>0</v>
      </c>
      <c r="R12" s="27"/>
      <c r="S12" s="27">
        <f t="shared" si="0"/>
        <v>278800000</v>
      </c>
      <c r="V12" s="28"/>
    </row>
    <row r="13" spans="1:22" ht="21.75" customHeight="1" x14ac:dyDescent="0.2">
      <c r="A13" s="8" t="s">
        <v>61</v>
      </c>
      <c r="C13" s="8" t="s">
        <v>146</v>
      </c>
      <c r="E13" s="27">
        <v>2000000</v>
      </c>
      <c r="F13" s="27"/>
      <c r="G13" s="27">
        <v>500</v>
      </c>
      <c r="H13" s="27"/>
      <c r="I13" s="34">
        <v>0</v>
      </c>
      <c r="J13" s="34"/>
      <c r="K13" s="34">
        <v>0</v>
      </c>
      <c r="L13" s="34"/>
      <c r="M13" s="34">
        <v>0</v>
      </c>
      <c r="N13" s="27"/>
      <c r="O13" s="27">
        <v>1000000000</v>
      </c>
      <c r="P13" s="27"/>
      <c r="Q13" s="27">
        <v>-29255319</v>
      </c>
      <c r="R13" s="27"/>
      <c r="S13" s="27">
        <f t="shared" si="0"/>
        <v>970744681</v>
      </c>
      <c r="V13" s="28"/>
    </row>
    <row r="14" spans="1:22" ht="21.75" customHeight="1" x14ac:dyDescent="0.2">
      <c r="A14" s="8" t="s">
        <v>49</v>
      </c>
      <c r="C14" s="8" t="s">
        <v>147</v>
      </c>
      <c r="E14" s="27">
        <v>700000</v>
      </c>
      <c r="F14" s="27"/>
      <c r="G14" s="27">
        <v>2920</v>
      </c>
      <c r="H14" s="27"/>
      <c r="I14" s="34">
        <v>0</v>
      </c>
      <c r="J14" s="34"/>
      <c r="K14" s="34">
        <v>0</v>
      </c>
      <c r="L14" s="34"/>
      <c r="M14" s="34">
        <v>0</v>
      </c>
      <c r="N14" s="27"/>
      <c r="O14" s="27">
        <v>2044000000</v>
      </c>
      <c r="P14" s="27"/>
      <c r="Q14" s="34">
        <v>0</v>
      </c>
      <c r="R14" s="27"/>
      <c r="S14" s="27">
        <f t="shared" si="0"/>
        <v>2044000000</v>
      </c>
      <c r="V14" s="28"/>
    </row>
    <row r="15" spans="1:22" ht="21.75" customHeight="1" x14ac:dyDescent="0.2">
      <c r="A15" s="8" t="s">
        <v>62</v>
      </c>
      <c r="C15" s="8" t="s">
        <v>148</v>
      </c>
      <c r="E15" s="27">
        <v>6139154</v>
      </c>
      <c r="F15" s="27"/>
      <c r="G15" s="27">
        <v>370</v>
      </c>
      <c r="H15" s="27"/>
      <c r="I15" s="34">
        <v>0</v>
      </c>
      <c r="J15" s="34"/>
      <c r="K15" s="34">
        <v>0</v>
      </c>
      <c r="L15" s="34"/>
      <c r="M15" s="34">
        <v>0</v>
      </c>
      <c r="N15" s="27"/>
      <c r="O15" s="27">
        <v>2271486610</v>
      </c>
      <c r="P15" s="27"/>
      <c r="Q15" s="27">
        <v>-2</v>
      </c>
      <c r="R15" s="27"/>
      <c r="S15" s="27">
        <f t="shared" si="0"/>
        <v>2271486608</v>
      </c>
      <c r="V15" s="28"/>
    </row>
    <row r="16" spans="1:22" ht="21.75" customHeight="1" x14ac:dyDescent="0.2">
      <c r="A16" s="8" t="s">
        <v>42</v>
      </c>
      <c r="C16" s="8" t="s">
        <v>149</v>
      </c>
      <c r="E16" s="27">
        <v>917661</v>
      </c>
      <c r="F16" s="27"/>
      <c r="G16" s="27">
        <v>143</v>
      </c>
      <c r="H16" s="27"/>
      <c r="I16" s="34">
        <v>0</v>
      </c>
      <c r="J16" s="34"/>
      <c r="K16" s="34">
        <v>0</v>
      </c>
      <c r="L16" s="34"/>
      <c r="M16" s="34">
        <v>0</v>
      </c>
      <c r="N16" s="27"/>
      <c r="O16" s="27">
        <v>131225523</v>
      </c>
      <c r="P16" s="27"/>
      <c r="Q16" s="27">
        <v>-12003828</v>
      </c>
      <c r="R16" s="27"/>
      <c r="S16" s="27">
        <f t="shared" si="0"/>
        <v>119221695</v>
      </c>
      <c r="V16" s="28"/>
    </row>
    <row r="17" spans="1:22" ht="21.75" customHeight="1" x14ac:dyDescent="0.2">
      <c r="A17" s="8" t="s">
        <v>21</v>
      </c>
      <c r="C17" s="8" t="s">
        <v>150</v>
      </c>
      <c r="E17" s="27">
        <v>2035520</v>
      </c>
      <c r="F17" s="27"/>
      <c r="G17" s="27">
        <v>2800</v>
      </c>
      <c r="H17" s="27"/>
      <c r="I17" s="34">
        <v>0</v>
      </c>
      <c r="J17" s="34"/>
      <c r="K17" s="34">
        <v>0</v>
      </c>
      <c r="L17" s="34"/>
      <c r="M17" s="34">
        <v>0</v>
      </c>
      <c r="N17" s="27"/>
      <c r="O17" s="27">
        <v>5699456000</v>
      </c>
      <c r="P17" s="27"/>
      <c r="Q17" s="27">
        <v>0</v>
      </c>
      <c r="R17" s="27"/>
      <c r="S17" s="27">
        <f t="shared" si="0"/>
        <v>5699456000</v>
      </c>
      <c r="V17" s="28"/>
    </row>
    <row r="18" spans="1:22" ht="21.75" customHeight="1" x14ac:dyDescent="0.2">
      <c r="A18" s="8" t="s">
        <v>40</v>
      </c>
      <c r="C18" s="8" t="s">
        <v>151</v>
      </c>
      <c r="E18" s="27">
        <v>175000</v>
      </c>
      <c r="F18" s="27"/>
      <c r="G18" s="27">
        <v>3500</v>
      </c>
      <c r="H18" s="27"/>
      <c r="I18" s="34">
        <v>0</v>
      </c>
      <c r="J18" s="34"/>
      <c r="K18" s="34">
        <v>0</v>
      </c>
      <c r="L18" s="34"/>
      <c r="M18" s="34">
        <v>0</v>
      </c>
      <c r="N18" s="27"/>
      <c r="O18" s="27">
        <v>612500000</v>
      </c>
      <c r="P18" s="27"/>
      <c r="Q18" s="27">
        <v>-18313953</v>
      </c>
      <c r="R18" s="27"/>
      <c r="S18" s="27">
        <f t="shared" si="0"/>
        <v>594186047</v>
      </c>
      <c r="V18" s="28"/>
    </row>
    <row r="19" spans="1:22" ht="21.75" customHeight="1" x14ac:dyDescent="0.2">
      <c r="A19" s="8" t="s">
        <v>67</v>
      </c>
      <c r="C19" s="8" t="s">
        <v>147</v>
      </c>
      <c r="E19" s="27">
        <v>956700</v>
      </c>
      <c r="F19" s="27"/>
      <c r="G19" s="27">
        <v>278</v>
      </c>
      <c r="H19" s="27"/>
      <c r="I19" s="34">
        <v>0</v>
      </c>
      <c r="J19" s="34"/>
      <c r="K19" s="34">
        <v>0</v>
      </c>
      <c r="L19" s="34"/>
      <c r="M19" s="34">
        <v>0</v>
      </c>
      <c r="N19" s="27"/>
      <c r="O19" s="27">
        <v>265962600</v>
      </c>
      <c r="P19" s="27"/>
      <c r="Q19" s="27">
        <v>-5354952</v>
      </c>
      <c r="R19" s="27"/>
      <c r="S19" s="27">
        <f t="shared" si="0"/>
        <v>260607648</v>
      </c>
      <c r="V19" s="28"/>
    </row>
    <row r="20" spans="1:22" ht="21.75" customHeight="1" x14ac:dyDescent="0.2">
      <c r="A20" s="8" t="s">
        <v>28</v>
      </c>
      <c r="C20" s="8" t="s">
        <v>152</v>
      </c>
      <c r="E20" s="27">
        <v>9658442</v>
      </c>
      <c r="F20" s="27"/>
      <c r="G20" s="27">
        <v>610</v>
      </c>
      <c r="H20" s="27"/>
      <c r="I20" s="34">
        <v>0</v>
      </c>
      <c r="J20" s="34"/>
      <c r="K20" s="34">
        <v>0</v>
      </c>
      <c r="L20" s="34"/>
      <c r="M20" s="34">
        <v>0</v>
      </c>
      <c r="N20" s="27"/>
      <c r="O20" s="27">
        <v>5891649620</v>
      </c>
      <c r="P20" s="27"/>
      <c r="Q20" s="34">
        <v>0</v>
      </c>
      <c r="R20" s="27"/>
      <c r="S20" s="27">
        <f t="shared" si="0"/>
        <v>5891649620</v>
      </c>
      <c r="V20" s="28"/>
    </row>
    <row r="21" spans="1:22" ht="21.75" customHeight="1" x14ac:dyDescent="0.2">
      <c r="A21" s="8" t="s">
        <v>27</v>
      </c>
      <c r="C21" s="8" t="s">
        <v>153</v>
      </c>
      <c r="E21" s="27">
        <v>50000</v>
      </c>
      <c r="F21" s="27"/>
      <c r="G21" s="27">
        <v>280</v>
      </c>
      <c r="H21" s="27"/>
      <c r="I21" s="34">
        <v>0</v>
      </c>
      <c r="J21" s="34"/>
      <c r="K21" s="34">
        <v>0</v>
      </c>
      <c r="L21" s="34"/>
      <c r="M21" s="34">
        <v>0</v>
      </c>
      <c r="N21" s="27"/>
      <c r="O21" s="27">
        <v>14000000</v>
      </c>
      <c r="P21" s="27"/>
      <c r="Q21" s="34">
        <v>0</v>
      </c>
      <c r="R21" s="27"/>
      <c r="S21" s="27">
        <f t="shared" si="0"/>
        <v>14000000</v>
      </c>
      <c r="V21" s="28"/>
    </row>
    <row r="22" spans="1:22" ht="21.75" customHeight="1" x14ac:dyDescent="0.2">
      <c r="A22" s="8" t="s">
        <v>33</v>
      </c>
      <c r="C22" s="8" t="s">
        <v>9</v>
      </c>
      <c r="E22" s="27">
        <v>1598892</v>
      </c>
      <c r="F22" s="27"/>
      <c r="G22" s="27">
        <v>300</v>
      </c>
      <c r="H22" s="27"/>
      <c r="I22" s="27">
        <v>479667600</v>
      </c>
      <c r="J22" s="27"/>
      <c r="K22" s="27">
        <v>68443468</v>
      </c>
      <c r="L22" s="27"/>
      <c r="M22" s="27">
        <v>411224132</v>
      </c>
      <c r="N22" s="27"/>
      <c r="O22" s="27">
        <v>479667600</v>
      </c>
      <c r="P22" s="27"/>
      <c r="Q22" s="27">
        <v>-68443468</v>
      </c>
      <c r="R22" s="27"/>
      <c r="S22" s="27">
        <f t="shared" si="0"/>
        <v>411224132</v>
      </c>
      <c r="V22" s="28"/>
    </row>
    <row r="23" spans="1:22" ht="21.75" customHeight="1" x14ac:dyDescent="0.2">
      <c r="A23" s="8" t="s">
        <v>60</v>
      </c>
      <c r="C23" s="8" t="s">
        <v>147</v>
      </c>
      <c r="E23" s="27">
        <v>12725747</v>
      </c>
      <c r="F23" s="27"/>
      <c r="G23" s="27">
        <v>400</v>
      </c>
      <c r="H23" s="27"/>
      <c r="I23" s="34">
        <v>0</v>
      </c>
      <c r="J23" s="34"/>
      <c r="K23" s="34">
        <v>0</v>
      </c>
      <c r="L23" s="34"/>
      <c r="M23" s="34">
        <v>0</v>
      </c>
      <c r="N23" s="27"/>
      <c r="O23" s="27">
        <v>5090298800</v>
      </c>
      <c r="P23" s="27"/>
      <c r="Q23" s="34">
        <v>0</v>
      </c>
      <c r="R23" s="27"/>
      <c r="S23" s="27">
        <f t="shared" si="0"/>
        <v>5090298800</v>
      </c>
      <c r="V23" s="28"/>
    </row>
    <row r="24" spans="1:22" ht="21.75" customHeight="1" x14ac:dyDescent="0.2">
      <c r="A24" s="8" t="s">
        <v>51</v>
      </c>
      <c r="C24" s="8" t="s">
        <v>154</v>
      </c>
      <c r="E24" s="27">
        <v>294172</v>
      </c>
      <c r="F24" s="27"/>
      <c r="G24" s="27">
        <v>5600</v>
      </c>
      <c r="H24" s="27"/>
      <c r="I24" s="34">
        <v>0</v>
      </c>
      <c r="J24" s="34"/>
      <c r="K24" s="34">
        <v>0</v>
      </c>
      <c r="L24" s="34"/>
      <c r="M24" s="34">
        <v>0</v>
      </c>
      <c r="N24" s="27"/>
      <c r="O24" s="27">
        <v>1647363200</v>
      </c>
      <c r="P24" s="27"/>
      <c r="Q24" s="34">
        <v>0</v>
      </c>
      <c r="R24" s="27"/>
      <c r="S24" s="27">
        <f t="shared" si="0"/>
        <v>1647363200</v>
      </c>
      <c r="V24" s="28"/>
    </row>
    <row r="25" spans="1:22" ht="21.75" customHeight="1" x14ac:dyDescent="0.2">
      <c r="A25" s="8" t="s">
        <v>47</v>
      </c>
      <c r="C25" s="8" t="s">
        <v>145</v>
      </c>
      <c r="E25" s="27">
        <v>6921627</v>
      </c>
      <c r="F25" s="27"/>
      <c r="G25" s="27">
        <v>36</v>
      </c>
      <c r="H25" s="27"/>
      <c r="I25" s="34">
        <v>0</v>
      </c>
      <c r="J25" s="34"/>
      <c r="K25" s="34">
        <v>0</v>
      </c>
      <c r="L25" s="34"/>
      <c r="M25" s="34">
        <v>0</v>
      </c>
      <c r="N25" s="27"/>
      <c r="O25" s="27">
        <v>249178572</v>
      </c>
      <c r="P25" s="27"/>
      <c r="Q25" s="34">
        <v>0</v>
      </c>
      <c r="R25" s="27"/>
      <c r="S25" s="27">
        <f t="shared" si="0"/>
        <v>249178572</v>
      </c>
      <c r="V25" s="28"/>
    </row>
    <row r="26" spans="1:22" ht="21.75" customHeight="1" x14ac:dyDescent="0.2">
      <c r="A26" s="8" t="s">
        <v>23</v>
      </c>
      <c r="C26" s="8" t="s">
        <v>155</v>
      </c>
      <c r="E26" s="27">
        <v>24135977</v>
      </c>
      <c r="F26" s="27"/>
      <c r="G26" s="27">
        <v>82</v>
      </c>
      <c r="H26" s="27"/>
      <c r="I26" s="34">
        <v>0</v>
      </c>
      <c r="J26" s="34"/>
      <c r="K26" s="34">
        <v>0</v>
      </c>
      <c r="L26" s="34"/>
      <c r="M26" s="34">
        <v>0</v>
      </c>
      <c r="N26" s="27"/>
      <c r="O26" s="27">
        <v>1979149984</v>
      </c>
      <c r="P26" s="27"/>
      <c r="Q26" s="34">
        <v>0</v>
      </c>
      <c r="R26" s="27"/>
      <c r="S26" s="27">
        <f t="shared" si="0"/>
        <v>1979149984</v>
      </c>
      <c r="V26" s="28"/>
    </row>
    <row r="27" spans="1:22" ht="21.75" customHeight="1" x14ac:dyDescent="0.2">
      <c r="A27" s="8" t="s">
        <v>22</v>
      </c>
      <c r="C27" s="8" t="s">
        <v>155</v>
      </c>
      <c r="E27" s="27">
        <v>19993677</v>
      </c>
      <c r="F27" s="27"/>
      <c r="G27" s="27">
        <v>17</v>
      </c>
      <c r="H27" s="27"/>
      <c r="I27" s="34">
        <v>0</v>
      </c>
      <c r="J27" s="34"/>
      <c r="K27" s="34">
        <v>0</v>
      </c>
      <c r="L27" s="34"/>
      <c r="M27" s="34">
        <v>0</v>
      </c>
      <c r="N27" s="27"/>
      <c r="O27" s="27">
        <v>339892492</v>
      </c>
      <c r="P27" s="27"/>
      <c r="Q27" s="34">
        <v>0</v>
      </c>
      <c r="R27" s="27"/>
      <c r="S27" s="27">
        <f t="shared" si="0"/>
        <v>339892492</v>
      </c>
      <c r="V27" s="28"/>
    </row>
    <row r="28" spans="1:22" ht="21.75" customHeight="1" x14ac:dyDescent="0.2">
      <c r="A28" s="8" t="s">
        <v>26</v>
      </c>
      <c r="C28" s="8" t="s">
        <v>147</v>
      </c>
      <c r="E28" s="27">
        <v>1891700</v>
      </c>
      <c r="F28" s="27"/>
      <c r="G28" s="27">
        <v>100</v>
      </c>
      <c r="H28" s="27"/>
      <c r="I28" s="34">
        <v>0</v>
      </c>
      <c r="J28" s="34"/>
      <c r="K28" s="34">
        <v>0</v>
      </c>
      <c r="L28" s="34"/>
      <c r="M28" s="34">
        <v>0</v>
      </c>
      <c r="N28" s="27"/>
      <c r="O28" s="27">
        <v>189170000</v>
      </c>
      <c r="P28" s="27"/>
      <c r="Q28" s="34">
        <v>0</v>
      </c>
      <c r="R28" s="27"/>
      <c r="S28" s="27">
        <f t="shared" si="0"/>
        <v>189170000</v>
      </c>
      <c r="V28" s="28"/>
    </row>
    <row r="29" spans="1:22" ht="21.75" customHeight="1" x14ac:dyDescent="0.2">
      <c r="A29" s="8" t="s">
        <v>29</v>
      </c>
      <c r="C29" s="8" t="s">
        <v>156</v>
      </c>
      <c r="E29" s="27">
        <v>1700000</v>
      </c>
      <c r="F29" s="27"/>
      <c r="G29" s="27">
        <v>1500</v>
      </c>
      <c r="H29" s="27"/>
      <c r="I29" s="34">
        <v>0</v>
      </c>
      <c r="J29" s="34"/>
      <c r="K29" s="34">
        <v>0</v>
      </c>
      <c r="L29" s="34"/>
      <c r="M29" s="34">
        <v>0</v>
      </c>
      <c r="N29" s="27"/>
      <c r="O29" s="27">
        <v>2550000000</v>
      </c>
      <c r="P29" s="27"/>
      <c r="Q29" s="27">
        <v>-1745380</v>
      </c>
      <c r="R29" s="27"/>
      <c r="S29" s="27">
        <f t="shared" si="0"/>
        <v>2548254620</v>
      </c>
      <c r="V29" s="28"/>
    </row>
    <row r="30" spans="1:22" ht="21.75" customHeight="1" x14ac:dyDescent="0.2">
      <c r="A30" s="8" t="s">
        <v>45</v>
      </c>
      <c r="C30" s="8" t="s">
        <v>157</v>
      </c>
      <c r="E30" s="27">
        <v>3208556</v>
      </c>
      <c r="F30" s="27"/>
      <c r="G30" s="27">
        <v>300</v>
      </c>
      <c r="H30" s="27"/>
      <c r="I30" s="27">
        <v>962566800</v>
      </c>
      <c r="J30" s="27"/>
      <c r="K30" s="27">
        <v>65727280</v>
      </c>
      <c r="L30" s="27"/>
      <c r="M30" s="27">
        <v>896839520</v>
      </c>
      <c r="N30" s="27"/>
      <c r="O30" s="27">
        <v>962566800</v>
      </c>
      <c r="P30" s="27"/>
      <c r="Q30" s="27">
        <v>-65727280</v>
      </c>
      <c r="R30" s="27"/>
      <c r="S30" s="27">
        <f t="shared" si="0"/>
        <v>896839520</v>
      </c>
      <c r="V30" s="28"/>
    </row>
    <row r="31" spans="1:22" ht="21.75" customHeight="1" x14ac:dyDescent="0.2">
      <c r="A31" s="8" t="s">
        <v>53</v>
      </c>
      <c r="C31" s="8" t="s">
        <v>158</v>
      </c>
      <c r="E31" s="27">
        <v>1600677</v>
      </c>
      <c r="F31" s="27"/>
      <c r="G31" s="27">
        <v>45</v>
      </c>
      <c r="H31" s="27"/>
      <c r="I31" s="34">
        <v>0</v>
      </c>
      <c r="J31" s="34"/>
      <c r="K31" s="34">
        <v>0</v>
      </c>
      <c r="L31" s="34"/>
      <c r="M31" s="34">
        <v>0</v>
      </c>
      <c r="N31" s="27"/>
      <c r="O31" s="27">
        <v>72030465</v>
      </c>
      <c r="P31" s="27"/>
      <c r="Q31" s="27">
        <v>-1069278</v>
      </c>
      <c r="R31" s="27"/>
      <c r="S31" s="27">
        <f t="shared" si="0"/>
        <v>70961187</v>
      </c>
      <c r="V31" s="28"/>
    </row>
    <row r="32" spans="1:22" ht="21.75" customHeight="1" x14ac:dyDescent="0.2">
      <c r="A32" s="8" t="s">
        <v>37</v>
      </c>
      <c r="C32" s="8" t="s">
        <v>142</v>
      </c>
      <c r="E32" s="27">
        <v>761720</v>
      </c>
      <c r="F32" s="27"/>
      <c r="G32" s="27">
        <v>210</v>
      </c>
      <c r="H32" s="27"/>
      <c r="I32" s="34">
        <v>0</v>
      </c>
      <c r="J32" s="34"/>
      <c r="K32" s="34">
        <v>0</v>
      </c>
      <c r="L32" s="34"/>
      <c r="M32" s="34">
        <v>0</v>
      </c>
      <c r="N32" s="27"/>
      <c r="O32" s="27">
        <v>159961200</v>
      </c>
      <c r="P32" s="27"/>
      <c r="Q32" s="34">
        <v>0</v>
      </c>
      <c r="R32" s="27"/>
      <c r="S32" s="27">
        <f t="shared" si="0"/>
        <v>159961200</v>
      </c>
      <c r="V32" s="28"/>
    </row>
    <row r="33" spans="1:22" ht="21.75" customHeight="1" x14ac:dyDescent="0.2">
      <c r="A33" s="8" t="s">
        <v>38</v>
      </c>
      <c r="C33" s="8" t="s">
        <v>159</v>
      </c>
      <c r="E33" s="27">
        <v>617383</v>
      </c>
      <c r="F33" s="27"/>
      <c r="G33" s="27">
        <v>5000</v>
      </c>
      <c r="H33" s="27"/>
      <c r="I33" s="34">
        <v>0</v>
      </c>
      <c r="J33" s="34"/>
      <c r="K33" s="34">
        <v>0</v>
      </c>
      <c r="L33" s="34"/>
      <c r="M33" s="34">
        <v>0</v>
      </c>
      <c r="N33" s="27"/>
      <c r="O33" s="27">
        <v>3086915000</v>
      </c>
      <c r="P33" s="27"/>
      <c r="Q33" s="34">
        <v>0</v>
      </c>
      <c r="R33" s="27"/>
      <c r="S33" s="27">
        <f t="shared" si="0"/>
        <v>3086915000</v>
      </c>
      <c r="V33" s="28"/>
    </row>
    <row r="34" spans="1:22" ht="21.75" customHeight="1" x14ac:dyDescent="0.2">
      <c r="A34" s="8" t="s">
        <v>52</v>
      </c>
      <c r="C34" s="8" t="s">
        <v>147</v>
      </c>
      <c r="E34" s="27">
        <v>170000</v>
      </c>
      <c r="F34" s="27"/>
      <c r="G34" s="27">
        <v>600</v>
      </c>
      <c r="H34" s="27"/>
      <c r="I34" s="34">
        <v>0</v>
      </c>
      <c r="J34" s="34"/>
      <c r="K34" s="34">
        <v>0</v>
      </c>
      <c r="L34" s="34"/>
      <c r="M34" s="34">
        <v>0</v>
      </c>
      <c r="N34" s="27"/>
      <c r="O34" s="27">
        <v>102000000</v>
      </c>
      <c r="P34" s="27"/>
      <c r="Q34" s="27">
        <v>-2053691</v>
      </c>
      <c r="R34" s="27"/>
      <c r="S34" s="27">
        <f t="shared" si="0"/>
        <v>99946309</v>
      </c>
      <c r="V34" s="28"/>
    </row>
    <row r="35" spans="1:22" ht="21.75" customHeight="1" x14ac:dyDescent="0.2">
      <c r="A35" s="8" t="s">
        <v>34</v>
      </c>
      <c r="C35" s="8" t="s">
        <v>160</v>
      </c>
      <c r="E35" s="27">
        <v>8660149</v>
      </c>
      <c r="F35" s="27"/>
      <c r="G35" s="27">
        <v>230</v>
      </c>
      <c r="H35" s="27"/>
      <c r="I35" s="34">
        <v>0</v>
      </c>
      <c r="J35" s="34"/>
      <c r="K35" s="34">
        <v>0</v>
      </c>
      <c r="L35" s="34"/>
      <c r="M35" s="34">
        <v>0</v>
      </c>
      <c r="N35" s="27"/>
      <c r="O35" s="27">
        <v>1991834270</v>
      </c>
      <c r="P35" s="27"/>
      <c r="Q35" s="34">
        <v>0</v>
      </c>
      <c r="R35" s="27"/>
      <c r="S35" s="27">
        <f t="shared" si="0"/>
        <v>1991834270</v>
      </c>
      <c r="V35" s="28"/>
    </row>
    <row r="36" spans="1:22" ht="21.75" customHeight="1" x14ac:dyDescent="0.2">
      <c r="A36" s="8" t="s">
        <v>41</v>
      </c>
      <c r="C36" s="8" t="s">
        <v>161</v>
      </c>
      <c r="E36" s="27">
        <v>75321</v>
      </c>
      <c r="F36" s="27"/>
      <c r="G36" s="27">
        <v>8700</v>
      </c>
      <c r="H36" s="27"/>
      <c r="I36" s="34">
        <v>0</v>
      </c>
      <c r="J36" s="34"/>
      <c r="K36" s="34">
        <v>0</v>
      </c>
      <c r="L36" s="34"/>
      <c r="M36" s="34">
        <v>0</v>
      </c>
      <c r="N36" s="27"/>
      <c r="O36" s="27">
        <v>655292700</v>
      </c>
      <c r="P36" s="27"/>
      <c r="Q36" s="34">
        <v>0</v>
      </c>
      <c r="R36" s="27"/>
      <c r="S36" s="27">
        <f t="shared" si="0"/>
        <v>655292700</v>
      </c>
      <c r="V36" s="28"/>
    </row>
    <row r="37" spans="1:22" ht="21.75" customHeight="1" x14ac:dyDescent="0.2">
      <c r="A37" s="8" t="s">
        <v>36</v>
      </c>
      <c r="C37" s="8" t="s">
        <v>148</v>
      </c>
      <c r="E37" s="27">
        <v>1900000</v>
      </c>
      <c r="F37" s="27"/>
      <c r="G37" s="27">
        <v>30</v>
      </c>
      <c r="H37" s="27"/>
      <c r="I37" s="34">
        <v>0</v>
      </c>
      <c r="J37" s="34"/>
      <c r="K37" s="34">
        <v>0</v>
      </c>
      <c r="L37" s="34"/>
      <c r="M37" s="34">
        <v>0</v>
      </c>
      <c r="N37" s="27"/>
      <c r="O37" s="27">
        <v>57000000</v>
      </c>
      <c r="P37" s="27"/>
      <c r="Q37" s="27">
        <v>-1147651</v>
      </c>
      <c r="R37" s="27"/>
      <c r="S37" s="27">
        <f t="shared" si="0"/>
        <v>55852349</v>
      </c>
      <c r="V37" s="28"/>
    </row>
    <row r="38" spans="1:22" ht="21.75" customHeight="1" x14ac:dyDescent="0.2">
      <c r="A38" s="8" t="s">
        <v>30</v>
      </c>
      <c r="C38" s="8" t="s">
        <v>162</v>
      </c>
      <c r="E38" s="27">
        <v>1100000</v>
      </c>
      <c r="F38" s="27"/>
      <c r="G38" s="27">
        <v>1900</v>
      </c>
      <c r="H38" s="27"/>
      <c r="I38" s="34">
        <v>0</v>
      </c>
      <c r="J38" s="34"/>
      <c r="K38" s="34">
        <v>0</v>
      </c>
      <c r="L38" s="34"/>
      <c r="M38" s="34">
        <v>0</v>
      </c>
      <c r="N38" s="27"/>
      <c r="O38" s="27">
        <v>2090000000</v>
      </c>
      <c r="P38" s="27"/>
      <c r="Q38" s="34">
        <v>0</v>
      </c>
      <c r="R38" s="27"/>
      <c r="S38" s="27">
        <f t="shared" si="0"/>
        <v>2090000000</v>
      </c>
      <c r="V38" s="28"/>
    </row>
    <row r="39" spans="1:22" ht="21.75" customHeight="1" x14ac:dyDescent="0.2">
      <c r="A39" s="8" t="s">
        <v>44</v>
      </c>
      <c r="C39" s="8" t="s">
        <v>163</v>
      </c>
      <c r="E39" s="27">
        <v>38667000</v>
      </c>
      <c r="F39" s="27"/>
      <c r="G39" s="27">
        <v>150</v>
      </c>
      <c r="H39" s="27"/>
      <c r="I39" s="27">
        <v>5800050000</v>
      </c>
      <c r="J39" s="27"/>
      <c r="K39" s="27">
        <v>821758995</v>
      </c>
      <c r="L39" s="27"/>
      <c r="M39" s="27">
        <v>4978291005</v>
      </c>
      <c r="N39" s="27"/>
      <c r="O39" s="27">
        <v>5800050000</v>
      </c>
      <c r="P39" s="27"/>
      <c r="Q39" s="27">
        <v>-821758995</v>
      </c>
      <c r="R39" s="27"/>
      <c r="S39" s="27">
        <f t="shared" si="0"/>
        <v>4978291005</v>
      </c>
      <c r="V39" s="28"/>
    </row>
    <row r="40" spans="1:22" ht="21.75" customHeight="1" x14ac:dyDescent="0.2">
      <c r="A40" s="8" t="s">
        <v>46</v>
      </c>
      <c r="C40" s="8" t="s">
        <v>164</v>
      </c>
      <c r="E40" s="27">
        <v>6000000</v>
      </c>
      <c r="F40" s="27"/>
      <c r="G40" s="27">
        <v>420</v>
      </c>
      <c r="H40" s="27"/>
      <c r="I40" s="34">
        <v>0</v>
      </c>
      <c r="J40" s="34"/>
      <c r="K40" s="34">
        <v>0</v>
      </c>
      <c r="L40" s="34"/>
      <c r="M40" s="34">
        <v>0</v>
      </c>
      <c r="N40" s="27"/>
      <c r="O40" s="27">
        <v>2520000000</v>
      </c>
      <c r="P40" s="27"/>
      <c r="Q40" s="34">
        <v>0</v>
      </c>
      <c r="R40" s="27"/>
      <c r="S40" s="27">
        <f t="shared" si="0"/>
        <v>2520000000</v>
      </c>
      <c r="V40" s="28"/>
    </row>
    <row r="41" spans="1:22" ht="21.75" customHeight="1" x14ac:dyDescent="0.2">
      <c r="A41" s="8" t="s">
        <v>31</v>
      </c>
      <c r="C41" s="8" t="s">
        <v>142</v>
      </c>
      <c r="E41" s="27">
        <v>144037</v>
      </c>
      <c r="F41" s="27"/>
      <c r="G41" s="27">
        <v>5700</v>
      </c>
      <c r="H41" s="27"/>
      <c r="I41" s="34">
        <v>0</v>
      </c>
      <c r="J41" s="34"/>
      <c r="K41" s="34">
        <v>0</v>
      </c>
      <c r="L41" s="34"/>
      <c r="M41" s="34">
        <v>0</v>
      </c>
      <c r="N41" s="27"/>
      <c r="O41" s="27">
        <v>821010900</v>
      </c>
      <c r="P41" s="27"/>
      <c r="Q41" s="34">
        <v>0</v>
      </c>
      <c r="R41" s="27"/>
      <c r="S41" s="27">
        <f t="shared" si="0"/>
        <v>821010900</v>
      </c>
      <c r="V41" s="28"/>
    </row>
    <row r="42" spans="1:22" ht="21.75" customHeight="1" x14ac:dyDescent="0.2">
      <c r="A42" s="8" t="s">
        <v>56</v>
      </c>
      <c r="C42" s="8" t="s">
        <v>165</v>
      </c>
      <c r="E42" s="27">
        <v>2887500</v>
      </c>
      <c r="F42" s="27"/>
      <c r="G42" s="27">
        <v>77</v>
      </c>
      <c r="H42" s="27"/>
      <c r="I42" s="34">
        <v>0</v>
      </c>
      <c r="J42" s="34"/>
      <c r="K42" s="34">
        <v>0</v>
      </c>
      <c r="L42" s="34"/>
      <c r="M42" s="34">
        <v>0</v>
      </c>
      <c r="N42" s="27"/>
      <c r="O42" s="27">
        <v>222337500</v>
      </c>
      <c r="P42" s="27"/>
      <c r="Q42" s="27">
        <v>-4476594</v>
      </c>
      <c r="R42" s="27"/>
      <c r="S42" s="27">
        <f t="shared" si="0"/>
        <v>217860906</v>
      </c>
      <c r="V42" s="28"/>
    </row>
    <row r="43" spans="1:22" ht="21.75" customHeight="1" x14ac:dyDescent="0.2">
      <c r="A43" s="8" t="s">
        <v>64</v>
      </c>
      <c r="C43" s="8" t="s">
        <v>166</v>
      </c>
      <c r="E43" s="27">
        <v>350000</v>
      </c>
      <c r="F43" s="27"/>
      <c r="G43" s="27">
        <v>410</v>
      </c>
      <c r="H43" s="27"/>
      <c r="I43" s="34">
        <v>0</v>
      </c>
      <c r="J43" s="34"/>
      <c r="K43" s="34">
        <v>0</v>
      </c>
      <c r="L43" s="34"/>
      <c r="M43" s="34">
        <v>0</v>
      </c>
      <c r="N43" s="27"/>
      <c r="O43" s="27">
        <v>143500000</v>
      </c>
      <c r="P43" s="27"/>
      <c r="Q43" s="34">
        <v>0</v>
      </c>
      <c r="R43" s="27"/>
      <c r="S43" s="27">
        <f t="shared" si="0"/>
        <v>143500000</v>
      </c>
      <c r="V43" s="28"/>
    </row>
    <row r="44" spans="1:22" ht="21.75" customHeight="1" x14ac:dyDescent="0.2">
      <c r="A44" s="8" t="s">
        <v>54</v>
      </c>
      <c r="C44" s="8" t="s">
        <v>167</v>
      </c>
      <c r="E44" s="27">
        <v>4509700</v>
      </c>
      <c r="F44" s="27"/>
      <c r="G44" s="27">
        <v>700</v>
      </c>
      <c r="H44" s="27"/>
      <c r="I44" s="34">
        <v>0</v>
      </c>
      <c r="J44" s="34"/>
      <c r="K44" s="34">
        <v>0</v>
      </c>
      <c r="L44" s="34"/>
      <c r="M44" s="34">
        <v>0</v>
      </c>
      <c r="N44" s="27"/>
      <c r="O44" s="27">
        <v>3156790000</v>
      </c>
      <c r="P44" s="27"/>
      <c r="Q44" s="34">
        <v>0</v>
      </c>
      <c r="R44" s="27"/>
      <c r="S44" s="27">
        <f t="shared" si="0"/>
        <v>3156790000</v>
      </c>
      <c r="V44" s="28"/>
    </row>
    <row r="45" spans="1:22" ht="21.75" customHeight="1" x14ac:dyDescent="0.2">
      <c r="A45" s="8" t="s">
        <v>19</v>
      </c>
      <c r="C45" s="8" t="s">
        <v>152</v>
      </c>
      <c r="E45" s="27">
        <v>2771416</v>
      </c>
      <c r="F45" s="27"/>
      <c r="G45" s="27">
        <v>110</v>
      </c>
      <c r="H45" s="27"/>
      <c r="I45" s="34">
        <v>0</v>
      </c>
      <c r="J45" s="34"/>
      <c r="K45" s="34">
        <v>0</v>
      </c>
      <c r="L45" s="34"/>
      <c r="M45" s="34">
        <v>0</v>
      </c>
      <c r="N45" s="27"/>
      <c r="O45" s="27">
        <v>304855760</v>
      </c>
      <c r="P45" s="27"/>
      <c r="Q45" s="27">
        <v>-4728039</v>
      </c>
      <c r="R45" s="27"/>
      <c r="S45" s="27">
        <f t="shared" si="0"/>
        <v>300127721</v>
      </c>
      <c r="V45" s="28"/>
    </row>
    <row r="46" spans="1:22" ht="21.75" customHeight="1" x14ac:dyDescent="0.2">
      <c r="A46" s="8" t="s">
        <v>32</v>
      </c>
      <c r="C46" s="8" t="s">
        <v>147</v>
      </c>
      <c r="E46" s="27">
        <v>2200000</v>
      </c>
      <c r="F46" s="27"/>
      <c r="G46" s="27">
        <v>38</v>
      </c>
      <c r="H46" s="27"/>
      <c r="I46" s="34">
        <v>0</v>
      </c>
      <c r="J46" s="34"/>
      <c r="K46" s="34">
        <v>0</v>
      </c>
      <c r="L46" s="34"/>
      <c r="M46" s="34">
        <v>0</v>
      </c>
      <c r="N46" s="27"/>
      <c r="O46" s="27">
        <v>83600000</v>
      </c>
      <c r="P46" s="27"/>
      <c r="Q46" s="27">
        <v>-7788820</v>
      </c>
      <c r="R46" s="27"/>
      <c r="S46" s="27">
        <f t="shared" si="0"/>
        <v>75811180</v>
      </c>
      <c r="V46" s="28"/>
    </row>
    <row r="47" spans="1:22" ht="21.75" customHeight="1" x14ac:dyDescent="0.2">
      <c r="A47" s="8" t="s">
        <v>25</v>
      </c>
      <c r="C47" s="8" t="s">
        <v>168</v>
      </c>
      <c r="E47" s="27">
        <v>350000</v>
      </c>
      <c r="F47" s="27"/>
      <c r="G47" s="27">
        <v>320</v>
      </c>
      <c r="H47" s="27"/>
      <c r="I47" s="34">
        <v>0</v>
      </c>
      <c r="J47" s="34"/>
      <c r="K47" s="34">
        <v>0</v>
      </c>
      <c r="L47" s="34"/>
      <c r="M47" s="34">
        <v>0</v>
      </c>
      <c r="N47" s="27"/>
      <c r="O47" s="27">
        <v>112000000</v>
      </c>
      <c r="P47" s="27"/>
      <c r="Q47" s="34">
        <v>0</v>
      </c>
      <c r="R47" s="27"/>
      <c r="S47" s="27">
        <f t="shared" si="0"/>
        <v>112000000</v>
      </c>
      <c r="V47" s="28"/>
    </row>
    <row r="48" spans="1:22" ht="21.75" customHeight="1" x14ac:dyDescent="0.2">
      <c r="A48" s="8" t="s">
        <v>65</v>
      </c>
      <c r="C48" s="8" t="s">
        <v>164</v>
      </c>
      <c r="E48" s="27">
        <v>380000</v>
      </c>
      <c r="F48" s="27"/>
      <c r="G48" s="27">
        <v>1350</v>
      </c>
      <c r="H48" s="27"/>
      <c r="I48" s="34">
        <v>0</v>
      </c>
      <c r="J48" s="34"/>
      <c r="K48" s="34">
        <v>0</v>
      </c>
      <c r="L48" s="34"/>
      <c r="M48" s="34">
        <v>0</v>
      </c>
      <c r="N48" s="27"/>
      <c r="O48" s="27">
        <v>513000000</v>
      </c>
      <c r="P48" s="27"/>
      <c r="Q48" s="34">
        <v>0</v>
      </c>
      <c r="R48" s="27"/>
      <c r="S48" s="27">
        <f t="shared" si="0"/>
        <v>513000000</v>
      </c>
      <c r="V48" s="28"/>
    </row>
    <row r="49" spans="1:22" ht="21.75" customHeight="1" x14ac:dyDescent="0.2">
      <c r="A49" s="8" t="s">
        <v>66</v>
      </c>
      <c r="C49" s="8" t="s">
        <v>148</v>
      </c>
      <c r="E49" s="27">
        <v>250000</v>
      </c>
      <c r="F49" s="27"/>
      <c r="G49" s="27">
        <v>1000</v>
      </c>
      <c r="H49" s="27"/>
      <c r="I49" s="34">
        <v>0</v>
      </c>
      <c r="J49" s="34"/>
      <c r="K49" s="34">
        <v>0</v>
      </c>
      <c r="L49" s="34"/>
      <c r="M49" s="34">
        <v>0</v>
      </c>
      <c r="N49" s="27"/>
      <c r="O49" s="27">
        <v>250000000</v>
      </c>
      <c r="P49" s="27"/>
      <c r="Q49" s="34">
        <v>0</v>
      </c>
      <c r="R49" s="27"/>
      <c r="S49" s="27">
        <f t="shared" si="0"/>
        <v>250000000</v>
      </c>
      <c r="V49" s="28"/>
    </row>
    <row r="50" spans="1:22" ht="21.75" customHeight="1" x14ac:dyDescent="0.2">
      <c r="A50" s="25" t="s">
        <v>118</v>
      </c>
      <c r="B50" s="22"/>
      <c r="C50" s="25" t="s">
        <v>169</v>
      </c>
      <c r="D50" s="22"/>
      <c r="E50" s="27">
        <v>625000</v>
      </c>
      <c r="F50" s="27"/>
      <c r="G50" s="27">
        <v>3000</v>
      </c>
      <c r="H50" s="27"/>
      <c r="I50" s="34">
        <v>0</v>
      </c>
      <c r="J50" s="34"/>
      <c r="K50" s="34">
        <v>0</v>
      </c>
      <c r="L50" s="34"/>
      <c r="M50" s="34">
        <v>0</v>
      </c>
      <c r="N50" s="27"/>
      <c r="O50" s="27">
        <v>1875000000</v>
      </c>
      <c r="P50" s="27"/>
      <c r="Q50" s="34">
        <v>0</v>
      </c>
      <c r="R50" s="27"/>
      <c r="S50" s="27">
        <f t="shared" si="0"/>
        <v>1875000000</v>
      </c>
      <c r="V50" s="28"/>
    </row>
    <row r="51" spans="1:22" ht="21.75" customHeight="1" x14ac:dyDescent="0.2">
      <c r="A51" s="32" t="s">
        <v>198</v>
      </c>
      <c r="B51" s="22"/>
      <c r="C51" s="33">
        <v>0</v>
      </c>
      <c r="D51" s="33">
        <v>0</v>
      </c>
      <c r="E51" s="34">
        <v>0</v>
      </c>
      <c r="F51" s="31">
        <v>0</v>
      </c>
      <c r="G51" s="31">
        <v>0</v>
      </c>
      <c r="H51" s="31">
        <v>0</v>
      </c>
      <c r="I51" s="31">
        <v>0</v>
      </c>
      <c r="J51" s="31">
        <v>0</v>
      </c>
      <c r="K51" s="31">
        <v>0</v>
      </c>
      <c r="L51" s="31">
        <v>0</v>
      </c>
      <c r="M51" s="31">
        <v>0</v>
      </c>
      <c r="N51" s="31"/>
      <c r="O51" s="26">
        <v>-300000</v>
      </c>
      <c r="P51" s="31"/>
      <c r="Q51" s="31">
        <v>0</v>
      </c>
      <c r="R51" s="31">
        <v>0</v>
      </c>
      <c r="S51" s="26">
        <f t="shared" ref="S51:S61" si="1">O51-Q51</f>
        <v>-300000</v>
      </c>
    </row>
    <row r="52" spans="1:22" ht="21.75" customHeight="1" x14ac:dyDescent="0.2">
      <c r="A52" s="32" t="s">
        <v>199</v>
      </c>
      <c r="B52" s="22"/>
      <c r="C52" s="33">
        <v>0</v>
      </c>
      <c r="D52" s="33">
        <v>0</v>
      </c>
      <c r="E52" s="34">
        <v>0</v>
      </c>
      <c r="F52" s="31">
        <v>0</v>
      </c>
      <c r="G52" s="31">
        <v>0</v>
      </c>
      <c r="H52" s="31">
        <v>0</v>
      </c>
      <c r="I52" s="31">
        <v>0</v>
      </c>
      <c r="J52" s="31">
        <v>0</v>
      </c>
      <c r="K52" s="31">
        <v>0</v>
      </c>
      <c r="L52" s="31">
        <v>0</v>
      </c>
      <c r="M52" s="31">
        <v>0</v>
      </c>
      <c r="N52" s="31"/>
      <c r="O52" s="26">
        <v>-1460</v>
      </c>
      <c r="P52" s="31"/>
      <c r="Q52" s="31">
        <v>0</v>
      </c>
      <c r="R52" s="31">
        <v>0</v>
      </c>
      <c r="S52" s="26">
        <f t="shared" si="1"/>
        <v>-1460</v>
      </c>
    </row>
    <row r="53" spans="1:22" ht="21.75" customHeight="1" x14ac:dyDescent="0.2">
      <c r="A53" s="29" t="s">
        <v>200</v>
      </c>
      <c r="C53" s="30">
        <v>0</v>
      </c>
      <c r="D53" s="30">
        <v>0</v>
      </c>
      <c r="E53" s="31">
        <v>0</v>
      </c>
      <c r="F53" s="31">
        <v>0</v>
      </c>
      <c r="G53" s="31">
        <v>0</v>
      </c>
      <c r="H53" s="31">
        <v>0</v>
      </c>
      <c r="I53" s="31">
        <v>0</v>
      </c>
      <c r="J53" s="31">
        <v>0</v>
      </c>
      <c r="K53" s="31">
        <v>0</v>
      </c>
      <c r="L53" s="31">
        <v>0</v>
      </c>
      <c r="M53" s="31">
        <v>0</v>
      </c>
      <c r="N53" s="31"/>
      <c r="O53" s="26">
        <v>-655401</v>
      </c>
      <c r="P53" s="31"/>
      <c r="Q53" s="31">
        <v>0</v>
      </c>
      <c r="R53" s="31">
        <v>0</v>
      </c>
      <c r="S53" s="26">
        <f t="shared" si="1"/>
        <v>-655401</v>
      </c>
    </row>
    <row r="54" spans="1:22" ht="21.75" customHeight="1" x14ac:dyDescent="0.2">
      <c r="A54" s="29" t="s">
        <v>201</v>
      </c>
      <c r="C54" s="30">
        <v>0</v>
      </c>
      <c r="D54" s="30">
        <v>0</v>
      </c>
      <c r="E54" s="31">
        <v>0</v>
      </c>
      <c r="F54" s="31">
        <v>0</v>
      </c>
      <c r="G54" s="31">
        <v>0</v>
      </c>
      <c r="H54" s="31">
        <v>0</v>
      </c>
      <c r="I54" s="31">
        <v>0</v>
      </c>
      <c r="J54" s="31">
        <v>0</v>
      </c>
      <c r="K54" s="31">
        <v>0</v>
      </c>
      <c r="L54" s="31">
        <v>0</v>
      </c>
      <c r="M54" s="31">
        <v>0</v>
      </c>
      <c r="N54" s="31"/>
      <c r="O54" s="26">
        <v>-600</v>
      </c>
      <c r="P54" s="31"/>
      <c r="Q54" s="31">
        <v>0</v>
      </c>
      <c r="R54" s="31">
        <v>0</v>
      </c>
      <c r="S54" s="26">
        <f t="shared" si="1"/>
        <v>-600</v>
      </c>
    </row>
    <row r="55" spans="1:22" ht="21.75" customHeight="1" x14ac:dyDescent="0.2">
      <c r="A55" s="29" t="s">
        <v>202</v>
      </c>
      <c r="C55" s="30">
        <v>0</v>
      </c>
      <c r="D55" s="30">
        <v>0</v>
      </c>
      <c r="E55" s="31">
        <v>0</v>
      </c>
      <c r="F55" s="31">
        <v>0</v>
      </c>
      <c r="G55" s="31">
        <v>0</v>
      </c>
      <c r="H55" s="31">
        <v>0</v>
      </c>
      <c r="I55" s="31">
        <v>0</v>
      </c>
      <c r="J55" s="31">
        <v>0</v>
      </c>
      <c r="K55" s="31">
        <v>0</v>
      </c>
      <c r="L55" s="31">
        <v>0</v>
      </c>
      <c r="M55" s="31">
        <v>0</v>
      </c>
      <c r="N55" s="31"/>
      <c r="O55" s="26">
        <v>-11392</v>
      </c>
      <c r="P55" s="31"/>
      <c r="Q55" s="31">
        <v>0</v>
      </c>
      <c r="R55" s="31">
        <v>0</v>
      </c>
      <c r="S55" s="26">
        <f t="shared" si="1"/>
        <v>-11392</v>
      </c>
    </row>
    <row r="56" spans="1:22" ht="21.75" customHeight="1" x14ac:dyDescent="0.2">
      <c r="A56" s="29" t="s">
        <v>203</v>
      </c>
      <c r="C56" s="30">
        <v>0</v>
      </c>
      <c r="D56" s="30">
        <v>0</v>
      </c>
      <c r="E56" s="31">
        <v>0</v>
      </c>
      <c r="F56" s="31">
        <v>0</v>
      </c>
      <c r="G56" s="31">
        <v>0</v>
      </c>
      <c r="H56" s="31">
        <v>0</v>
      </c>
      <c r="I56" s="31">
        <v>0</v>
      </c>
      <c r="J56" s="31">
        <v>0</v>
      </c>
      <c r="K56" s="31">
        <v>0</v>
      </c>
      <c r="L56" s="31">
        <v>0</v>
      </c>
      <c r="M56" s="31">
        <v>0</v>
      </c>
      <c r="N56" s="31"/>
      <c r="O56" s="26">
        <v>-150</v>
      </c>
      <c r="P56" s="31"/>
      <c r="Q56" s="31">
        <v>0</v>
      </c>
      <c r="R56" s="31">
        <v>0</v>
      </c>
      <c r="S56" s="26">
        <f t="shared" si="1"/>
        <v>-150</v>
      </c>
    </row>
    <row r="57" spans="1:22" ht="21.75" customHeight="1" x14ac:dyDescent="0.2">
      <c r="A57" s="29" t="s">
        <v>204</v>
      </c>
      <c r="C57" s="30">
        <v>0</v>
      </c>
      <c r="D57" s="30">
        <v>0</v>
      </c>
      <c r="E57" s="31">
        <v>0</v>
      </c>
      <c r="F57" s="31">
        <v>0</v>
      </c>
      <c r="G57" s="31">
        <v>0</v>
      </c>
      <c r="H57" s="31">
        <v>0</v>
      </c>
      <c r="I57" s="31">
        <v>0</v>
      </c>
      <c r="J57" s="31">
        <v>0</v>
      </c>
      <c r="K57" s="31">
        <v>0</v>
      </c>
      <c r="L57" s="31">
        <v>0</v>
      </c>
      <c r="M57" s="31">
        <v>0</v>
      </c>
      <c r="N57" s="31"/>
      <c r="O57" s="26">
        <v>-260</v>
      </c>
      <c r="P57" s="31"/>
      <c r="Q57" s="31">
        <v>0</v>
      </c>
      <c r="R57" s="31">
        <v>0</v>
      </c>
      <c r="S57" s="26">
        <f t="shared" si="1"/>
        <v>-260</v>
      </c>
    </row>
    <row r="58" spans="1:22" ht="21.75" customHeight="1" x14ac:dyDescent="0.2">
      <c r="A58" s="29" t="s">
        <v>205</v>
      </c>
      <c r="C58" s="30">
        <v>0</v>
      </c>
      <c r="D58" s="30">
        <v>0</v>
      </c>
      <c r="E58" s="31">
        <v>0</v>
      </c>
      <c r="F58" s="31">
        <v>0</v>
      </c>
      <c r="G58" s="31">
        <v>0</v>
      </c>
      <c r="H58" s="31">
        <v>0</v>
      </c>
      <c r="I58" s="31">
        <v>0</v>
      </c>
      <c r="J58" s="31">
        <v>0</v>
      </c>
      <c r="K58" s="31">
        <v>0</v>
      </c>
      <c r="L58" s="31">
        <v>0</v>
      </c>
      <c r="M58" s="31">
        <v>0</v>
      </c>
      <c r="N58" s="31"/>
      <c r="O58" s="26">
        <v>-2970</v>
      </c>
      <c r="P58" s="31"/>
      <c r="Q58" s="31">
        <v>0</v>
      </c>
      <c r="R58" s="31">
        <v>0</v>
      </c>
      <c r="S58" s="26">
        <f t="shared" si="1"/>
        <v>-2970</v>
      </c>
    </row>
    <row r="59" spans="1:22" ht="21.75" customHeight="1" x14ac:dyDescent="0.2">
      <c r="A59" s="29" t="s">
        <v>206</v>
      </c>
      <c r="C59" s="30">
        <v>0</v>
      </c>
      <c r="D59" s="30">
        <v>0</v>
      </c>
      <c r="E59" s="31">
        <v>0</v>
      </c>
      <c r="F59" s="31">
        <v>0</v>
      </c>
      <c r="G59" s="31">
        <v>0</v>
      </c>
      <c r="H59" s="31">
        <v>0</v>
      </c>
      <c r="I59" s="31">
        <v>0</v>
      </c>
      <c r="J59" s="31">
        <v>0</v>
      </c>
      <c r="K59" s="31">
        <v>0</v>
      </c>
      <c r="L59" s="31">
        <v>0</v>
      </c>
      <c r="M59" s="31">
        <v>0</v>
      </c>
      <c r="N59" s="31"/>
      <c r="O59" s="26">
        <v>-750</v>
      </c>
      <c r="P59" s="31"/>
      <c r="Q59" s="31">
        <v>0</v>
      </c>
      <c r="R59" s="31">
        <v>0</v>
      </c>
      <c r="S59" s="26">
        <f t="shared" si="1"/>
        <v>-750</v>
      </c>
    </row>
    <row r="60" spans="1:22" ht="21.75" customHeight="1" x14ac:dyDescent="0.2">
      <c r="A60" s="29" t="s">
        <v>207</v>
      </c>
      <c r="C60" s="30">
        <v>0</v>
      </c>
      <c r="D60" s="30">
        <v>0</v>
      </c>
      <c r="E60" s="31">
        <v>0</v>
      </c>
      <c r="F60" s="31">
        <v>0</v>
      </c>
      <c r="G60" s="31">
        <v>0</v>
      </c>
      <c r="H60" s="31">
        <v>0</v>
      </c>
      <c r="I60" s="31">
        <v>0</v>
      </c>
      <c r="J60" s="31">
        <v>0</v>
      </c>
      <c r="K60" s="31">
        <v>0</v>
      </c>
      <c r="L60" s="31">
        <v>0</v>
      </c>
      <c r="M60" s="31">
        <v>0</v>
      </c>
      <c r="N60" s="31"/>
      <c r="O60" s="26">
        <v>-22950</v>
      </c>
      <c r="P60" s="31"/>
      <c r="Q60" s="31">
        <v>0</v>
      </c>
      <c r="R60" s="31">
        <v>0</v>
      </c>
      <c r="S60" s="26">
        <f t="shared" si="1"/>
        <v>-22950</v>
      </c>
    </row>
    <row r="61" spans="1:22" ht="21.75" customHeight="1" x14ac:dyDescent="0.2">
      <c r="A61" s="29" t="s">
        <v>208</v>
      </c>
      <c r="C61" s="30">
        <v>0</v>
      </c>
      <c r="D61" s="30">
        <v>0</v>
      </c>
      <c r="E61" s="31">
        <v>0</v>
      </c>
      <c r="F61" s="31">
        <v>0</v>
      </c>
      <c r="G61" s="31">
        <v>0</v>
      </c>
      <c r="H61" s="31">
        <v>0</v>
      </c>
      <c r="I61" s="31">
        <v>0</v>
      </c>
      <c r="J61" s="31">
        <v>0</v>
      </c>
      <c r="K61" s="31">
        <v>0</v>
      </c>
      <c r="L61" s="31">
        <v>0</v>
      </c>
      <c r="M61" s="31">
        <v>0</v>
      </c>
      <c r="N61" s="31"/>
      <c r="O61" s="26">
        <v>-180000</v>
      </c>
      <c r="P61" s="31"/>
      <c r="Q61" s="31">
        <v>0</v>
      </c>
      <c r="R61" s="31">
        <v>0</v>
      </c>
      <c r="S61" s="26">
        <f t="shared" si="1"/>
        <v>-180000</v>
      </c>
    </row>
    <row r="62" spans="1:22" s="49" customFormat="1" ht="21.75" customHeight="1" thickBot="1" x14ac:dyDescent="0.25">
      <c r="A62" s="19"/>
      <c r="C62" s="50"/>
      <c r="E62" s="50"/>
      <c r="G62" s="50"/>
      <c r="I62" s="51">
        <v>7242284400</v>
      </c>
      <c r="K62" s="51">
        <v>955929743</v>
      </c>
      <c r="M62" s="51">
        <v>6286354657</v>
      </c>
      <c r="O62" s="51">
        <v>60611073505</v>
      </c>
      <c r="Q62" s="51">
        <v>1043867250</v>
      </c>
      <c r="S62" s="52">
        <f>SUM(S8:S61)</f>
        <v>59566027985</v>
      </c>
      <c r="V62" s="59"/>
    </row>
    <row r="63" spans="1:22" ht="13.5" thickTop="1" x14ac:dyDescent="0.2"/>
    <row r="67" spans="19:19" x14ac:dyDescent="0.2">
      <c r="S67" s="28"/>
    </row>
  </sheetData>
  <mergeCells count="8">
    <mergeCell ref="A1:S1"/>
    <mergeCell ref="A2:S2"/>
    <mergeCell ref="A3:S3"/>
    <mergeCell ref="A5:S5"/>
    <mergeCell ref="A6:A7"/>
    <mergeCell ref="C6:G6"/>
    <mergeCell ref="I6:M6"/>
    <mergeCell ref="O6:S6"/>
  </mergeCells>
  <pageMargins left="0.39" right="0.39" top="0.39" bottom="0.39" header="0" footer="0"/>
  <pageSetup paperSize="0" fitToHeight="0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P10"/>
  <sheetViews>
    <sheetView rightToLeft="1" workbookViewId="0">
      <selection activeCell="Q20" sqref="Q20:Q21"/>
    </sheetView>
  </sheetViews>
  <sheetFormatPr defaultRowHeight="12.75" x14ac:dyDescent="0.2"/>
  <cols>
    <col min="1" max="1" width="54" bestFit="1" customWidth="1"/>
    <col min="2" max="2" width="1.28515625" customWidth="1"/>
    <col min="3" max="3" width="11.7109375" bestFit="1" customWidth="1"/>
    <col min="4" max="4" width="1.28515625" customWidth="1"/>
    <col min="5" max="5" width="10.42578125" customWidth="1"/>
    <col min="6" max="6" width="1.28515625" customWidth="1"/>
    <col min="7" max="7" width="15.5703125" customWidth="1"/>
    <col min="8" max="8" width="1.28515625" customWidth="1"/>
    <col min="9" max="9" width="14.285156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0.28515625" customWidth="1"/>
    <col min="16" max="16" width="10.7109375" bestFit="1" customWidth="1"/>
  </cols>
  <sheetData>
    <row r="1" spans="1:16" ht="29.1" customHeight="1" x14ac:dyDescent="0.2">
      <c r="A1" s="79" t="s">
        <v>0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</row>
    <row r="2" spans="1:16" ht="21.75" customHeight="1" x14ac:dyDescent="0.2">
      <c r="A2" s="79" t="s">
        <v>93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</row>
    <row r="3" spans="1:16" ht="21.75" customHeight="1" x14ac:dyDescent="0.2">
      <c r="A3" s="79" t="s">
        <v>2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</row>
    <row r="4" spans="1:16" ht="14.45" customHeight="1" x14ac:dyDescent="0.2"/>
    <row r="5" spans="1:16" ht="14.45" customHeight="1" x14ac:dyDescent="0.2">
      <c r="A5" s="80" t="s">
        <v>172</v>
      </c>
      <c r="B5" s="80"/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</row>
    <row r="6" spans="1:16" ht="14.45" customHeight="1" x14ac:dyDescent="0.2">
      <c r="A6" s="74"/>
      <c r="C6" s="76" t="s">
        <v>111</v>
      </c>
      <c r="D6" s="76"/>
      <c r="E6" s="76"/>
      <c r="F6" s="76"/>
      <c r="G6" s="76"/>
      <c r="I6" s="76" t="s">
        <v>112</v>
      </c>
      <c r="J6" s="76"/>
      <c r="K6" s="76"/>
      <c r="L6" s="76"/>
      <c r="M6" s="76"/>
    </row>
    <row r="7" spans="1:16" ht="29.1" customHeight="1" x14ac:dyDescent="0.2">
      <c r="A7" s="74"/>
      <c r="C7" s="14" t="s">
        <v>170</v>
      </c>
      <c r="D7" s="3"/>
      <c r="E7" s="14" t="s">
        <v>139</v>
      </c>
      <c r="F7" s="3"/>
      <c r="G7" s="14" t="s">
        <v>171</v>
      </c>
      <c r="I7" s="14" t="s">
        <v>170</v>
      </c>
      <c r="J7" s="3"/>
      <c r="K7" s="14" t="s">
        <v>139</v>
      </c>
      <c r="L7" s="3"/>
      <c r="M7" s="14" t="s">
        <v>171</v>
      </c>
    </row>
    <row r="8" spans="1:16" ht="21.75" customHeight="1" x14ac:dyDescent="0.2">
      <c r="A8" s="25" t="s">
        <v>197</v>
      </c>
      <c r="C8" s="27">
        <v>11240402</v>
      </c>
      <c r="D8" s="27"/>
      <c r="E8" s="27">
        <v>-5444</v>
      </c>
      <c r="F8" s="27"/>
      <c r="G8" s="27">
        <f>C8-E8</f>
        <v>11245846</v>
      </c>
      <c r="H8" s="27"/>
      <c r="I8" s="27">
        <v>96312584</v>
      </c>
      <c r="J8" s="27"/>
      <c r="K8" s="27">
        <v>2935</v>
      </c>
      <c r="L8" s="27"/>
      <c r="M8" s="27">
        <f>I8-K8</f>
        <v>96309649</v>
      </c>
      <c r="P8" s="28"/>
    </row>
    <row r="9" spans="1:16" s="49" customFormat="1" ht="21.75" customHeight="1" thickBot="1" x14ac:dyDescent="0.25">
      <c r="A9" s="19"/>
      <c r="C9" s="52">
        <f>SUM(C8)</f>
        <v>11240402</v>
      </c>
      <c r="D9" s="53"/>
      <c r="E9" s="52">
        <f>SUM(E8)</f>
        <v>-5444</v>
      </c>
      <c r="F9" s="53"/>
      <c r="G9" s="52">
        <f>SUM(G8)</f>
        <v>11245846</v>
      </c>
      <c r="H9" s="53"/>
      <c r="I9" s="52">
        <f>SUM(I8)</f>
        <v>96312584</v>
      </c>
      <c r="J9" s="53"/>
      <c r="K9" s="52">
        <f>SUM(K8)</f>
        <v>2935</v>
      </c>
      <c r="L9" s="53"/>
      <c r="M9" s="52">
        <f>SUM(M8)</f>
        <v>96309649</v>
      </c>
    </row>
    <row r="10" spans="1:16" ht="13.5" thickTop="1" x14ac:dyDescent="0.2"/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paperSize="0" fitToHeight="0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U36"/>
  <sheetViews>
    <sheetView rightToLeft="1" workbookViewId="0">
      <selection activeCell="X8" sqref="X8"/>
    </sheetView>
  </sheetViews>
  <sheetFormatPr defaultRowHeight="12.75" x14ac:dyDescent="0.2"/>
  <cols>
    <col min="1" max="1" width="40.28515625" customWidth="1"/>
    <col min="2" max="2" width="1.28515625" customWidth="1"/>
    <col min="3" max="3" width="10.42578125" customWidth="1"/>
    <col min="4" max="4" width="1.28515625" customWidth="1"/>
    <col min="5" max="5" width="14.28515625" customWidth="1"/>
    <col min="6" max="6" width="1.28515625" customWidth="1"/>
    <col min="7" max="7" width="10.42578125" customWidth="1"/>
    <col min="8" max="8" width="1.28515625" customWidth="1"/>
    <col min="9" max="9" width="15.5703125" customWidth="1"/>
    <col min="10" max="10" width="1.28515625" customWidth="1"/>
    <col min="11" max="11" width="10.42578125" customWidth="1"/>
    <col min="12" max="12" width="1.28515625" customWidth="1"/>
    <col min="13" max="13" width="16" bestFit="1" customWidth="1"/>
    <col min="14" max="14" width="1.28515625" customWidth="1"/>
    <col min="15" max="15" width="16.140625" bestFit="1" customWidth="1"/>
    <col min="16" max="16" width="1.28515625" customWidth="1"/>
    <col min="17" max="17" width="16.5703125" bestFit="1" customWidth="1"/>
    <col min="18" max="18" width="1.28515625" customWidth="1"/>
    <col min="19" max="19" width="0.28515625" customWidth="1"/>
  </cols>
  <sheetData>
    <row r="1" spans="1:21" ht="29.1" customHeight="1" x14ac:dyDescent="0.2">
      <c r="A1" s="79" t="s">
        <v>0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</row>
    <row r="2" spans="1:21" ht="21.75" customHeight="1" x14ac:dyDescent="0.2">
      <c r="A2" s="79" t="s">
        <v>93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</row>
    <row r="3" spans="1:21" ht="21.75" customHeight="1" x14ac:dyDescent="0.2">
      <c r="A3" s="79" t="s">
        <v>2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</row>
    <row r="4" spans="1:21" ht="14.45" customHeight="1" x14ac:dyDescent="0.2"/>
    <row r="5" spans="1:21" ht="14.45" customHeight="1" x14ac:dyDescent="0.2">
      <c r="A5" s="80" t="s">
        <v>173</v>
      </c>
      <c r="B5" s="80"/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</row>
    <row r="6" spans="1:21" ht="14.45" customHeight="1" x14ac:dyDescent="0.2">
      <c r="A6" s="74"/>
      <c r="C6" s="76" t="s">
        <v>111</v>
      </c>
      <c r="D6" s="76"/>
      <c r="E6" s="76"/>
      <c r="F6" s="76"/>
      <c r="G6" s="76"/>
      <c r="H6" s="76"/>
      <c r="I6" s="76"/>
      <c r="K6" s="76" t="s">
        <v>112</v>
      </c>
      <c r="L6" s="76"/>
      <c r="M6" s="76"/>
      <c r="N6" s="76"/>
      <c r="O6" s="76"/>
      <c r="P6" s="76"/>
      <c r="Q6" s="74"/>
      <c r="R6" s="74"/>
    </row>
    <row r="7" spans="1:21" ht="42" x14ac:dyDescent="0.2">
      <c r="A7" s="74"/>
      <c r="C7" s="14" t="s">
        <v>13</v>
      </c>
      <c r="D7" s="3"/>
      <c r="E7" s="14" t="s">
        <v>174</v>
      </c>
      <c r="F7" s="3"/>
      <c r="G7" s="14" t="s">
        <v>175</v>
      </c>
      <c r="H7" s="3"/>
      <c r="I7" s="14" t="s">
        <v>176</v>
      </c>
      <c r="K7" s="14" t="s">
        <v>13</v>
      </c>
      <c r="L7" s="3"/>
      <c r="M7" s="14" t="s">
        <v>174</v>
      </c>
      <c r="N7" s="3"/>
      <c r="O7" s="14" t="s">
        <v>175</v>
      </c>
      <c r="P7" s="3"/>
      <c r="Q7" s="83" t="s">
        <v>176</v>
      </c>
      <c r="R7" s="83"/>
    </row>
    <row r="8" spans="1:21" ht="21.75" customHeight="1" x14ac:dyDescent="0.2">
      <c r="A8" s="25" t="s">
        <v>117</v>
      </c>
      <c r="C8" s="41">
        <v>0</v>
      </c>
      <c r="D8" s="44"/>
      <c r="E8" s="41">
        <v>0</v>
      </c>
      <c r="F8" s="44"/>
      <c r="G8" s="41">
        <v>0</v>
      </c>
      <c r="H8" s="44"/>
      <c r="I8" s="41">
        <v>0</v>
      </c>
      <c r="K8" s="27">
        <v>132000</v>
      </c>
      <c r="L8" s="27"/>
      <c r="M8" s="27">
        <v>2963400</v>
      </c>
      <c r="N8" s="27"/>
      <c r="O8" s="27">
        <v>1320336</v>
      </c>
      <c r="P8" s="27"/>
      <c r="Q8" s="27">
        <f>M8-O8</f>
        <v>1643064</v>
      </c>
      <c r="R8" s="27"/>
      <c r="U8" s="18"/>
    </row>
    <row r="9" spans="1:21" ht="21.75" customHeight="1" x14ac:dyDescent="0.2">
      <c r="A9" s="8" t="s">
        <v>65</v>
      </c>
      <c r="C9" s="42">
        <v>0</v>
      </c>
      <c r="D9" s="44"/>
      <c r="E9" s="42">
        <v>0</v>
      </c>
      <c r="F9" s="44"/>
      <c r="G9" s="42">
        <v>0</v>
      </c>
      <c r="H9" s="44"/>
      <c r="I9" s="42">
        <v>0</v>
      </c>
      <c r="K9" s="27">
        <v>226000</v>
      </c>
      <c r="L9" s="27"/>
      <c r="M9" s="27">
        <v>7808364288</v>
      </c>
      <c r="N9" s="27"/>
      <c r="O9" s="27">
        <v>6787030028</v>
      </c>
      <c r="P9" s="27"/>
      <c r="Q9" s="27">
        <f t="shared" ref="Q9:Q21" si="0">M9-O9</f>
        <v>1021334260</v>
      </c>
      <c r="R9" s="27"/>
    </row>
    <row r="10" spans="1:21" ht="21.75" customHeight="1" x14ac:dyDescent="0.2">
      <c r="A10" s="8" t="s">
        <v>52</v>
      </c>
      <c r="C10" s="42">
        <v>0</v>
      </c>
      <c r="D10" s="44"/>
      <c r="E10" s="42">
        <v>0</v>
      </c>
      <c r="F10" s="44"/>
      <c r="G10" s="42">
        <v>0</v>
      </c>
      <c r="H10" s="44"/>
      <c r="I10" s="42">
        <v>0</v>
      </c>
      <c r="K10" s="27">
        <v>130000</v>
      </c>
      <c r="L10" s="27"/>
      <c r="M10" s="27">
        <v>1613659635</v>
      </c>
      <c r="N10" s="27"/>
      <c r="O10" s="27">
        <v>1940982033</v>
      </c>
      <c r="P10" s="27"/>
      <c r="Q10" s="27">
        <f t="shared" si="0"/>
        <v>-327322398</v>
      </c>
      <c r="R10" s="27"/>
    </row>
    <row r="11" spans="1:21" ht="21.75" customHeight="1" x14ac:dyDescent="0.2">
      <c r="A11" s="8" t="s">
        <v>57</v>
      </c>
      <c r="C11" s="42">
        <v>0</v>
      </c>
      <c r="D11" s="44"/>
      <c r="E11" s="42">
        <v>0</v>
      </c>
      <c r="F11" s="44"/>
      <c r="G11" s="42">
        <v>0</v>
      </c>
      <c r="H11" s="44"/>
      <c r="I11" s="42">
        <v>0</v>
      </c>
      <c r="K11" s="27">
        <v>2171205</v>
      </c>
      <c r="L11" s="27"/>
      <c r="M11" s="27">
        <v>4342280082</v>
      </c>
      <c r="N11" s="27"/>
      <c r="O11" s="27">
        <v>3977432968</v>
      </c>
      <c r="P11" s="27"/>
      <c r="Q11" s="27">
        <f t="shared" si="0"/>
        <v>364847114</v>
      </c>
      <c r="R11" s="27"/>
    </row>
    <row r="12" spans="1:21" ht="21.75" customHeight="1" x14ac:dyDescent="0.2">
      <c r="A12" s="8" t="s">
        <v>118</v>
      </c>
      <c r="C12" s="42">
        <v>0</v>
      </c>
      <c r="D12" s="44"/>
      <c r="E12" s="42">
        <v>0</v>
      </c>
      <c r="F12" s="44"/>
      <c r="G12" s="42">
        <v>0</v>
      </c>
      <c r="H12" s="44"/>
      <c r="I12" s="42">
        <v>0</v>
      </c>
      <c r="K12" s="27">
        <v>625000</v>
      </c>
      <c r="L12" s="27"/>
      <c r="M12" s="27">
        <v>4965278063</v>
      </c>
      <c r="N12" s="27"/>
      <c r="O12" s="27">
        <v>5172192090</v>
      </c>
      <c r="P12" s="27"/>
      <c r="Q12" s="27">
        <f t="shared" si="0"/>
        <v>-206914027</v>
      </c>
      <c r="R12" s="27"/>
    </row>
    <row r="13" spans="1:21" ht="21.75" customHeight="1" x14ac:dyDescent="0.2">
      <c r="A13" s="8" t="s">
        <v>60</v>
      </c>
      <c r="C13" s="42">
        <v>0</v>
      </c>
      <c r="D13" s="44"/>
      <c r="E13" s="42">
        <v>0</v>
      </c>
      <c r="F13" s="44"/>
      <c r="G13" s="42">
        <v>0</v>
      </c>
      <c r="H13" s="44"/>
      <c r="I13" s="42">
        <v>0</v>
      </c>
      <c r="K13" s="27">
        <v>998890</v>
      </c>
      <c r="L13" s="27"/>
      <c r="M13" s="27">
        <v>5014380421</v>
      </c>
      <c r="N13" s="27"/>
      <c r="O13" s="27">
        <v>4685237038</v>
      </c>
      <c r="P13" s="27"/>
      <c r="Q13" s="27">
        <f t="shared" si="0"/>
        <v>329143383</v>
      </c>
      <c r="R13" s="27"/>
    </row>
    <row r="14" spans="1:21" ht="21.75" customHeight="1" x14ac:dyDescent="0.2">
      <c r="A14" s="8" t="s">
        <v>119</v>
      </c>
      <c r="C14" s="42">
        <v>0</v>
      </c>
      <c r="D14" s="44"/>
      <c r="E14" s="42">
        <v>0</v>
      </c>
      <c r="F14" s="44"/>
      <c r="G14" s="42">
        <v>0</v>
      </c>
      <c r="H14" s="44"/>
      <c r="I14" s="42">
        <v>0</v>
      </c>
      <c r="K14" s="27">
        <v>60000</v>
      </c>
      <c r="L14" s="27"/>
      <c r="M14" s="27">
        <v>5012818041</v>
      </c>
      <c r="N14" s="27"/>
      <c r="O14" s="27">
        <v>3744637042</v>
      </c>
      <c r="P14" s="27"/>
      <c r="Q14" s="27">
        <f t="shared" si="0"/>
        <v>1268180999</v>
      </c>
      <c r="R14" s="27"/>
    </row>
    <row r="15" spans="1:21" ht="21.75" customHeight="1" x14ac:dyDescent="0.2">
      <c r="A15" s="8" t="s">
        <v>54</v>
      </c>
      <c r="C15" s="42">
        <v>0</v>
      </c>
      <c r="D15" s="44"/>
      <c r="E15" s="42">
        <v>0</v>
      </c>
      <c r="F15" s="44"/>
      <c r="G15" s="42">
        <v>0</v>
      </c>
      <c r="H15" s="44"/>
      <c r="I15" s="42">
        <v>0</v>
      </c>
      <c r="K15" s="27">
        <v>683522</v>
      </c>
      <c r="L15" s="27"/>
      <c r="M15" s="27">
        <v>3369711618</v>
      </c>
      <c r="N15" s="27"/>
      <c r="O15" s="27">
        <v>4470814167</v>
      </c>
      <c r="P15" s="27"/>
      <c r="Q15" s="27">
        <f t="shared" si="0"/>
        <v>-1101102549</v>
      </c>
      <c r="R15" s="27"/>
    </row>
    <row r="16" spans="1:21" ht="21.75" customHeight="1" x14ac:dyDescent="0.2">
      <c r="A16" s="8" t="s">
        <v>120</v>
      </c>
      <c r="C16" s="42">
        <v>0</v>
      </c>
      <c r="D16" s="44"/>
      <c r="E16" s="42">
        <v>0</v>
      </c>
      <c r="F16" s="44"/>
      <c r="G16" s="42">
        <v>0</v>
      </c>
      <c r="H16" s="44"/>
      <c r="I16" s="42">
        <v>0</v>
      </c>
      <c r="K16" s="27">
        <v>293988</v>
      </c>
      <c r="L16" s="27"/>
      <c r="M16" s="27">
        <v>1932047970</v>
      </c>
      <c r="N16" s="27"/>
      <c r="O16" s="27">
        <v>2099334195</v>
      </c>
      <c r="P16" s="27"/>
      <c r="Q16" s="27">
        <f t="shared" si="0"/>
        <v>-167286225</v>
      </c>
      <c r="R16" s="27"/>
    </row>
    <row r="17" spans="1:18" ht="21.75" customHeight="1" x14ac:dyDescent="0.2">
      <c r="A17" s="8" t="s">
        <v>25</v>
      </c>
      <c r="C17" s="42">
        <v>0</v>
      </c>
      <c r="D17" s="44"/>
      <c r="E17" s="42">
        <v>0</v>
      </c>
      <c r="F17" s="44"/>
      <c r="G17" s="42">
        <v>0</v>
      </c>
      <c r="H17" s="44"/>
      <c r="I17" s="42">
        <v>0</v>
      </c>
      <c r="K17" s="27">
        <v>350000</v>
      </c>
      <c r="L17" s="27"/>
      <c r="M17" s="27">
        <v>1147779851</v>
      </c>
      <c r="N17" s="27"/>
      <c r="O17" s="27">
        <v>718151490</v>
      </c>
      <c r="P17" s="27"/>
      <c r="Q17" s="27">
        <f t="shared" si="0"/>
        <v>429628361</v>
      </c>
      <c r="R17" s="27"/>
    </row>
    <row r="18" spans="1:18" ht="21.75" customHeight="1" x14ac:dyDescent="0.2">
      <c r="A18" s="8" t="s">
        <v>50</v>
      </c>
      <c r="C18" s="42">
        <v>0</v>
      </c>
      <c r="D18" s="44"/>
      <c r="E18" s="42">
        <v>0</v>
      </c>
      <c r="F18" s="44"/>
      <c r="G18" s="42">
        <v>0</v>
      </c>
      <c r="H18" s="44"/>
      <c r="I18" s="42">
        <v>0</v>
      </c>
      <c r="K18" s="27">
        <v>965214</v>
      </c>
      <c r="L18" s="27"/>
      <c r="M18" s="27">
        <v>14117666297</v>
      </c>
      <c r="N18" s="27"/>
      <c r="O18" s="27">
        <v>14334496330</v>
      </c>
      <c r="P18" s="27"/>
      <c r="Q18" s="27">
        <f t="shared" si="0"/>
        <v>-216830033</v>
      </c>
      <c r="R18" s="27"/>
    </row>
    <row r="19" spans="1:18" ht="21.75" customHeight="1" x14ac:dyDescent="0.2">
      <c r="A19" s="8" t="s">
        <v>121</v>
      </c>
      <c r="C19" s="42">
        <v>0</v>
      </c>
      <c r="D19" s="44"/>
      <c r="E19" s="42">
        <v>0</v>
      </c>
      <c r="F19" s="44"/>
      <c r="G19" s="42">
        <v>0</v>
      </c>
      <c r="H19" s="44"/>
      <c r="I19" s="42">
        <v>0</v>
      </c>
      <c r="K19" s="27">
        <v>400000</v>
      </c>
      <c r="L19" s="27"/>
      <c r="M19" s="27">
        <v>5324131841</v>
      </c>
      <c r="N19" s="27"/>
      <c r="O19" s="27">
        <v>3365152786</v>
      </c>
      <c r="P19" s="27"/>
      <c r="Q19" s="27">
        <f t="shared" si="0"/>
        <v>1958979055</v>
      </c>
      <c r="R19" s="27"/>
    </row>
    <row r="20" spans="1:18" ht="21.75" customHeight="1" x14ac:dyDescent="0.2">
      <c r="A20" s="8" t="s">
        <v>21</v>
      </c>
      <c r="C20" s="42">
        <v>0</v>
      </c>
      <c r="D20" s="44"/>
      <c r="E20" s="42">
        <v>0</v>
      </c>
      <c r="F20" s="44"/>
      <c r="G20" s="42">
        <v>0</v>
      </c>
      <c r="H20" s="44"/>
      <c r="I20" s="42">
        <v>0</v>
      </c>
      <c r="K20" s="27">
        <v>9026</v>
      </c>
      <c r="L20" s="27"/>
      <c r="M20" s="27">
        <v>134674166</v>
      </c>
      <c r="N20" s="27"/>
      <c r="O20" s="27">
        <v>164910779</v>
      </c>
      <c r="P20" s="27"/>
      <c r="Q20" s="27">
        <f t="shared" si="0"/>
        <v>-30236613</v>
      </c>
      <c r="R20" s="27"/>
    </row>
    <row r="21" spans="1:18" ht="21.75" customHeight="1" x14ac:dyDescent="0.2">
      <c r="A21" s="25" t="s">
        <v>122</v>
      </c>
      <c r="C21" s="46">
        <v>0</v>
      </c>
      <c r="D21" s="44"/>
      <c r="E21" s="46">
        <v>0</v>
      </c>
      <c r="F21" s="44"/>
      <c r="G21" s="46">
        <v>0</v>
      </c>
      <c r="H21" s="44"/>
      <c r="I21" s="46">
        <v>0</v>
      </c>
      <c r="K21" s="27">
        <v>132000</v>
      </c>
      <c r="L21" s="27"/>
      <c r="M21" s="27">
        <v>19338000</v>
      </c>
      <c r="N21" s="27"/>
      <c r="O21" s="27">
        <v>13803175</v>
      </c>
      <c r="P21" s="27"/>
      <c r="Q21" s="27">
        <f t="shared" si="0"/>
        <v>5534825</v>
      </c>
      <c r="R21" s="27"/>
    </row>
    <row r="22" spans="1:18" s="49" customFormat="1" ht="21.75" customHeight="1" x14ac:dyDescent="0.2">
      <c r="A22" s="19"/>
      <c r="C22" s="57">
        <v>0</v>
      </c>
      <c r="D22" s="58"/>
      <c r="E22" s="57">
        <v>0</v>
      </c>
      <c r="F22" s="58"/>
      <c r="G22" s="57">
        <v>0</v>
      </c>
      <c r="H22" s="58"/>
      <c r="I22" s="57">
        <v>0</v>
      </c>
      <c r="K22" s="50"/>
      <c r="M22" s="51">
        <f>SUM(M8:M21)</f>
        <v>54805093673</v>
      </c>
      <c r="O22" s="51">
        <f>SUM(O8:O21)</f>
        <v>51475494457</v>
      </c>
      <c r="Q22" s="82">
        <f>M22-O22</f>
        <v>3329599216</v>
      </c>
      <c r="R22" s="82"/>
    </row>
    <row r="26" spans="1:18" x14ac:dyDescent="0.2">
      <c r="Q26" s="16"/>
    </row>
    <row r="28" spans="1:18" x14ac:dyDescent="0.2">
      <c r="Q28" s="17"/>
    </row>
    <row r="29" spans="1:18" x14ac:dyDescent="0.2">
      <c r="O29" s="17"/>
      <c r="Q29" s="18"/>
    </row>
    <row r="30" spans="1:18" x14ac:dyDescent="0.2">
      <c r="O30" s="18"/>
      <c r="Q30" s="18"/>
    </row>
    <row r="31" spans="1:18" x14ac:dyDescent="0.2">
      <c r="Q31" s="18"/>
    </row>
    <row r="33" spans="17:17" x14ac:dyDescent="0.2">
      <c r="Q33" s="17"/>
    </row>
    <row r="36" spans="17:17" x14ac:dyDescent="0.2">
      <c r="Q36" s="18"/>
    </row>
  </sheetData>
  <mergeCells count="9">
    <mergeCell ref="Q22:R22"/>
    <mergeCell ref="A1:Q1"/>
    <mergeCell ref="A2:R2"/>
    <mergeCell ref="A3:R3"/>
    <mergeCell ref="A5:R5"/>
    <mergeCell ref="A6:A7"/>
    <mergeCell ref="C6:I6"/>
    <mergeCell ref="K6:R6"/>
    <mergeCell ref="Q7:R7"/>
  </mergeCells>
  <pageMargins left="0.39" right="0.39" top="0.39" bottom="0.39" header="0" footer="0"/>
  <pageSetup paperSize="0" fitToHeight="0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Y15"/>
  <sheetViews>
    <sheetView rightToLeft="1" workbookViewId="0">
      <selection activeCell="AB14" sqref="AB14:AB15"/>
    </sheetView>
  </sheetViews>
  <sheetFormatPr defaultRowHeight="12.75" x14ac:dyDescent="0.2"/>
  <cols>
    <col min="1" max="1" width="19.42578125" customWidth="1"/>
    <col min="2" max="2" width="1.28515625" customWidth="1"/>
    <col min="3" max="3" width="19.42578125" customWidth="1"/>
    <col min="4" max="4" width="1.28515625" customWidth="1"/>
    <col min="5" max="5" width="10.42578125" customWidth="1"/>
    <col min="6" max="6" width="1.28515625" customWidth="1"/>
    <col min="7" max="7" width="10.42578125" customWidth="1"/>
    <col min="8" max="8" width="1.28515625" customWidth="1"/>
    <col min="9" max="9" width="10.425781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1.28515625" customWidth="1"/>
    <col min="15" max="15" width="15.5703125" customWidth="1"/>
    <col min="16" max="16" width="1.28515625" customWidth="1"/>
    <col min="17" max="17" width="10.42578125" customWidth="1"/>
    <col min="18" max="18" width="1.28515625" customWidth="1"/>
    <col min="19" max="19" width="10.42578125" customWidth="1"/>
    <col min="20" max="20" width="1.28515625" customWidth="1"/>
    <col min="21" max="21" width="15.5703125" customWidth="1"/>
    <col min="22" max="22" width="1.28515625" customWidth="1"/>
    <col min="23" max="23" width="15.5703125" customWidth="1"/>
    <col min="24" max="24" width="1.28515625" customWidth="1"/>
    <col min="25" max="25" width="15.5703125" customWidth="1"/>
    <col min="26" max="26" width="0.28515625" customWidth="1"/>
  </cols>
  <sheetData>
    <row r="1" spans="1:25" ht="29.1" customHeight="1" x14ac:dyDescent="0.2">
      <c r="A1" s="79" t="s">
        <v>0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79"/>
    </row>
    <row r="2" spans="1:25" ht="21.75" customHeight="1" x14ac:dyDescent="0.2">
      <c r="A2" s="79" t="s">
        <v>93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</row>
    <row r="3" spans="1:25" ht="21.75" customHeight="1" x14ac:dyDescent="0.2">
      <c r="A3" s="79" t="s">
        <v>2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79"/>
      <c r="Y3" s="79"/>
    </row>
    <row r="4" spans="1:25" ht="7.35" customHeight="1" x14ac:dyDescent="0.2"/>
    <row r="5" spans="1:25" ht="14.45" customHeight="1" x14ac:dyDescent="0.2">
      <c r="A5" s="80" t="s">
        <v>177</v>
      </c>
      <c r="B5" s="80"/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</row>
    <row r="6" spans="1:25" ht="7.35" customHeight="1" x14ac:dyDescent="0.2"/>
    <row r="7" spans="1:25" ht="14.45" customHeight="1" x14ac:dyDescent="0.2">
      <c r="E7" s="76" t="s">
        <v>111</v>
      </c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Y7" s="2" t="s">
        <v>112</v>
      </c>
    </row>
    <row r="8" spans="1:25" ht="45" customHeight="1" x14ac:dyDescent="0.2">
      <c r="A8" s="2" t="s">
        <v>178</v>
      </c>
      <c r="C8" s="2" t="s">
        <v>179</v>
      </c>
      <c r="E8" s="14" t="s">
        <v>72</v>
      </c>
      <c r="F8" s="3"/>
      <c r="G8" s="14" t="s">
        <v>13</v>
      </c>
      <c r="H8" s="3"/>
      <c r="I8" s="14" t="s">
        <v>71</v>
      </c>
      <c r="J8" s="3"/>
      <c r="K8" s="14" t="s">
        <v>180</v>
      </c>
      <c r="L8" s="3"/>
      <c r="M8" s="14" t="s">
        <v>181</v>
      </c>
      <c r="N8" s="3"/>
      <c r="O8" s="14" t="s">
        <v>182</v>
      </c>
      <c r="P8" s="3"/>
      <c r="Q8" s="14" t="s">
        <v>183</v>
      </c>
      <c r="R8" s="3"/>
      <c r="S8" s="14" t="s">
        <v>184</v>
      </c>
      <c r="T8" s="3"/>
      <c r="U8" s="14" t="s">
        <v>185</v>
      </c>
      <c r="V8" s="3"/>
      <c r="W8" s="14" t="s">
        <v>186</v>
      </c>
      <c r="Y8" s="14" t="s">
        <v>186</v>
      </c>
    </row>
    <row r="9" spans="1:25" ht="21.75" customHeight="1" x14ac:dyDescent="0.2">
      <c r="A9" s="5" t="s">
        <v>187</v>
      </c>
      <c r="C9" s="5" t="s">
        <v>188</v>
      </c>
      <c r="E9" s="47"/>
      <c r="F9" s="44"/>
      <c r="G9" s="41">
        <v>0</v>
      </c>
      <c r="H9" s="44"/>
      <c r="I9" s="41">
        <v>0</v>
      </c>
      <c r="J9" s="44"/>
      <c r="K9" s="41">
        <v>0</v>
      </c>
      <c r="L9" s="44"/>
      <c r="M9" s="41">
        <v>0</v>
      </c>
      <c r="N9" s="44"/>
      <c r="O9" s="41">
        <v>0</v>
      </c>
      <c r="P9" s="44"/>
      <c r="Q9" s="41">
        <v>0</v>
      </c>
      <c r="R9" s="44"/>
      <c r="S9" s="41">
        <v>0</v>
      </c>
      <c r="T9" s="44"/>
      <c r="U9" s="41">
        <v>0</v>
      </c>
      <c r="V9" s="44"/>
      <c r="W9" s="41">
        <v>0</v>
      </c>
      <c r="Y9" s="6">
        <v>658271983</v>
      </c>
    </row>
    <row r="10" spans="1:25" ht="21.75" customHeight="1" x14ac:dyDescent="0.2">
      <c r="A10" s="8" t="s">
        <v>187</v>
      </c>
      <c r="C10" s="8" t="s">
        <v>188</v>
      </c>
      <c r="E10" s="44"/>
      <c r="F10" s="44"/>
      <c r="G10" s="42">
        <v>0</v>
      </c>
      <c r="H10" s="44"/>
      <c r="I10" s="42">
        <v>0</v>
      </c>
      <c r="J10" s="44"/>
      <c r="K10" s="42">
        <v>0</v>
      </c>
      <c r="L10" s="44"/>
      <c r="M10" s="42">
        <v>0</v>
      </c>
      <c r="N10" s="44"/>
      <c r="O10" s="42">
        <v>0</v>
      </c>
      <c r="P10" s="44"/>
      <c r="Q10" s="42">
        <v>0</v>
      </c>
      <c r="R10" s="44"/>
      <c r="S10" s="42">
        <v>0</v>
      </c>
      <c r="T10" s="44"/>
      <c r="U10" s="42">
        <v>0</v>
      </c>
      <c r="V10" s="44"/>
      <c r="W10" s="42">
        <v>0</v>
      </c>
      <c r="Y10" s="9">
        <v>54390990</v>
      </c>
    </row>
    <row r="11" spans="1:25" ht="21.75" customHeight="1" x14ac:dyDescent="0.2">
      <c r="A11" s="8" t="s">
        <v>189</v>
      </c>
      <c r="C11" s="8" t="s">
        <v>190</v>
      </c>
      <c r="E11" s="44"/>
      <c r="F11" s="44"/>
      <c r="G11" s="42">
        <v>0</v>
      </c>
      <c r="H11" s="44"/>
      <c r="I11" s="42">
        <v>0</v>
      </c>
      <c r="J11" s="44"/>
      <c r="K11" s="42">
        <v>0</v>
      </c>
      <c r="L11" s="44"/>
      <c r="M11" s="42">
        <v>0</v>
      </c>
      <c r="N11" s="44"/>
      <c r="O11" s="42">
        <v>0</v>
      </c>
      <c r="P11" s="44"/>
      <c r="Q11" s="42">
        <v>0</v>
      </c>
      <c r="R11" s="44"/>
      <c r="S11" s="42">
        <v>0</v>
      </c>
      <c r="T11" s="44"/>
      <c r="U11" s="42">
        <v>0</v>
      </c>
      <c r="V11" s="44"/>
      <c r="W11" s="42">
        <v>0</v>
      </c>
      <c r="Y11" s="9">
        <v>2092528000</v>
      </c>
    </row>
    <row r="12" spans="1:25" ht="21.75" customHeight="1" x14ac:dyDescent="0.2">
      <c r="A12" s="8" t="s">
        <v>191</v>
      </c>
      <c r="C12" s="8" t="s">
        <v>192</v>
      </c>
      <c r="E12" s="44"/>
      <c r="F12" s="44"/>
      <c r="G12" s="42">
        <v>0</v>
      </c>
      <c r="H12" s="44"/>
      <c r="I12" s="42">
        <v>0</v>
      </c>
      <c r="J12" s="44"/>
      <c r="K12" s="42">
        <v>0</v>
      </c>
      <c r="L12" s="44"/>
      <c r="M12" s="42">
        <v>0</v>
      </c>
      <c r="N12" s="44"/>
      <c r="O12" s="42">
        <v>0</v>
      </c>
      <c r="P12" s="44"/>
      <c r="Q12" s="42">
        <v>0</v>
      </c>
      <c r="R12" s="44"/>
      <c r="S12" s="42">
        <v>0</v>
      </c>
      <c r="T12" s="44"/>
      <c r="U12" s="42">
        <v>0</v>
      </c>
      <c r="V12" s="44"/>
      <c r="W12" s="42">
        <v>0</v>
      </c>
      <c r="Y12" s="9">
        <v>969873000</v>
      </c>
    </row>
    <row r="13" spans="1:25" ht="21.75" customHeight="1" x14ac:dyDescent="0.2">
      <c r="A13" s="8" t="s">
        <v>189</v>
      </c>
      <c r="C13" s="8" t="s">
        <v>193</v>
      </c>
      <c r="E13" s="44"/>
      <c r="F13" s="44"/>
      <c r="G13" s="42">
        <v>0</v>
      </c>
      <c r="H13" s="44"/>
      <c r="I13" s="42">
        <v>0</v>
      </c>
      <c r="J13" s="44"/>
      <c r="K13" s="42">
        <v>0</v>
      </c>
      <c r="L13" s="44"/>
      <c r="M13" s="42">
        <v>0</v>
      </c>
      <c r="N13" s="44"/>
      <c r="O13" s="42">
        <v>0</v>
      </c>
      <c r="P13" s="44"/>
      <c r="Q13" s="42">
        <v>0</v>
      </c>
      <c r="R13" s="44"/>
      <c r="S13" s="42">
        <v>0</v>
      </c>
      <c r="T13" s="44"/>
      <c r="U13" s="42">
        <v>0</v>
      </c>
      <c r="V13" s="44"/>
      <c r="W13" s="42">
        <v>0</v>
      </c>
      <c r="Y13" s="9">
        <v>146273900</v>
      </c>
    </row>
    <row r="14" spans="1:25" ht="21.75" customHeight="1" x14ac:dyDescent="0.2">
      <c r="A14" s="25" t="s">
        <v>191</v>
      </c>
      <c r="B14" s="22"/>
      <c r="C14" s="25" t="s">
        <v>194</v>
      </c>
      <c r="E14" s="48"/>
      <c r="F14" s="44"/>
      <c r="G14" s="46">
        <v>0</v>
      </c>
      <c r="H14" s="44"/>
      <c r="I14" s="46">
        <v>0</v>
      </c>
      <c r="J14" s="44"/>
      <c r="K14" s="46">
        <v>0</v>
      </c>
      <c r="L14" s="44"/>
      <c r="M14" s="46">
        <v>0</v>
      </c>
      <c r="N14" s="44"/>
      <c r="O14" s="46">
        <v>0</v>
      </c>
      <c r="P14" s="44"/>
      <c r="Q14" s="46">
        <v>0</v>
      </c>
      <c r="R14" s="44"/>
      <c r="S14" s="46">
        <v>0</v>
      </c>
      <c r="T14" s="44"/>
      <c r="U14" s="46">
        <v>0</v>
      </c>
      <c r="V14" s="44"/>
      <c r="W14" s="46">
        <v>0</v>
      </c>
      <c r="Y14" s="10">
        <v>184147918</v>
      </c>
    </row>
    <row r="15" spans="1:25" s="49" customFormat="1" ht="21.75" customHeight="1" x14ac:dyDescent="0.2">
      <c r="A15" s="74"/>
      <c r="B15" s="74"/>
      <c r="C15" s="74"/>
      <c r="E15" s="57"/>
      <c r="F15" s="58"/>
      <c r="G15" s="57"/>
      <c r="H15" s="58"/>
      <c r="I15" s="57"/>
      <c r="J15" s="58"/>
      <c r="K15" s="57">
        <v>0</v>
      </c>
      <c r="L15" s="58"/>
      <c r="M15" s="57">
        <v>0</v>
      </c>
      <c r="N15" s="58"/>
      <c r="O15" s="57">
        <v>0</v>
      </c>
      <c r="P15" s="58"/>
      <c r="Q15" s="57">
        <v>0</v>
      </c>
      <c r="R15" s="58"/>
      <c r="S15" s="57">
        <v>0</v>
      </c>
      <c r="T15" s="58"/>
      <c r="U15" s="57">
        <v>0</v>
      </c>
      <c r="V15" s="58"/>
      <c r="W15" s="57">
        <v>0</v>
      </c>
      <c r="Y15" s="51">
        <v>4105485791</v>
      </c>
    </row>
  </sheetData>
  <mergeCells count="6">
    <mergeCell ref="A15:C15"/>
    <mergeCell ref="A1:Y1"/>
    <mergeCell ref="A2:Y2"/>
    <mergeCell ref="A3:Y3"/>
    <mergeCell ref="A5:Y5"/>
    <mergeCell ref="E7:W7"/>
  </mergeCells>
  <pageMargins left="0.39" right="0.39" top="0.39" bottom="0.39" header="0" footer="0"/>
  <pageSetup paperSize="0" fitToHeight="0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X68"/>
  <sheetViews>
    <sheetView rightToLeft="1" workbookViewId="0">
      <selection activeCell="U14" sqref="U14"/>
    </sheetView>
  </sheetViews>
  <sheetFormatPr defaultRowHeight="12.75" x14ac:dyDescent="0.2"/>
  <cols>
    <col min="1" max="1" width="40.28515625" customWidth="1"/>
    <col min="2" max="2" width="1.28515625" customWidth="1"/>
    <col min="3" max="3" width="11.85546875" bestFit="1" customWidth="1"/>
    <col min="4" max="4" width="1.28515625" customWidth="1"/>
    <col min="5" max="5" width="16" bestFit="1" customWidth="1"/>
    <col min="6" max="6" width="1.28515625" customWidth="1"/>
    <col min="7" max="7" width="16.5703125" bestFit="1" customWidth="1"/>
    <col min="8" max="8" width="1.28515625" customWidth="1"/>
    <col min="9" max="9" width="26.28515625" bestFit="1" customWidth="1"/>
    <col min="10" max="10" width="1.28515625" customWidth="1"/>
    <col min="11" max="11" width="11.85546875" bestFit="1" customWidth="1"/>
    <col min="12" max="12" width="1.28515625" customWidth="1"/>
    <col min="13" max="13" width="18.7109375" bestFit="1" customWidth="1"/>
    <col min="14" max="14" width="1.28515625" customWidth="1"/>
    <col min="15" max="15" width="16.85546875" bestFit="1" customWidth="1"/>
    <col min="16" max="16" width="1.28515625" customWidth="1"/>
    <col min="17" max="17" width="18.85546875" bestFit="1" customWidth="1"/>
    <col min="18" max="18" width="1.28515625" customWidth="1"/>
    <col min="19" max="19" width="0.28515625" customWidth="1"/>
    <col min="21" max="21" width="11.140625" bestFit="1" customWidth="1"/>
    <col min="23" max="23" width="15.140625" bestFit="1" customWidth="1"/>
  </cols>
  <sheetData>
    <row r="1" spans="1:21" ht="29.1" customHeight="1" x14ac:dyDescent="0.2">
      <c r="A1" s="79" t="s">
        <v>0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</row>
    <row r="2" spans="1:21" ht="21.75" customHeight="1" x14ac:dyDescent="0.2">
      <c r="A2" s="79" t="s">
        <v>93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</row>
    <row r="3" spans="1:21" ht="21.75" customHeight="1" x14ac:dyDescent="0.2">
      <c r="A3" s="79" t="s">
        <v>2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</row>
    <row r="4" spans="1:21" ht="14.45" customHeight="1" x14ac:dyDescent="0.2"/>
    <row r="5" spans="1:21" ht="14.45" customHeight="1" x14ac:dyDescent="0.2">
      <c r="A5" s="80" t="s">
        <v>195</v>
      </c>
      <c r="B5" s="80"/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</row>
    <row r="6" spans="1:21" ht="14.45" customHeight="1" x14ac:dyDescent="0.2">
      <c r="A6" s="74"/>
      <c r="C6" s="76" t="s">
        <v>111</v>
      </c>
      <c r="D6" s="76"/>
      <c r="E6" s="76"/>
      <c r="F6" s="76"/>
      <c r="G6" s="76"/>
      <c r="H6" s="76"/>
      <c r="I6" s="76"/>
      <c r="K6" s="76" t="s">
        <v>112</v>
      </c>
      <c r="L6" s="76"/>
      <c r="M6" s="76"/>
      <c r="N6" s="76"/>
      <c r="O6" s="76"/>
      <c r="P6" s="76"/>
      <c r="Q6" s="74"/>
      <c r="R6" s="74"/>
    </row>
    <row r="7" spans="1:21" ht="38.25" customHeight="1" x14ac:dyDescent="0.2">
      <c r="A7" s="74"/>
      <c r="C7" s="14" t="s">
        <v>13</v>
      </c>
      <c r="D7" s="3"/>
      <c r="E7" s="14" t="s">
        <v>15</v>
      </c>
      <c r="F7" s="3"/>
      <c r="G7" s="14" t="s">
        <v>175</v>
      </c>
      <c r="H7" s="3"/>
      <c r="I7" s="14" t="s">
        <v>196</v>
      </c>
      <c r="K7" s="14" t="s">
        <v>13</v>
      </c>
      <c r="L7" s="3"/>
      <c r="M7" s="14" t="s">
        <v>15</v>
      </c>
      <c r="N7" s="3"/>
      <c r="O7" s="14" t="s">
        <v>175</v>
      </c>
      <c r="P7" s="3"/>
      <c r="Q7" s="83" t="s">
        <v>196</v>
      </c>
      <c r="R7" s="83"/>
    </row>
    <row r="8" spans="1:21" ht="21.75" customHeight="1" x14ac:dyDescent="0.2">
      <c r="A8" s="25" t="s">
        <v>48</v>
      </c>
      <c r="C8" s="27">
        <v>34950</v>
      </c>
      <c r="D8" s="27"/>
      <c r="E8" s="27">
        <v>142894041</v>
      </c>
      <c r="F8" s="27"/>
      <c r="G8" s="27">
        <v>149564514</v>
      </c>
      <c r="H8" s="27"/>
      <c r="I8" s="27">
        <v>-6670472</v>
      </c>
      <c r="J8" s="27"/>
      <c r="K8" s="27">
        <v>34950</v>
      </c>
      <c r="L8" s="27"/>
      <c r="M8" s="27">
        <v>142894041</v>
      </c>
      <c r="N8" s="27"/>
      <c r="O8" s="27">
        <v>185522533</v>
      </c>
      <c r="P8" s="27"/>
      <c r="Q8" s="27">
        <f>M8-O8</f>
        <v>-42628492</v>
      </c>
      <c r="R8" s="27"/>
      <c r="U8" s="18"/>
    </row>
    <row r="9" spans="1:21" ht="21.75" customHeight="1" x14ac:dyDescent="0.2">
      <c r="A9" s="8" t="s">
        <v>63</v>
      </c>
      <c r="C9" s="27">
        <v>579000</v>
      </c>
      <c r="D9" s="27"/>
      <c r="E9" s="27">
        <v>1043481124</v>
      </c>
      <c r="F9" s="27"/>
      <c r="G9" s="27">
        <v>1271400884</v>
      </c>
      <c r="H9" s="27"/>
      <c r="I9" s="27">
        <v>-227919759</v>
      </c>
      <c r="J9" s="27"/>
      <c r="K9" s="27">
        <v>579000</v>
      </c>
      <c r="L9" s="27"/>
      <c r="M9" s="27">
        <v>1043481124</v>
      </c>
      <c r="N9" s="27"/>
      <c r="O9" s="27">
        <v>2004286726</v>
      </c>
      <c r="P9" s="27"/>
      <c r="Q9" s="27">
        <f t="shared" ref="Q9:Q58" si="0">M9-O9</f>
        <v>-960805602</v>
      </c>
      <c r="R9" s="27"/>
    </row>
    <row r="10" spans="1:21" ht="21.75" customHeight="1" x14ac:dyDescent="0.2">
      <c r="A10" s="8" t="s">
        <v>19</v>
      </c>
      <c r="C10" s="27">
        <v>2771416</v>
      </c>
      <c r="D10" s="27"/>
      <c r="E10" s="27">
        <v>4058006108</v>
      </c>
      <c r="F10" s="27"/>
      <c r="G10" s="27">
        <v>4355538124</v>
      </c>
      <c r="H10" s="27"/>
      <c r="I10" s="27">
        <v>-297532015</v>
      </c>
      <c r="J10" s="27"/>
      <c r="K10" s="27">
        <v>2771416</v>
      </c>
      <c r="L10" s="27"/>
      <c r="M10" s="27">
        <v>4058006108</v>
      </c>
      <c r="N10" s="27"/>
      <c r="O10" s="27">
        <v>8229054453</v>
      </c>
      <c r="P10" s="27"/>
      <c r="Q10" s="27">
        <f t="shared" si="0"/>
        <v>-4171048345</v>
      </c>
      <c r="R10" s="27"/>
    </row>
    <row r="11" spans="1:21" ht="21.75" customHeight="1" x14ac:dyDescent="0.2">
      <c r="A11" s="8" t="s">
        <v>49</v>
      </c>
      <c r="C11" s="27">
        <v>700000</v>
      </c>
      <c r="D11" s="27"/>
      <c r="E11" s="27">
        <v>11683069650</v>
      </c>
      <c r="F11" s="27"/>
      <c r="G11" s="27">
        <v>11947486950</v>
      </c>
      <c r="H11" s="27"/>
      <c r="I11" s="27">
        <v>-264417300</v>
      </c>
      <c r="J11" s="27"/>
      <c r="K11" s="27">
        <v>700000</v>
      </c>
      <c r="L11" s="27"/>
      <c r="M11" s="27">
        <v>11683069650</v>
      </c>
      <c r="N11" s="27"/>
      <c r="O11" s="27">
        <v>12552863400</v>
      </c>
      <c r="P11" s="27"/>
      <c r="Q11" s="27">
        <f t="shared" si="0"/>
        <v>-869793750</v>
      </c>
      <c r="R11" s="27"/>
    </row>
    <row r="12" spans="1:21" ht="21.75" customHeight="1" x14ac:dyDescent="0.2">
      <c r="A12" s="8" t="s">
        <v>45</v>
      </c>
      <c r="C12" s="27">
        <v>3208556</v>
      </c>
      <c r="D12" s="27"/>
      <c r="E12" s="27">
        <v>4436545942</v>
      </c>
      <c r="F12" s="27"/>
      <c r="G12" s="27">
        <v>5571995515</v>
      </c>
      <c r="H12" s="27"/>
      <c r="I12" s="27">
        <v>-1135449572</v>
      </c>
      <c r="J12" s="27"/>
      <c r="K12" s="27">
        <v>3208556</v>
      </c>
      <c r="L12" s="27"/>
      <c r="M12" s="27">
        <v>4436545942</v>
      </c>
      <c r="N12" s="27"/>
      <c r="O12" s="27">
        <v>6538403438</v>
      </c>
      <c r="P12" s="27"/>
      <c r="Q12" s="27">
        <f t="shared" si="0"/>
        <v>-2101857496</v>
      </c>
      <c r="R12" s="27"/>
    </row>
    <row r="13" spans="1:21" ht="21.75" customHeight="1" x14ac:dyDescent="0.2">
      <c r="A13" s="8" t="s">
        <v>42</v>
      </c>
      <c r="C13" s="27">
        <v>917661</v>
      </c>
      <c r="D13" s="27"/>
      <c r="E13" s="27">
        <v>8465224510</v>
      </c>
      <c r="F13" s="27"/>
      <c r="G13" s="27">
        <v>8310150354</v>
      </c>
      <c r="H13" s="27"/>
      <c r="I13" s="27">
        <v>155074156</v>
      </c>
      <c r="J13" s="27"/>
      <c r="K13" s="27">
        <v>917661</v>
      </c>
      <c r="L13" s="27"/>
      <c r="M13" s="27">
        <v>8465224510</v>
      </c>
      <c r="N13" s="27"/>
      <c r="O13" s="27">
        <v>11375145435</v>
      </c>
      <c r="P13" s="27"/>
      <c r="Q13" s="27">
        <f t="shared" si="0"/>
        <v>-2909920925</v>
      </c>
      <c r="R13" s="27"/>
    </row>
    <row r="14" spans="1:21" ht="21.75" customHeight="1" x14ac:dyDescent="0.2">
      <c r="A14" s="8" t="s">
        <v>55</v>
      </c>
      <c r="C14" s="27">
        <v>200000</v>
      </c>
      <c r="D14" s="27"/>
      <c r="E14" s="27">
        <v>1045740600</v>
      </c>
      <c r="F14" s="27"/>
      <c r="G14" s="27">
        <v>1007569080</v>
      </c>
      <c r="H14" s="27"/>
      <c r="I14" s="27">
        <v>38171520</v>
      </c>
      <c r="J14" s="27"/>
      <c r="K14" s="27">
        <v>200000</v>
      </c>
      <c r="L14" s="27"/>
      <c r="M14" s="27">
        <v>1045740600</v>
      </c>
      <c r="N14" s="27"/>
      <c r="O14" s="27">
        <v>1606957792</v>
      </c>
      <c r="P14" s="27"/>
      <c r="Q14" s="27">
        <f t="shared" si="0"/>
        <v>-561217192</v>
      </c>
      <c r="R14" s="27"/>
    </row>
    <row r="15" spans="1:21" ht="21.75" customHeight="1" x14ac:dyDescent="0.2">
      <c r="A15" s="8" t="s">
        <v>61</v>
      </c>
      <c r="C15" s="27">
        <v>2000000</v>
      </c>
      <c r="D15" s="27"/>
      <c r="E15" s="27">
        <v>21729933000</v>
      </c>
      <c r="F15" s="27"/>
      <c r="G15" s="27">
        <v>22982436000</v>
      </c>
      <c r="H15" s="27"/>
      <c r="I15" s="27">
        <v>-1252503000</v>
      </c>
      <c r="J15" s="27"/>
      <c r="K15" s="27">
        <v>2000000</v>
      </c>
      <c r="L15" s="27"/>
      <c r="M15" s="27">
        <v>21729933000</v>
      </c>
      <c r="N15" s="27"/>
      <c r="O15" s="27">
        <v>28549116000</v>
      </c>
      <c r="P15" s="27"/>
      <c r="Q15" s="27">
        <f t="shared" si="0"/>
        <v>-6819183000</v>
      </c>
      <c r="R15" s="27"/>
    </row>
    <row r="16" spans="1:21" ht="21.75" customHeight="1" x14ac:dyDescent="0.2">
      <c r="A16" s="8" t="s">
        <v>54</v>
      </c>
      <c r="C16" s="27">
        <v>4509700</v>
      </c>
      <c r="D16" s="27"/>
      <c r="E16" s="27">
        <v>15367269052</v>
      </c>
      <c r="F16" s="27"/>
      <c r="G16" s="27">
        <v>16232462438</v>
      </c>
      <c r="H16" s="27"/>
      <c r="I16" s="27">
        <v>-865193385</v>
      </c>
      <c r="J16" s="27"/>
      <c r="K16" s="27">
        <v>4509700</v>
      </c>
      <c r="L16" s="27"/>
      <c r="M16" s="27">
        <v>15367269052</v>
      </c>
      <c r="N16" s="27"/>
      <c r="O16" s="27">
        <v>29497266758</v>
      </c>
      <c r="P16" s="27"/>
      <c r="Q16" s="27">
        <f t="shared" si="0"/>
        <v>-14129997706</v>
      </c>
      <c r="R16" s="27"/>
    </row>
    <row r="17" spans="1:18" ht="21.75" customHeight="1" x14ac:dyDescent="0.2">
      <c r="A17" s="8" t="s">
        <v>34</v>
      </c>
      <c r="C17" s="27">
        <v>8660149</v>
      </c>
      <c r="D17" s="27"/>
      <c r="E17" s="27">
        <v>11483900565</v>
      </c>
      <c r="F17" s="27"/>
      <c r="G17" s="27">
        <v>11354771248</v>
      </c>
      <c r="H17" s="27"/>
      <c r="I17" s="27">
        <v>129129317</v>
      </c>
      <c r="J17" s="27"/>
      <c r="K17" s="27">
        <v>8660149</v>
      </c>
      <c r="L17" s="27"/>
      <c r="M17" s="27">
        <v>11483900565</v>
      </c>
      <c r="N17" s="27"/>
      <c r="O17" s="27">
        <v>19395223368</v>
      </c>
      <c r="P17" s="27"/>
      <c r="Q17" s="27">
        <f t="shared" si="0"/>
        <v>-7911322803</v>
      </c>
      <c r="R17" s="27"/>
    </row>
    <row r="18" spans="1:18" ht="21.75" customHeight="1" x14ac:dyDescent="0.2">
      <c r="A18" s="8" t="s">
        <v>64</v>
      </c>
      <c r="C18" s="27">
        <v>350000</v>
      </c>
      <c r="D18" s="27"/>
      <c r="E18" s="27">
        <v>1323478170</v>
      </c>
      <c r="F18" s="27"/>
      <c r="G18" s="27">
        <v>1464732675</v>
      </c>
      <c r="H18" s="27"/>
      <c r="I18" s="27">
        <v>-141254505</v>
      </c>
      <c r="J18" s="27"/>
      <c r="K18" s="27">
        <v>350000</v>
      </c>
      <c r="L18" s="27"/>
      <c r="M18" s="27">
        <v>1323478170</v>
      </c>
      <c r="N18" s="27"/>
      <c r="O18" s="27">
        <v>1934421300</v>
      </c>
      <c r="P18" s="27"/>
      <c r="Q18" s="27">
        <f t="shared" si="0"/>
        <v>-610943130</v>
      </c>
      <c r="R18" s="27"/>
    </row>
    <row r="19" spans="1:18" ht="21.75" customHeight="1" x14ac:dyDescent="0.2">
      <c r="A19" s="8" t="s">
        <v>36</v>
      </c>
      <c r="C19" s="27">
        <v>1900000</v>
      </c>
      <c r="D19" s="27"/>
      <c r="E19" s="27">
        <v>3509195310</v>
      </c>
      <c r="F19" s="27"/>
      <c r="G19" s="27">
        <v>3747170880</v>
      </c>
      <c r="H19" s="27"/>
      <c r="I19" s="27">
        <v>-237975570</v>
      </c>
      <c r="J19" s="27"/>
      <c r="K19" s="27">
        <v>1900000</v>
      </c>
      <c r="L19" s="27"/>
      <c r="M19" s="27">
        <v>3509195310</v>
      </c>
      <c r="N19" s="27"/>
      <c r="O19" s="27">
        <v>4807312155</v>
      </c>
      <c r="P19" s="27"/>
      <c r="Q19" s="27">
        <f t="shared" si="0"/>
        <v>-1298116845</v>
      </c>
      <c r="R19" s="27"/>
    </row>
    <row r="20" spans="1:18" ht="21.75" customHeight="1" x14ac:dyDescent="0.2">
      <c r="A20" s="8" t="s">
        <v>44</v>
      </c>
      <c r="C20" s="27">
        <v>38667000</v>
      </c>
      <c r="D20" s="27"/>
      <c r="E20" s="27">
        <v>36169152400</v>
      </c>
      <c r="F20" s="27"/>
      <c r="G20" s="27">
        <v>44279344915</v>
      </c>
      <c r="H20" s="27"/>
      <c r="I20" s="27">
        <v>-8110192514</v>
      </c>
      <c r="J20" s="27"/>
      <c r="K20" s="27">
        <v>38667000</v>
      </c>
      <c r="L20" s="27"/>
      <c r="M20" s="27">
        <v>36169152400</v>
      </c>
      <c r="N20" s="27"/>
      <c r="O20" s="27">
        <v>47261064632</v>
      </c>
      <c r="P20" s="27"/>
      <c r="Q20" s="27">
        <f t="shared" si="0"/>
        <v>-11091912232</v>
      </c>
      <c r="R20" s="27"/>
    </row>
    <row r="21" spans="1:18" ht="21.75" customHeight="1" x14ac:dyDescent="0.2">
      <c r="A21" s="8" t="s">
        <v>31</v>
      </c>
      <c r="C21" s="27">
        <v>144037</v>
      </c>
      <c r="D21" s="27"/>
      <c r="E21" s="27">
        <v>6998637415</v>
      </c>
      <c r="F21" s="27"/>
      <c r="G21" s="27">
        <v>7106022399</v>
      </c>
      <c r="H21" s="27"/>
      <c r="I21" s="27">
        <v>-107384983</v>
      </c>
      <c r="J21" s="27"/>
      <c r="K21" s="27">
        <v>144037</v>
      </c>
      <c r="L21" s="27"/>
      <c r="M21" s="27">
        <v>6998637415</v>
      </c>
      <c r="N21" s="27"/>
      <c r="O21" s="27">
        <v>9789215222</v>
      </c>
      <c r="P21" s="27"/>
      <c r="Q21" s="27">
        <f t="shared" si="0"/>
        <v>-2790577807</v>
      </c>
      <c r="R21" s="27"/>
    </row>
    <row r="22" spans="1:18" ht="21.75" customHeight="1" x14ac:dyDescent="0.2">
      <c r="A22" s="8" t="s">
        <v>39</v>
      </c>
      <c r="C22" s="27">
        <v>1</v>
      </c>
      <c r="D22" s="27"/>
      <c r="E22" s="27">
        <v>4105</v>
      </c>
      <c r="F22" s="27"/>
      <c r="G22" s="27">
        <v>4105</v>
      </c>
      <c r="H22" s="27"/>
      <c r="I22" s="27">
        <v>0</v>
      </c>
      <c r="J22" s="27"/>
      <c r="K22" s="27">
        <v>1</v>
      </c>
      <c r="L22" s="27"/>
      <c r="M22" s="27">
        <v>4105</v>
      </c>
      <c r="N22" s="27"/>
      <c r="O22" s="27">
        <v>4314</v>
      </c>
      <c r="P22" s="27"/>
      <c r="Q22" s="27">
        <f t="shared" si="0"/>
        <v>-209</v>
      </c>
      <c r="R22" s="27"/>
    </row>
    <row r="23" spans="1:18" ht="21.75" customHeight="1" x14ac:dyDescent="0.2">
      <c r="A23" s="8" t="s">
        <v>37</v>
      </c>
      <c r="C23" s="27">
        <v>761720</v>
      </c>
      <c r="D23" s="27"/>
      <c r="E23" s="27">
        <v>4959579867</v>
      </c>
      <c r="F23" s="27"/>
      <c r="G23" s="27">
        <v>5550186324</v>
      </c>
      <c r="H23" s="27"/>
      <c r="I23" s="27">
        <v>-590606456</v>
      </c>
      <c r="J23" s="27"/>
      <c r="K23" s="27">
        <v>761720</v>
      </c>
      <c r="L23" s="27"/>
      <c r="M23" s="27">
        <v>4959579867</v>
      </c>
      <c r="N23" s="27"/>
      <c r="O23" s="27">
        <v>7507341250</v>
      </c>
      <c r="P23" s="27"/>
      <c r="Q23" s="27">
        <f t="shared" si="0"/>
        <v>-2547761383</v>
      </c>
      <c r="R23" s="27"/>
    </row>
    <row r="24" spans="1:18" ht="21.75" customHeight="1" x14ac:dyDescent="0.2">
      <c r="A24" s="8" t="s">
        <v>51</v>
      </c>
      <c r="C24" s="27">
        <v>294172</v>
      </c>
      <c r="D24" s="27"/>
      <c r="E24" s="27">
        <v>12503950891</v>
      </c>
      <c r="F24" s="27"/>
      <c r="G24" s="27">
        <v>13308110502</v>
      </c>
      <c r="H24" s="27"/>
      <c r="I24" s="27">
        <v>-804159610</v>
      </c>
      <c r="J24" s="27"/>
      <c r="K24" s="27">
        <v>294172</v>
      </c>
      <c r="L24" s="27"/>
      <c r="M24" s="27">
        <v>12503950891</v>
      </c>
      <c r="N24" s="27"/>
      <c r="O24" s="27">
        <v>9778580865</v>
      </c>
      <c r="P24" s="27"/>
      <c r="Q24" s="27">
        <f t="shared" si="0"/>
        <v>2725370026</v>
      </c>
      <c r="R24" s="27"/>
    </row>
    <row r="25" spans="1:18" ht="21.75" customHeight="1" x14ac:dyDescent="0.2">
      <c r="A25" s="8" t="s">
        <v>40</v>
      </c>
      <c r="C25" s="27">
        <v>175000</v>
      </c>
      <c r="D25" s="27"/>
      <c r="E25" s="27">
        <v>4006270012</v>
      </c>
      <c r="F25" s="27"/>
      <c r="G25" s="27">
        <v>4613386050</v>
      </c>
      <c r="H25" s="27"/>
      <c r="I25" s="27">
        <v>-607116037</v>
      </c>
      <c r="J25" s="27"/>
      <c r="K25" s="27">
        <v>175000</v>
      </c>
      <c r="L25" s="27"/>
      <c r="M25" s="27">
        <v>4006270012</v>
      </c>
      <c r="N25" s="27"/>
      <c r="O25" s="27">
        <v>5577592383</v>
      </c>
      <c r="P25" s="27"/>
      <c r="Q25" s="27">
        <f t="shared" si="0"/>
        <v>-1571322371</v>
      </c>
      <c r="R25" s="27"/>
    </row>
    <row r="26" spans="1:18" ht="21.75" customHeight="1" x14ac:dyDescent="0.2">
      <c r="A26" s="8" t="s">
        <v>28</v>
      </c>
      <c r="C26" s="27">
        <v>9658442</v>
      </c>
      <c r="D26" s="27"/>
      <c r="E26" s="27">
        <v>31404786837</v>
      </c>
      <c r="F26" s="27"/>
      <c r="G26" s="27">
        <v>38883945793</v>
      </c>
      <c r="H26" s="27"/>
      <c r="I26" s="27">
        <v>-7479158955</v>
      </c>
      <c r="J26" s="27"/>
      <c r="K26" s="27">
        <v>9658442</v>
      </c>
      <c r="L26" s="27"/>
      <c r="M26" s="27">
        <v>31404786837</v>
      </c>
      <c r="N26" s="27"/>
      <c r="O26" s="27">
        <v>51460189031</v>
      </c>
      <c r="P26" s="27"/>
      <c r="Q26" s="27">
        <f t="shared" si="0"/>
        <v>-20055402194</v>
      </c>
      <c r="R26" s="27"/>
    </row>
    <row r="27" spans="1:18" ht="21.75" customHeight="1" x14ac:dyDescent="0.2">
      <c r="A27" s="8" t="s">
        <v>68</v>
      </c>
      <c r="C27" s="27">
        <v>485000</v>
      </c>
      <c r="D27" s="27"/>
      <c r="E27" s="27">
        <v>19742578537</v>
      </c>
      <c r="F27" s="27"/>
      <c r="G27" s="27">
        <v>20097231732</v>
      </c>
      <c r="H27" s="27"/>
      <c r="I27" s="27">
        <v>-354653194</v>
      </c>
      <c r="J27" s="27"/>
      <c r="K27" s="27">
        <v>485000</v>
      </c>
      <c r="L27" s="27"/>
      <c r="M27" s="27">
        <v>19742578537</v>
      </c>
      <c r="N27" s="27"/>
      <c r="O27" s="27">
        <v>20097231732</v>
      </c>
      <c r="P27" s="27"/>
      <c r="Q27" s="27">
        <f t="shared" si="0"/>
        <v>-354653195</v>
      </c>
      <c r="R27" s="27"/>
    </row>
    <row r="28" spans="1:18" ht="21.75" customHeight="1" x14ac:dyDescent="0.2">
      <c r="A28" s="8" t="s">
        <v>52</v>
      </c>
      <c r="C28" s="27">
        <v>170000</v>
      </c>
      <c r="D28" s="27"/>
      <c r="E28" s="27">
        <v>1703404080</v>
      </c>
      <c r="F28" s="27"/>
      <c r="G28" s="27">
        <v>1765929825</v>
      </c>
      <c r="H28" s="27"/>
      <c r="I28" s="27">
        <v>-62525745</v>
      </c>
      <c r="J28" s="27"/>
      <c r="K28" s="27">
        <v>170000</v>
      </c>
      <c r="L28" s="27"/>
      <c r="M28" s="27">
        <v>1703404080</v>
      </c>
      <c r="N28" s="27"/>
      <c r="O28" s="27">
        <v>2538207267</v>
      </c>
      <c r="P28" s="27"/>
      <c r="Q28" s="27">
        <f t="shared" si="0"/>
        <v>-834803187</v>
      </c>
      <c r="R28" s="27"/>
    </row>
    <row r="29" spans="1:18" ht="21.75" customHeight="1" x14ac:dyDescent="0.2">
      <c r="A29" s="8" t="s">
        <v>62</v>
      </c>
      <c r="C29" s="27">
        <v>6139154</v>
      </c>
      <c r="D29" s="27"/>
      <c r="E29" s="27">
        <v>35151125954</v>
      </c>
      <c r="F29" s="27"/>
      <c r="G29" s="27">
        <v>37836281408</v>
      </c>
      <c r="H29" s="27"/>
      <c r="I29" s="27">
        <v>-2685155453</v>
      </c>
      <c r="J29" s="27"/>
      <c r="K29" s="27">
        <v>6139154</v>
      </c>
      <c r="L29" s="27"/>
      <c r="M29" s="27">
        <v>35151125954</v>
      </c>
      <c r="N29" s="27"/>
      <c r="O29" s="27">
        <v>36381038631</v>
      </c>
      <c r="P29" s="27"/>
      <c r="Q29" s="27">
        <f t="shared" si="0"/>
        <v>-1229912677</v>
      </c>
      <c r="R29" s="27"/>
    </row>
    <row r="30" spans="1:18" ht="21.75" customHeight="1" x14ac:dyDescent="0.2">
      <c r="A30" s="8" t="s">
        <v>41</v>
      </c>
      <c r="C30" s="27">
        <v>75321</v>
      </c>
      <c r="D30" s="27"/>
      <c r="E30" s="27">
        <v>6764761098</v>
      </c>
      <c r="F30" s="27"/>
      <c r="G30" s="27">
        <v>7652004253</v>
      </c>
      <c r="H30" s="27"/>
      <c r="I30" s="27">
        <v>-887243154</v>
      </c>
      <c r="J30" s="27"/>
      <c r="K30" s="27">
        <v>75321</v>
      </c>
      <c r="L30" s="27"/>
      <c r="M30" s="27">
        <v>6764761098</v>
      </c>
      <c r="N30" s="27"/>
      <c r="O30" s="27">
        <v>6337985910</v>
      </c>
      <c r="P30" s="27"/>
      <c r="Q30" s="27">
        <f t="shared" si="0"/>
        <v>426775188</v>
      </c>
      <c r="R30" s="27"/>
    </row>
    <row r="31" spans="1:18" ht="21.75" customHeight="1" x14ac:dyDescent="0.2">
      <c r="A31" s="8" t="s">
        <v>47</v>
      </c>
      <c r="C31" s="27">
        <v>6921627</v>
      </c>
      <c r="D31" s="27"/>
      <c r="E31" s="27">
        <v>22712343397</v>
      </c>
      <c r="F31" s="27"/>
      <c r="G31" s="27">
        <v>25161781218</v>
      </c>
      <c r="H31" s="27"/>
      <c r="I31" s="27">
        <v>-2449437820</v>
      </c>
      <c r="J31" s="27"/>
      <c r="K31" s="27">
        <v>6921627</v>
      </c>
      <c r="L31" s="27"/>
      <c r="M31" s="27">
        <v>22712343397</v>
      </c>
      <c r="N31" s="27"/>
      <c r="O31" s="27">
        <v>36122327426</v>
      </c>
      <c r="P31" s="27"/>
      <c r="Q31" s="27">
        <f t="shared" si="0"/>
        <v>-13409984029</v>
      </c>
      <c r="R31" s="27"/>
    </row>
    <row r="32" spans="1:18" ht="21.75" customHeight="1" x14ac:dyDescent="0.2">
      <c r="A32" s="8" t="s">
        <v>58</v>
      </c>
      <c r="C32" s="27">
        <v>2125752</v>
      </c>
      <c r="D32" s="27"/>
      <c r="E32" s="27">
        <v>3659895739</v>
      </c>
      <c r="F32" s="27"/>
      <c r="G32" s="27">
        <v>3613407456</v>
      </c>
      <c r="H32" s="27"/>
      <c r="I32" s="27">
        <v>46488283</v>
      </c>
      <c r="J32" s="27"/>
      <c r="K32" s="27">
        <v>2125752</v>
      </c>
      <c r="L32" s="27"/>
      <c r="M32" s="27">
        <v>3659895739</v>
      </c>
      <c r="N32" s="27"/>
      <c r="O32" s="27">
        <v>4762935910</v>
      </c>
      <c r="P32" s="27"/>
      <c r="Q32" s="27">
        <f t="shared" si="0"/>
        <v>-1103040171</v>
      </c>
      <c r="R32" s="27"/>
    </row>
    <row r="33" spans="1:18" ht="21.75" customHeight="1" x14ac:dyDescent="0.2">
      <c r="A33" s="8" t="s">
        <v>30</v>
      </c>
      <c r="C33" s="27">
        <v>1100000</v>
      </c>
      <c r="D33" s="27"/>
      <c r="E33" s="27">
        <v>11601557550</v>
      </c>
      <c r="F33" s="27"/>
      <c r="G33" s="27">
        <v>12181088700</v>
      </c>
      <c r="H33" s="27"/>
      <c r="I33" s="27">
        <v>-579531150</v>
      </c>
      <c r="J33" s="27"/>
      <c r="K33" s="27">
        <v>1100000</v>
      </c>
      <c r="L33" s="27"/>
      <c r="M33" s="27">
        <v>11601557550</v>
      </c>
      <c r="N33" s="27"/>
      <c r="O33" s="27">
        <v>19102658850</v>
      </c>
      <c r="P33" s="27"/>
      <c r="Q33" s="27">
        <f t="shared" si="0"/>
        <v>-7501101300</v>
      </c>
      <c r="R33" s="27"/>
    </row>
    <row r="34" spans="1:18" ht="21.75" customHeight="1" x14ac:dyDescent="0.2">
      <c r="A34" s="8" t="s">
        <v>65</v>
      </c>
      <c r="C34" s="27">
        <v>230000</v>
      </c>
      <c r="D34" s="27"/>
      <c r="E34" s="27">
        <v>3388318830</v>
      </c>
      <c r="F34" s="27"/>
      <c r="G34" s="27">
        <v>3118533660</v>
      </c>
      <c r="H34" s="27"/>
      <c r="I34" s="27">
        <v>269785170</v>
      </c>
      <c r="J34" s="27"/>
      <c r="K34" s="27">
        <v>230000</v>
      </c>
      <c r="L34" s="27"/>
      <c r="M34" s="27">
        <v>3388318830</v>
      </c>
      <c r="N34" s="27"/>
      <c r="O34" s="27">
        <v>2945314914</v>
      </c>
      <c r="P34" s="27"/>
      <c r="Q34" s="27">
        <f t="shared" si="0"/>
        <v>443003916</v>
      </c>
      <c r="R34" s="27"/>
    </row>
    <row r="35" spans="1:18" ht="21.75" customHeight="1" x14ac:dyDescent="0.2">
      <c r="A35" s="8" t="s">
        <v>59</v>
      </c>
      <c r="C35" s="27">
        <v>1401054</v>
      </c>
      <c r="D35" s="27"/>
      <c r="E35" s="27">
        <v>8815903222</v>
      </c>
      <c r="F35" s="27"/>
      <c r="G35" s="27">
        <v>8788048868</v>
      </c>
      <c r="H35" s="27"/>
      <c r="I35" s="27">
        <v>27854354</v>
      </c>
      <c r="J35" s="27"/>
      <c r="K35" s="27">
        <v>1401054</v>
      </c>
      <c r="L35" s="27"/>
      <c r="M35" s="27">
        <v>8815903222</v>
      </c>
      <c r="N35" s="27"/>
      <c r="O35" s="27">
        <v>9672603525</v>
      </c>
      <c r="P35" s="27"/>
      <c r="Q35" s="27">
        <f t="shared" si="0"/>
        <v>-856700303</v>
      </c>
      <c r="R35" s="27"/>
    </row>
    <row r="36" spans="1:18" ht="21.75" customHeight="1" x14ac:dyDescent="0.2">
      <c r="A36" s="8" t="s">
        <v>32</v>
      </c>
      <c r="C36" s="27">
        <v>2200000</v>
      </c>
      <c r="D36" s="27"/>
      <c r="E36" s="27">
        <v>15570799200</v>
      </c>
      <c r="F36" s="27"/>
      <c r="G36" s="27">
        <v>13121460000</v>
      </c>
      <c r="H36" s="27"/>
      <c r="I36" s="27">
        <v>2449339200</v>
      </c>
      <c r="J36" s="27"/>
      <c r="K36" s="27">
        <v>2200000</v>
      </c>
      <c r="L36" s="27"/>
      <c r="M36" s="27">
        <v>15570799200</v>
      </c>
      <c r="N36" s="27"/>
      <c r="O36" s="27">
        <v>11743706700</v>
      </c>
      <c r="P36" s="27"/>
      <c r="Q36" s="27">
        <f t="shared" si="0"/>
        <v>3827092500</v>
      </c>
      <c r="R36" s="27"/>
    </row>
    <row r="37" spans="1:18" ht="21.75" customHeight="1" x14ac:dyDescent="0.2">
      <c r="A37" s="8" t="s">
        <v>66</v>
      </c>
      <c r="C37" s="27">
        <v>250000</v>
      </c>
      <c r="D37" s="27"/>
      <c r="E37" s="27">
        <v>5479700625</v>
      </c>
      <c r="F37" s="27"/>
      <c r="G37" s="27">
        <v>5566680000</v>
      </c>
      <c r="H37" s="27"/>
      <c r="I37" s="27">
        <v>-86979375</v>
      </c>
      <c r="J37" s="27"/>
      <c r="K37" s="27">
        <v>250000</v>
      </c>
      <c r="L37" s="27"/>
      <c r="M37" s="27">
        <v>5479700625</v>
      </c>
      <c r="N37" s="27"/>
      <c r="O37" s="27">
        <v>4745805208</v>
      </c>
      <c r="P37" s="27"/>
      <c r="Q37" s="27">
        <f t="shared" si="0"/>
        <v>733895417</v>
      </c>
      <c r="R37" s="27"/>
    </row>
    <row r="38" spans="1:18" ht="21.75" customHeight="1" x14ac:dyDescent="0.2">
      <c r="A38" s="8" t="s">
        <v>21</v>
      </c>
      <c r="C38" s="27">
        <v>2035520</v>
      </c>
      <c r="D38" s="27"/>
      <c r="E38" s="27">
        <v>21771877138</v>
      </c>
      <c r="F38" s="27"/>
      <c r="G38" s="27">
        <v>22601474687</v>
      </c>
      <c r="H38" s="27"/>
      <c r="I38" s="27">
        <v>-829597548</v>
      </c>
      <c r="J38" s="27"/>
      <c r="K38" s="27">
        <v>2035520</v>
      </c>
      <c r="L38" s="27"/>
      <c r="M38" s="27">
        <v>21771877138</v>
      </c>
      <c r="N38" s="27"/>
      <c r="O38" s="27">
        <v>37190251105</v>
      </c>
      <c r="P38" s="27"/>
      <c r="Q38" s="27">
        <f t="shared" si="0"/>
        <v>-15418373967</v>
      </c>
      <c r="R38" s="27"/>
    </row>
    <row r="39" spans="1:18" ht="21.75" customHeight="1" x14ac:dyDescent="0.2">
      <c r="A39" s="8" t="s">
        <v>24</v>
      </c>
      <c r="C39" s="27">
        <v>3400000</v>
      </c>
      <c r="D39" s="27"/>
      <c r="E39" s="27">
        <v>12687656580</v>
      </c>
      <c r="F39" s="27"/>
      <c r="G39" s="27">
        <v>11737941210</v>
      </c>
      <c r="H39" s="27"/>
      <c r="I39" s="27">
        <v>949715370</v>
      </c>
      <c r="J39" s="27"/>
      <c r="K39" s="27">
        <v>3400000</v>
      </c>
      <c r="L39" s="27"/>
      <c r="M39" s="27">
        <v>12687656580</v>
      </c>
      <c r="N39" s="27"/>
      <c r="O39" s="27">
        <v>10037916900</v>
      </c>
      <c r="P39" s="27"/>
      <c r="Q39" s="27">
        <f t="shared" si="0"/>
        <v>2649739680</v>
      </c>
      <c r="R39" s="27"/>
    </row>
    <row r="40" spans="1:18" ht="21.75" customHeight="1" x14ac:dyDescent="0.2">
      <c r="A40" s="8" t="s">
        <v>23</v>
      </c>
      <c r="C40" s="27">
        <v>24135977</v>
      </c>
      <c r="D40" s="27"/>
      <c r="E40" s="27">
        <v>44409873051</v>
      </c>
      <c r="F40" s="27"/>
      <c r="G40" s="27">
        <v>50479942139</v>
      </c>
      <c r="H40" s="27"/>
      <c r="I40" s="27">
        <v>-6070069087</v>
      </c>
      <c r="J40" s="27"/>
      <c r="K40" s="27">
        <v>24135977</v>
      </c>
      <c r="L40" s="27"/>
      <c r="M40" s="27">
        <v>44409873051</v>
      </c>
      <c r="N40" s="27"/>
      <c r="O40" s="27">
        <v>56887493400</v>
      </c>
      <c r="P40" s="27"/>
      <c r="Q40" s="27">
        <f t="shared" si="0"/>
        <v>-12477620349</v>
      </c>
      <c r="R40" s="27"/>
    </row>
    <row r="41" spans="1:18" ht="21.75" customHeight="1" x14ac:dyDescent="0.2">
      <c r="A41" s="8" t="s">
        <v>38</v>
      </c>
      <c r="C41" s="27">
        <v>617383</v>
      </c>
      <c r="D41" s="27"/>
      <c r="E41" s="27">
        <v>1861994838</v>
      </c>
      <c r="F41" s="27"/>
      <c r="G41" s="27">
        <v>1861994838</v>
      </c>
      <c r="H41" s="27"/>
      <c r="I41" s="27">
        <v>0</v>
      </c>
      <c r="J41" s="27"/>
      <c r="K41" s="27">
        <v>617383</v>
      </c>
      <c r="L41" s="27"/>
      <c r="M41" s="27">
        <v>1861994838</v>
      </c>
      <c r="N41" s="27"/>
      <c r="O41" s="27">
        <v>1861994838</v>
      </c>
      <c r="P41" s="27"/>
      <c r="Q41" s="27">
        <f t="shared" si="0"/>
        <v>0</v>
      </c>
      <c r="R41" s="27"/>
    </row>
    <row r="42" spans="1:18" ht="21.75" customHeight="1" x14ac:dyDescent="0.2">
      <c r="A42" s="8" t="s">
        <v>22</v>
      </c>
      <c r="C42" s="27">
        <v>19993677</v>
      </c>
      <c r="D42" s="27"/>
      <c r="E42" s="27">
        <v>30527561659</v>
      </c>
      <c r="F42" s="27"/>
      <c r="G42" s="27">
        <v>32554782550</v>
      </c>
      <c r="H42" s="27"/>
      <c r="I42" s="27">
        <v>-2027220890</v>
      </c>
      <c r="J42" s="27"/>
      <c r="K42" s="27">
        <v>19993677</v>
      </c>
      <c r="L42" s="27"/>
      <c r="M42" s="27">
        <v>30527561656</v>
      </c>
      <c r="N42" s="27"/>
      <c r="O42" s="27">
        <v>36847720908</v>
      </c>
      <c r="P42" s="27"/>
      <c r="Q42" s="27">
        <f t="shared" si="0"/>
        <v>-6320159252</v>
      </c>
      <c r="R42" s="27"/>
    </row>
    <row r="43" spans="1:18" ht="21.75" customHeight="1" x14ac:dyDescent="0.2">
      <c r="A43" s="8" t="s">
        <v>26</v>
      </c>
      <c r="C43" s="27">
        <v>1891700</v>
      </c>
      <c r="D43" s="27"/>
      <c r="E43" s="27">
        <v>3666866550</v>
      </c>
      <c r="F43" s="27"/>
      <c r="G43" s="27">
        <v>4165184312</v>
      </c>
      <c r="H43" s="27"/>
      <c r="I43" s="27">
        <v>-498317761</v>
      </c>
      <c r="J43" s="27"/>
      <c r="K43" s="27">
        <v>1891700</v>
      </c>
      <c r="L43" s="27"/>
      <c r="M43" s="27">
        <v>3666866550</v>
      </c>
      <c r="N43" s="27"/>
      <c r="O43" s="27">
        <v>6613179564</v>
      </c>
      <c r="P43" s="27"/>
      <c r="Q43" s="27">
        <f t="shared" si="0"/>
        <v>-2946313014</v>
      </c>
      <c r="R43" s="27"/>
    </row>
    <row r="44" spans="1:18" ht="21.75" customHeight="1" x14ac:dyDescent="0.2">
      <c r="A44" s="8" t="s">
        <v>20</v>
      </c>
      <c r="C44" s="27">
        <v>7368000</v>
      </c>
      <c r="D44" s="27"/>
      <c r="E44" s="27">
        <v>15812862303</v>
      </c>
      <c r="F44" s="27"/>
      <c r="G44" s="27">
        <v>18910982152</v>
      </c>
      <c r="H44" s="27"/>
      <c r="I44" s="27">
        <v>-3098119848</v>
      </c>
      <c r="J44" s="27"/>
      <c r="K44" s="27">
        <v>7368000</v>
      </c>
      <c r="L44" s="27"/>
      <c r="M44" s="27">
        <v>15812862303</v>
      </c>
      <c r="N44" s="27"/>
      <c r="O44" s="27">
        <v>22778550658</v>
      </c>
      <c r="P44" s="27"/>
      <c r="Q44" s="27">
        <f t="shared" si="0"/>
        <v>-6965688355</v>
      </c>
      <c r="R44" s="27"/>
    </row>
    <row r="45" spans="1:18" ht="21.75" customHeight="1" x14ac:dyDescent="0.2">
      <c r="A45" s="8" t="s">
        <v>50</v>
      </c>
      <c r="C45" s="27">
        <v>4428997</v>
      </c>
      <c r="D45" s="27"/>
      <c r="E45" s="27">
        <v>30422273272</v>
      </c>
      <c r="F45" s="27"/>
      <c r="G45" s="27">
        <v>30492715584</v>
      </c>
      <c r="H45" s="27"/>
      <c r="I45" s="27">
        <v>-70442311</v>
      </c>
      <c r="J45" s="27"/>
      <c r="K45" s="27">
        <v>4428997</v>
      </c>
      <c r="L45" s="27"/>
      <c r="M45" s="27">
        <v>30422273272</v>
      </c>
      <c r="N45" s="27"/>
      <c r="O45" s="27">
        <v>34907853789</v>
      </c>
      <c r="P45" s="27"/>
      <c r="Q45" s="27">
        <f t="shared" si="0"/>
        <v>-4485580517</v>
      </c>
      <c r="R45" s="27"/>
    </row>
    <row r="46" spans="1:18" ht="21.75" customHeight="1" x14ac:dyDescent="0.2">
      <c r="A46" s="8" t="s">
        <v>53</v>
      </c>
      <c r="C46" s="27">
        <v>1600677</v>
      </c>
      <c r="D46" s="27"/>
      <c r="E46" s="27">
        <v>1640478713</v>
      </c>
      <c r="F46" s="27"/>
      <c r="G46" s="27">
        <v>1952344696</v>
      </c>
      <c r="H46" s="27"/>
      <c r="I46" s="27">
        <v>-311865982</v>
      </c>
      <c r="J46" s="27"/>
      <c r="K46" s="27">
        <v>1600677</v>
      </c>
      <c r="L46" s="27"/>
      <c r="M46" s="27">
        <v>1640478713</v>
      </c>
      <c r="N46" s="27"/>
      <c r="O46" s="27">
        <v>2809048277</v>
      </c>
      <c r="P46" s="27"/>
      <c r="Q46" s="27">
        <f t="shared" si="0"/>
        <v>-1168569564</v>
      </c>
      <c r="R46" s="27"/>
    </row>
    <row r="47" spans="1:18" ht="21.75" customHeight="1" x14ac:dyDescent="0.2">
      <c r="A47" s="8" t="s">
        <v>60</v>
      </c>
      <c r="C47" s="27">
        <v>12725747</v>
      </c>
      <c r="D47" s="27"/>
      <c r="E47" s="27">
        <v>48689960871</v>
      </c>
      <c r="F47" s="27"/>
      <c r="G47" s="27">
        <v>52839170319</v>
      </c>
      <c r="H47" s="27"/>
      <c r="I47" s="27">
        <v>-4149209447</v>
      </c>
      <c r="J47" s="27"/>
      <c r="K47" s="27">
        <v>12725747</v>
      </c>
      <c r="L47" s="27"/>
      <c r="M47" s="27">
        <v>48689960871</v>
      </c>
      <c r="N47" s="27"/>
      <c r="O47" s="27">
        <v>59689396488</v>
      </c>
      <c r="P47" s="27"/>
      <c r="Q47" s="27">
        <f t="shared" si="0"/>
        <v>-10999435617</v>
      </c>
      <c r="R47" s="27"/>
    </row>
    <row r="48" spans="1:18" ht="21.75" customHeight="1" x14ac:dyDescent="0.2">
      <c r="A48" s="8" t="s">
        <v>56</v>
      </c>
      <c r="C48" s="27">
        <v>2887500</v>
      </c>
      <c r="D48" s="27"/>
      <c r="E48" s="27">
        <v>8760214732</v>
      </c>
      <c r="F48" s="27"/>
      <c r="G48" s="27">
        <v>10287224640</v>
      </c>
      <c r="H48" s="27"/>
      <c r="I48" s="27">
        <v>-1527009907</v>
      </c>
      <c r="J48" s="27"/>
      <c r="K48" s="27">
        <v>2887500</v>
      </c>
      <c r="L48" s="27"/>
      <c r="M48" s="27">
        <v>8760214732</v>
      </c>
      <c r="N48" s="27"/>
      <c r="O48" s="27">
        <v>12899215271</v>
      </c>
      <c r="P48" s="27"/>
      <c r="Q48" s="27">
        <f t="shared" si="0"/>
        <v>-4139000539</v>
      </c>
      <c r="R48" s="27"/>
    </row>
    <row r="49" spans="1:24" ht="21.75" customHeight="1" x14ac:dyDescent="0.2">
      <c r="A49" s="8" t="s">
        <v>46</v>
      </c>
      <c r="C49" s="27">
        <v>6000000</v>
      </c>
      <c r="D49" s="27"/>
      <c r="E49" s="27">
        <v>19896904800</v>
      </c>
      <c r="F49" s="27"/>
      <c r="G49" s="27">
        <v>20415798900</v>
      </c>
      <c r="H49" s="27"/>
      <c r="I49" s="27">
        <v>-518894100</v>
      </c>
      <c r="J49" s="27"/>
      <c r="K49" s="27">
        <v>6000000</v>
      </c>
      <c r="L49" s="27"/>
      <c r="M49" s="27">
        <v>19896904800</v>
      </c>
      <c r="N49" s="27"/>
      <c r="O49" s="27">
        <v>30620716200</v>
      </c>
      <c r="P49" s="27"/>
      <c r="Q49" s="27">
        <f t="shared" si="0"/>
        <v>-10723811400</v>
      </c>
      <c r="R49" s="27"/>
    </row>
    <row r="50" spans="1:24" ht="21.75" customHeight="1" x14ac:dyDescent="0.2">
      <c r="A50" s="8" t="s">
        <v>35</v>
      </c>
      <c r="C50" s="27">
        <v>6298165</v>
      </c>
      <c r="D50" s="27"/>
      <c r="E50" s="27">
        <v>43136160426</v>
      </c>
      <c r="F50" s="27"/>
      <c r="G50" s="27">
        <v>46955181886</v>
      </c>
      <c r="H50" s="27"/>
      <c r="I50" s="27">
        <v>-3819021459</v>
      </c>
      <c r="J50" s="27"/>
      <c r="K50" s="27">
        <v>6298165</v>
      </c>
      <c r="L50" s="27"/>
      <c r="M50" s="27">
        <v>43136160426</v>
      </c>
      <c r="N50" s="27"/>
      <c r="O50" s="27">
        <v>34997262233</v>
      </c>
      <c r="P50" s="27"/>
      <c r="Q50" s="27">
        <f t="shared" si="0"/>
        <v>8138898193</v>
      </c>
      <c r="R50" s="27"/>
    </row>
    <row r="51" spans="1:24" ht="21.75" customHeight="1" x14ac:dyDescent="0.2">
      <c r="A51" s="8" t="s">
        <v>57</v>
      </c>
      <c r="C51" s="27">
        <v>15818513</v>
      </c>
      <c r="D51" s="27"/>
      <c r="E51" s="27">
        <v>24624399199</v>
      </c>
      <c r="F51" s="27"/>
      <c r="G51" s="27">
        <v>25520689591</v>
      </c>
      <c r="H51" s="27"/>
      <c r="I51" s="27">
        <v>-896290391</v>
      </c>
      <c r="J51" s="27"/>
      <c r="K51" s="27">
        <v>15818513</v>
      </c>
      <c r="L51" s="27"/>
      <c r="M51" s="27">
        <v>24624399199</v>
      </c>
      <c r="N51" s="27"/>
      <c r="O51" s="27">
        <v>28977952323</v>
      </c>
      <c r="P51" s="27"/>
      <c r="Q51" s="27">
        <f t="shared" si="0"/>
        <v>-4353553124</v>
      </c>
      <c r="R51" s="27"/>
    </row>
    <row r="52" spans="1:24" ht="21.75" customHeight="1" x14ac:dyDescent="0.2">
      <c r="A52" s="8" t="s">
        <v>33</v>
      </c>
      <c r="C52" s="27">
        <v>1598892</v>
      </c>
      <c r="D52" s="27"/>
      <c r="E52" s="27">
        <v>6241489733</v>
      </c>
      <c r="F52" s="27"/>
      <c r="G52" s="27">
        <v>6332084312</v>
      </c>
      <c r="H52" s="27"/>
      <c r="I52" s="27">
        <v>-90594578</v>
      </c>
      <c r="J52" s="27"/>
      <c r="K52" s="27">
        <v>1598892</v>
      </c>
      <c r="L52" s="27"/>
      <c r="M52" s="27">
        <v>6241489733</v>
      </c>
      <c r="N52" s="27"/>
      <c r="O52" s="27">
        <v>6720054237</v>
      </c>
      <c r="P52" s="27"/>
      <c r="Q52" s="27">
        <f t="shared" si="0"/>
        <v>-478564504</v>
      </c>
      <c r="R52" s="27"/>
    </row>
    <row r="53" spans="1:24" ht="21.75" customHeight="1" x14ac:dyDescent="0.2">
      <c r="A53" s="8" t="s">
        <v>27</v>
      </c>
      <c r="C53" s="27">
        <v>50000</v>
      </c>
      <c r="D53" s="27"/>
      <c r="E53" s="27">
        <v>171125707</v>
      </c>
      <c r="F53" s="27"/>
      <c r="G53" s="27">
        <v>186483780</v>
      </c>
      <c r="H53" s="27"/>
      <c r="I53" s="27">
        <v>-15358072</v>
      </c>
      <c r="J53" s="27"/>
      <c r="K53" s="27">
        <v>50000</v>
      </c>
      <c r="L53" s="27"/>
      <c r="M53" s="27">
        <v>171125707</v>
      </c>
      <c r="N53" s="27"/>
      <c r="O53" s="27">
        <v>153692494</v>
      </c>
      <c r="P53" s="27"/>
      <c r="Q53" s="27">
        <f t="shared" si="0"/>
        <v>17433213</v>
      </c>
      <c r="R53" s="27"/>
    </row>
    <row r="54" spans="1:24" ht="21.75" customHeight="1" x14ac:dyDescent="0.2">
      <c r="A54" s="8" t="s">
        <v>67</v>
      </c>
      <c r="C54" s="27">
        <v>956700</v>
      </c>
      <c r="D54" s="27"/>
      <c r="E54" s="27">
        <v>2551553484</v>
      </c>
      <c r="F54" s="27"/>
      <c r="G54" s="27">
        <v>2720832843</v>
      </c>
      <c r="H54" s="27"/>
      <c r="I54" s="27">
        <v>-169279358</v>
      </c>
      <c r="J54" s="27"/>
      <c r="K54" s="27">
        <v>956700</v>
      </c>
      <c r="L54" s="27"/>
      <c r="M54" s="27">
        <v>2551553484</v>
      </c>
      <c r="N54" s="27"/>
      <c r="O54" s="27">
        <v>3757509000</v>
      </c>
      <c r="P54" s="27"/>
      <c r="Q54" s="27">
        <f t="shared" si="0"/>
        <v>-1205955516</v>
      </c>
      <c r="R54" s="27"/>
    </row>
    <row r="55" spans="1:24" ht="21.75" customHeight="1" x14ac:dyDescent="0.2">
      <c r="A55" s="8" t="s">
        <v>43</v>
      </c>
      <c r="C55" s="27">
        <v>1117000</v>
      </c>
      <c r="D55" s="27"/>
      <c r="E55" s="27">
        <v>2379488300</v>
      </c>
      <c r="F55" s="27"/>
      <c r="G55" s="27">
        <v>2701490917</v>
      </c>
      <c r="H55" s="27"/>
      <c r="I55" s="27">
        <v>-322002616</v>
      </c>
      <c r="J55" s="27"/>
      <c r="K55" s="27">
        <v>1117000</v>
      </c>
      <c r="L55" s="27"/>
      <c r="M55" s="27">
        <v>2379488300</v>
      </c>
      <c r="N55" s="27"/>
      <c r="O55" s="27">
        <v>2704151982</v>
      </c>
      <c r="P55" s="27"/>
      <c r="Q55" s="27">
        <f t="shared" si="0"/>
        <v>-324663682</v>
      </c>
      <c r="R55" s="27"/>
    </row>
    <row r="56" spans="1:24" ht="21.75" customHeight="1" x14ac:dyDescent="0.2">
      <c r="A56" s="8" t="s">
        <v>29</v>
      </c>
      <c r="C56" s="27">
        <v>1700000</v>
      </c>
      <c r="D56" s="27"/>
      <c r="E56" s="27">
        <v>11423622600</v>
      </c>
      <c r="F56" s="27"/>
      <c r="G56" s="27">
        <v>13299394950</v>
      </c>
      <c r="H56" s="27"/>
      <c r="I56" s="27">
        <v>-1875772350</v>
      </c>
      <c r="J56" s="27"/>
      <c r="K56" s="27">
        <v>1700000</v>
      </c>
      <c r="L56" s="27"/>
      <c r="M56" s="27">
        <v>11423622600</v>
      </c>
      <c r="N56" s="27"/>
      <c r="O56" s="27">
        <v>17372017800</v>
      </c>
      <c r="P56" s="27"/>
      <c r="Q56" s="27">
        <f t="shared" si="0"/>
        <v>-5948395200</v>
      </c>
      <c r="R56" s="27"/>
    </row>
    <row r="57" spans="1:24" ht="21.75" customHeight="1" x14ac:dyDescent="0.2">
      <c r="A57" s="8" t="s">
        <v>25</v>
      </c>
      <c r="C57" s="27">
        <v>350000</v>
      </c>
      <c r="D57" s="27"/>
      <c r="E57" s="27">
        <v>769941427</v>
      </c>
      <c r="F57" s="27"/>
      <c r="G57" s="27">
        <v>891712552</v>
      </c>
      <c r="H57" s="27"/>
      <c r="I57" s="27">
        <v>-121771124</v>
      </c>
      <c r="J57" s="27"/>
      <c r="K57" s="27">
        <v>350000</v>
      </c>
      <c r="L57" s="27"/>
      <c r="M57" s="27">
        <v>769941427</v>
      </c>
      <c r="N57" s="27"/>
      <c r="O57" s="27">
        <v>718151490</v>
      </c>
      <c r="P57" s="27"/>
      <c r="Q57" s="27">
        <f t="shared" si="0"/>
        <v>51789937</v>
      </c>
      <c r="R57" s="27"/>
    </row>
    <row r="58" spans="1:24" ht="21.75" customHeight="1" x14ac:dyDescent="0.2">
      <c r="A58" s="25" t="s">
        <v>83</v>
      </c>
      <c r="C58" s="27">
        <v>1300</v>
      </c>
      <c r="D58" s="27"/>
      <c r="E58" s="27">
        <v>1258275896</v>
      </c>
      <c r="F58" s="27"/>
      <c r="G58" s="27">
        <v>1230486933</v>
      </c>
      <c r="H58" s="27"/>
      <c r="I58" s="27">
        <v>27788963</v>
      </c>
      <c r="J58" s="27"/>
      <c r="K58" s="27">
        <v>1300</v>
      </c>
      <c r="L58" s="27"/>
      <c r="M58" s="27">
        <v>1258275896</v>
      </c>
      <c r="N58" s="27"/>
      <c r="O58" s="27">
        <v>1038264780</v>
      </c>
      <c r="P58" s="27"/>
      <c r="Q58" s="27">
        <f t="shared" si="0"/>
        <v>220011116</v>
      </c>
      <c r="R58" s="27"/>
    </row>
    <row r="59" spans="1:24" s="49" customFormat="1" ht="21.75" customHeight="1" thickBot="1" x14ac:dyDescent="0.25">
      <c r="A59" s="19"/>
      <c r="C59" s="50"/>
      <c r="E59" s="51">
        <v>647626089110</v>
      </c>
      <c r="G59" s="51">
        <v>699176639661</v>
      </c>
      <c r="I59" s="55">
        <v>-51550550520</v>
      </c>
      <c r="K59" s="50"/>
      <c r="M59" s="51">
        <f>SUM(M8:M58)</f>
        <v>647626089107</v>
      </c>
      <c r="O59" s="51">
        <f>SUM(O8:O58)</f>
        <v>822081770865</v>
      </c>
      <c r="Q59" s="52">
        <f>M59-O59</f>
        <v>-174455681758</v>
      </c>
      <c r="R59" s="56"/>
      <c r="W59" s="54"/>
      <c r="X59" s="53"/>
    </row>
    <row r="60" spans="1:24" ht="13.5" thickTop="1" x14ac:dyDescent="0.2"/>
    <row r="62" spans="1:24" x14ac:dyDescent="0.2">
      <c r="M62" s="16"/>
    </row>
    <row r="63" spans="1:24" x14ac:dyDescent="0.2">
      <c r="M63" s="18"/>
    </row>
    <row r="66" spans="15:15" x14ac:dyDescent="0.2">
      <c r="O66" s="18"/>
    </row>
    <row r="67" spans="15:15" x14ac:dyDescent="0.2">
      <c r="O67" s="18"/>
    </row>
    <row r="68" spans="15:15" x14ac:dyDescent="0.2">
      <c r="O68" s="18"/>
    </row>
  </sheetData>
  <mergeCells count="8">
    <mergeCell ref="A1:Q1"/>
    <mergeCell ref="A2:R2"/>
    <mergeCell ref="A3:R3"/>
    <mergeCell ref="A5:R5"/>
    <mergeCell ref="A6:A7"/>
    <mergeCell ref="C6:I6"/>
    <mergeCell ref="K6:R6"/>
    <mergeCell ref="Q7:R7"/>
  </mergeCells>
  <pageMargins left="0.39" right="0.39" top="0.39" bottom="0.39" header="0" footer="0"/>
  <pageSetup paperSize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H65"/>
  <sheetViews>
    <sheetView rightToLeft="1" tabSelected="1" workbookViewId="0">
      <selection activeCell="P17" sqref="P17"/>
    </sheetView>
  </sheetViews>
  <sheetFormatPr defaultRowHeight="12.75" x14ac:dyDescent="0.2"/>
  <cols>
    <col min="1" max="2" width="2.5703125" customWidth="1"/>
    <col min="3" max="3" width="23.42578125" customWidth="1"/>
    <col min="4" max="5" width="1.28515625" customWidth="1"/>
    <col min="6" max="6" width="11.7109375" customWidth="1"/>
    <col min="7" max="7" width="1.28515625" customWidth="1"/>
    <col min="8" max="8" width="17.140625" bestFit="1" customWidth="1"/>
    <col min="9" max="9" width="1.28515625" customWidth="1"/>
    <col min="10" max="10" width="16.5703125" bestFit="1" customWidth="1"/>
    <col min="11" max="11" width="1.28515625" customWidth="1"/>
    <col min="12" max="12" width="14.28515625" customWidth="1"/>
    <col min="13" max="13" width="1.28515625" customWidth="1"/>
    <col min="14" max="14" width="15" bestFit="1" customWidth="1"/>
    <col min="15" max="15" width="1.28515625" customWidth="1"/>
    <col min="16" max="16" width="14.28515625" customWidth="1"/>
    <col min="17" max="17" width="1.28515625" customWidth="1"/>
    <col min="18" max="18" width="14.28515625" customWidth="1"/>
    <col min="19" max="19" width="1.28515625" customWidth="1"/>
    <col min="20" max="20" width="15.5703125" customWidth="1"/>
    <col min="21" max="21" width="1.28515625" customWidth="1"/>
    <col min="22" max="22" width="15.5703125" customWidth="1"/>
    <col min="23" max="23" width="1.28515625" customWidth="1"/>
    <col min="24" max="24" width="16.28515625" bestFit="1" customWidth="1"/>
    <col min="25" max="25" width="1.28515625" customWidth="1"/>
    <col min="26" max="26" width="16.85546875" customWidth="1"/>
    <col min="27" max="27" width="1.28515625" customWidth="1"/>
    <col min="28" max="28" width="18.28515625" bestFit="1" customWidth="1"/>
    <col min="29" max="29" width="0.28515625" customWidth="1"/>
    <col min="34" max="34" width="14.85546875" hidden="1" customWidth="1"/>
  </cols>
  <sheetData>
    <row r="1" spans="1:34" ht="29.1" customHeight="1" x14ac:dyDescent="0.2">
      <c r="A1" s="79" t="s">
        <v>0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79"/>
      <c r="Z1" s="79"/>
      <c r="AA1" s="79"/>
      <c r="AB1" s="79"/>
    </row>
    <row r="2" spans="1:34" ht="21.75" customHeight="1" x14ac:dyDescent="0.2">
      <c r="A2" s="79" t="s">
        <v>1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B2" s="79"/>
    </row>
    <row r="3" spans="1:34" ht="21.75" customHeight="1" x14ac:dyDescent="0.2">
      <c r="A3" s="79" t="s">
        <v>2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79"/>
      <c r="Y3" s="79"/>
      <c r="Z3" s="79"/>
      <c r="AA3" s="79"/>
      <c r="AB3" s="79"/>
    </row>
    <row r="4" spans="1:34" ht="14.45" customHeight="1" x14ac:dyDescent="0.2">
      <c r="A4" s="1" t="s">
        <v>3</v>
      </c>
      <c r="B4" s="80" t="s">
        <v>4</v>
      </c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0"/>
      <c r="Y4" s="80"/>
      <c r="Z4" s="80"/>
      <c r="AA4" s="80"/>
      <c r="AB4" s="80"/>
    </row>
    <row r="5" spans="1:34" ht="14.45" customHeight="1" x14ac:dyDescent="0.2">
      <c r="A5" s="80" t="s">
        <v>5</v>
      </c>
      <c r="B5" s="80"/>
      <c r="C5" s="80" t="s">
        <v>6</v>
      </c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</row>
    <row r="6" spans="1:34" ht="14.45" customHeight="1" x14ac:dyDescent="0.2">
      <c r="F6" s="76" t="s">
        <v>7</v>
      </c>
      <c r="G6" s="76"/>
      <c r="H6" s="76"/>
      <c r="I6" s="76"/>
      <c r="J6" s="76"/>
      <c r="L6" s="76" t="s">
        <v>8</v>
      </c>
      <c r="M6" s="76"/>
      <c r="N6" s="76"/>
      <c r="O6" s="76"/>
      <c r="P6" s="76"/>
      <c r="Q6" s="76"/>
      <c r="R6" s="76"/>
      <c r="T6" s="76" t="s">
        <v>9</v>
      </c>
      <c r="U6" s="76"/>
      <c r="V6" s="76"/>
      <c r="W6" s="76"/>
      <c r="X6" s="76"/>
      <c r="Y6" s="76"/>
      <c r="Z6" s="76"/>
      <c r="AA6" s="76"/>
      <c r="AB6" s="76"/>
    </row>
    <row r="7" spans="1:34" ht="14.45" customHeight="1" x14ac:dyDescent="0.2">
      <c r="F7" s="3"/>
      <c r="G7" s="3"/>
      <c r="H7" s="3"/>
      <c r="I7" s="3"/>
      <c r="J7" s="3"/>
      <c r="L7" s="75" t="s">
        <v>10</v>
      </c>
      <c r="M7" s="75"/>
      <c r="N7" s="75"/>
      <c r="O7" s="3"/>
      <c r="P7" s="75" t="s">
        <v>11</v>
      </c>
      <c r="Q7" s="75"/>
      <c r="R7" s="75"/>
      <c r="T7" s="3"/>
      <c r="U7" s="3"/>
      <c r="V7" s="3"/>
      <c r="W7" s="3"/>
      <c r="X7" s="3"/>
      <c r="Y7" s="3"/>
      <c r="Z7" s="3"/>
      <c r="AA7" s="3"/>
      <c r="AB7" s="3"/>
    </row>
    <row r="8" spans="1:34" ht="18.75" customHeight="1" x14ac:dyDescent="0.2">
      <c r="A8" s="76" t="s">
        <v>12</v>
      </c>
      <c r="B8" s="76"/>
      <c r="C8" s="76"/>
      <c r="E8" s="76" t="s">
        <v>13</v>
      </c>
      <c r="F8" s="76"/>
      <c r="H8" s="2" t="s">
        <v>14</v>
      </c>
      <c r="J8" s="2" t="s">
        <v>15</v>
      </c>
      <c r="L8" s="4" t="s">
        <v>13</v>
      </c>
      <c r="M8" s="3"/>
      <c r="N8" s="4" t="s">
        <v>14</v>
      </c>
      <c r="P8" s="4" t="s">
        <v>13</v>
      </c>
      <c r="Q8" s="3"/>
      <c r="R8" s="4" t="s">
        <v>16</v>
      </c>
      <c r="T8" s="2" t="s">
        <v>13</v>
      </c>
      <c r="V8" s="2" t="s">
        <v>17</v>
      </c>
      <c r="X8" s="2" t="s">
        <v>14</v>
      </c>
      <c r="Z8" s="2" t="s">
        <v>15</v>
      </c>
      <c r="AB8" s="21" t="s">
        <v>18</v>
      </c>
      <c r="AH8" s="18">
        <v>668978375493</v>
      </c>
    </row>
    <row r="9" spans="1:34" ht="21.75" customHeight="1" x14ac:dyDescent="0.2">
      <c r="A9" s="77" t="s">
        <v>19</v>
      </c>
      <c r="B9" s="77"/>
      <c r="C9" s="77"/>
      <c r="E9" s="78">
        <v>2771416</v>
      </c>
      <c r="F9" s="78"/>
      <c r="H9" s="6">
        <v>10860532347</v>
      </c>
      <c r="J9" s="6">
        <v>4355538124.2587996</v>
      </c>
      <c r="L9" s="41">
        <v>0</v>
      </c>
      <c r="M9" s="44"/>
      <c r="N9" s="41">
        <v>0</v>
      </c>
      <c r="O9" s="44"/>
      <c r="P9" s="41">
        <v>0</v>
      </c>
      <c r="Q9" s="44"/>
      <c r="R9" s="41">
        <v>0</v>
      </c>
      <c r="T9" s="6">
        <v>2771416</v>
      </c>
      <c r="V9" s="6">
        <v>1473</v>
      </c>
      <c r="X9" s="6">
        <v>10860532347</v>
      </c>
      <c r="Z9" s="6">
        <v>4058006108.1803999</v>
      </c>
      <c r="AB9" s="20">
        <f>Z9/$AH$8</f>
        <v>6.0659750103131127E-3</v>
      </c>
    </row>
    <row r="10" spans="1:34" ht="21.75" customHeight="1" x14ac:dyDescent="0.2">
      <c r="A10" s="69" t="s">
        <v>20</v>
      </c>
      <c r="B10" s="69"/>
      <c r="C10" s="69"/>
      <c r="E10" s="70">
        <v>7368000</v>
      </c>
      <c r="F10" s="70"/>
      <c r="H10" s="9">
        <v>22778550658</v>
      </c>
      <c r="J10" s="9">
        <v>18910982152.799999</v>
      </c>
      <c r="L10" s="42">
        <v>0</v>
      </c>
      <c r="M10" s="44"/>
      <c r="N10" s="42">
        <v>0</v>
      </c>
      <c r="O10" s="44"/>
      <c r="P10" s="42">
        <v>0</v>
      </c>
      <c r="Q10" s="44"/>
      <c r="R10" s="42">
        <v>0</v>
      </c>
      <c r="T10" s="9">
        <v>7368000</v>
      </c>
      <c r="V10" s="9">
        <v>2159</v>
      </c>
      <c r="X10" s="9">
        <v>22778550658</v>
      </c>
      <c r="Z10" s="9">
        <v>15812862303.6</v>
      </c>
      <c r="AB10" s="20">
        <f t="shared" ref="AB10:AB59" si="0">Z10/$AH$8</f>
        <v>2.3637329520474853E-2</v>
      </c>
    </row>
    <row r="11" spans="1:34" ht="21.75" customHeight="1" x14ac:dyDescent="0.2">
      <c r="A11" s="69" t="s">
        <v>21</v>
      </c>
      <c r="B11" s="69"/>
      <c r="C11" s="69"/>
      <c r="E11" s="70">
        <v>2035520</v>
      </c>
      <c r="F11" s="70"/>
      <c r="H11" s="9">
        <v>27030873222</v>
      </c>
      <c r="J11" s="9">
        <v>22601474687.52</v>
      </c>
      <c r="L11" s="42">
        <v>0</v>
      </c>
      <c r="M11" s="44"/>
      <c r="N11" s="42">
        <v>0</v>
      </c>
      <c r="O11" s="44"/>
      <c r="P11" s="42">
        <v>0</v>
      </c>
      <c r="Q11" s="44"/>
      <c r="R11" s="42">
        <v>0</v>
      </c>
      <c r="T11" s="9">
        <v>2035520</v>
      </c>
      <c r="V11" s="9">
        <v>10760</v>
      </c>
      <c r="X11" s="9">
        <v>27030873222</v>
      </c>
      <c r="Z11" s="9">
        <v>21771877138.560001</v>
      </c>
      <c r="AB11" s="20">
        <f t="shared" si="0"/>
        <v>3.2544963987087526E-2</v>
      </c>
    </row>
    <row r="12" spans="1:34" ht="21.75" customHeight="1" x14ac:dyDescent="0.2">
      <c r="A12" s="69" t="s">
        <v>22</v>
      </c>
      <c r="B12" s="69"/>
      <c r="C12" s="69"/>
      <c r="E12" s="70">
        <v>19993677</v>
      </c>
      <c r="F12" s="70"/>
      <c r="H12" s="9">
        <v>46471172112</v>
      </c>
      <c r="J12" s="9">
        <v>32554782550.590302</v>
      </c>
      <c r="L12" s="42">
        <v>0</v>
      </c>
      <c r="M12" s="44"/>
      <c r="N12" s="42">
        <v>0</v>
      </c>
      <c r="O12" s="44"/>
      <c r="P12" s="42">
        <v>0</v>
      </c>
      <c r="Q12" s="44"/>
      <c r="R12" s="42">
        <v>0</v>
      </c>
      <c r="T12" s="9">
        <v>19993677</v>
      </c>
      <c r="V12" s="9">
        <v>1536</v>
      </c>
      <c r="X12" s="9">
        <v>46471172112</v>
      </c>
      <c r="Z12" s="9">
        <v>30527561659.161598</v>
      </c>
      <c r="AB12" s="20">
        <f t="shared" si="0"/>
        <v>4.5633106805080918E-2</v>
      </c>
    </row>
    <row r="13" spans="1:34" ht="21.75" customHeight="1" x14ac:dyDescent="0.2">
      <c r="A13" s="69" t="s">
        <v>23</v>
      </c>
      <c r="B13" s="69"/>
      <c r="C13" s="69"/>
      <c r="E13" s="70">
        <v>24135977</v>
      </c>
      <c r="F13" s="70"/>
      <c r="H13" s="9">
        <v>48655952528</v>
      </c>
      <c r="J13" s="9">
        <v>50479942139.132401</v>
      </c>
      <c r="L13" s="42">
        <v>0</v>
      </c>
      <c r="M13" s="44"/>
      <c r="N13" s="42">
        <v>0</v>
      </c>
      <c r="O13" s="44"/>
      <c r="P13" s="42">
        <v>0</v>
      </c>
      <c r="Q13" s="44"/>
      <c r="R13" s="42">
        <v>0</v>
      </c>
      <c r="T13" s="9">
        <v>24135977</v>
      </c>
      <c r="V13" s="9">
        <v>1851</v>
      </c>
      <c r="X13" s="9">
        <v>48655952528</v>
      </c>
      <c r="Z13" s="9">
        <v>44409873051.109398</v>
      </c>
      <c r="AB13" s="20">
        <f t="shared" si="0"/>
        <v>6.6384616720057327E-2</v>
      </c>
    </row>
    <row r="14" spans="1:34" ht="21.75" customHeight="1" x14ac:dyDescent="0.2">
      <c r="A14" s="69" t="s">
        <v>24</v>
      </c>
      <c r="B14" s="69"/>
      <c r="C14" s="69"/>
      <c r="E14" s="70">
        <v>3400000</v>
      </c>
      <c r="F14" s="70"/>
      <c r="H14" s="9">
        <v>8158147631</v>
      </c>
      <c r="J14" s="9">
        <v>11737941210</v>
      </c>
      <c r="L14" s="42">
        <v>0</v>
      </c>
      <c r="M14" s="44"/>
      <c r="N14" s="42">
        <v>0</v>
      </c>
      <c r="O14" s="44"/>
      <c r="P14" s="42">
        <v>0</v>
      </c>
      <c r="Q14" s="44"/>
      <c r="R14" s="42">
        <v>0</v>
      </c>
      <c r="T14" s="9">
        <v>3400000</v>
      </c>
      <c r="V14" s="9">
        <v>3754</v>
      </c>
      <c r="X14" s="9">
        <v>8158147631</v>
      </c>
      <c r="Z14" s="9">
        <v>12687656580</v>
      </c>
      <c r="AB14" s="20">
        <f t="shared" si="0"/>
        <v>1.8965720036391163E-2</v>
      </c>
    </row>
    <row r="15" spans="1:34" ht="21.75" customHeight="1" x14ac:dyDescent="0.2">
      <c r="A15" s="69" t="s">
        <v>25</v>
      </c>
      <c r="B15" s="69"/>
      <c r="C15" s="69"/>
      <c r="E15" s="70">
        <v>350000</v>
      </c>
      <c r="F15" s="70"/>
      <c r="H15" s="9">
        <v>718151490</v>
      </c>
      <c r="J15" s="9">
        <v>891712552.5</v>
      </c>
      <c r="L15" s="42">
        <v>0</v>
      </c>
      <c r="M15" s="44"/>
      <c r="N15" s="42">
        <v>0</v>
      </c>
      <c r="O15" s="44"/>
      <c r="P15" s="42">
        <v>0</v>
      </c>
      <c r="Q15" s="44"/>
      <c r="R15" s="42">
        <v>0</v>
      </c>
      <c r="T15" s="9">
        <v>350000</v>
      </c>
      <c r="V15" s="9">
        <v>2213</v>
      </c>
      <c r="X15" s="9">
        <v>718151490</v>
      </c>
      <c r="Z15" s="9">
        <v>769941427.5</v>
      </c>
      <c r="AB15" s="20">
        <f t="shared" si="0"/>
        <v>1.1509212490352857E-3</v>
      </c>
    </row>
    <row r="16" spans="1:34" ht="21.75" customHeight="1" x14ac:dyDescent="0.2">
      <c r="A16" s="69" t="s">
        <v>26</v>
      </c>
      <c r="B16" s="69"/>
      <c r="C16" s="69"/>
      <c r="E16" s="70">
        <v>1891700</v>
      </c>
      <c r="F16" s="70"/>
      <c r="H16" s="9">
        <v>6613179564</v>
      </c>
      <c r="J16" s="9">
        <v>4165184312.7750001</v>
      </c>
      <c r="L16" s="42">
        <v>0</v>
      </c>
      <c r="M16" s="44"/>
      <c r="N16" s="42">
        <v>0</v>
      </c>
      <c r="O16" s="44"/>
      <c r="P16" s="42">
        <v>0</v>
      </c>
      <c r="Q16" s="44"/>
      <c r="R16" s="42">
        <v>0</v>
      </c>
      <c r="T16" s="9">
        <v>1891700</v>
      </c>
      <c r="V16" s="9">
        <v>1950</v>
      </c>
      <c r="X16" s="9">
        <v>6613179564</v>
      </c>
      <c r="Z16" s="9">
        <v>3666866550.75</v>
      </c>
      <c r="AB16" s="20">
        <f t="shared" si="0"/>
        <v>5.4812930956814896E-3</v>
      </c>
    </row>
    <row r="17" spans="1:28" ht="21.75" customHeight="1" x14ac:dyDescent="0.2">
      <c r="A17" s="69" t="s">
        <v>27</v>
      </c>
      <c r="B17" s="69"/>
      <c r="C17" s="69"/>
      <c r="E17" s="70">
        <v>50000</v>
      </c>
      <c r="F17" s="70"/>
      <c r="H17" s="9">
        <v>153692494</v>
      </c>
      <c r="J17" s="9">
        <v>186483780</v>
      </c>
      <c r="L17" s="42">
        <v>0</v>
      </c>
      <c r="M17" s="44"/>
      <c r="N17" s="42">
        <v>0</v>
      </c>
      <c r="O17" s="44"/>
      <c r="P17" s="42">
        <v>0</v>
      </c>
      <c r="Q17" s="44"/>
      <c r="R17" s="42">
        <v>0</v>
      </c>
      <c r="T17" s="9">
        <v>50000</v>
      </c>
      <c r="V17" s="9">
        <v>3443</v>
      </c>
      <c r="X17" s="9">
        <v>153692494</v>
      </c>
      <c r="Z17" s="9">
        <v>171125707.5</v>
      </c>
      <c r="AB17" s="20">
        <f t="shared" si="0"/>
        <v>2.5580155318755983E-4</v>
      </c>
    </row>
    <row r="18" spans="1:28" ht="21.75" customHeight="1" x14ac:dyDescent="0.2">
      <c r="A18" s="69" t="s">
        <v>28</v>
      </c>
      <c r="B18" s="69"/>
      <c r="C18" s="69"/>
      <c r="E18" s="70">
        <v>9658442</v>
      </c>
      <c r="F18" s="70"/>
      <c r="H18" s="9">
        <v>33997510117</v>
      </c>
      <c r="J18" s="9">
        <v>38883945793.904999</v>
      </c>
      <c r="L18" s="42">
        <v>0</v>
      </c>
      <c r="M18" s="44"/>
      <c r="N18" s="42">
        <v>0</v>
      </c>
      <c r="O18" s="44"/>
      <c r="P18" s="42">
        <v>0</v>
      </c>
      <c r="Q18" s="44"/>
      <c r="R18" s="42">
        <v>0</v>
      </c>
      <c r="T18" s="9">
        <v>9658442</v>
      </c>
      <c r="V18" s="9">
        <v>3271</v>
      </c>
      <c r="X18" s="9">
        <v>33997510117</v>
      </c>
      <c r="Z18" s="9">
        <v>31404786837.497101</v>
      </c>
      <c r="AB18" s="20">
        <f t="shared" si="0"/>
        <v>4.6944397588866024E-2</v>
      </c>
    </row>
    <row r="19" spans="1:28" ht="21.75" customHeight="1" x14ac:dyDescent="0.2">
      <c r="A19" s="69" t="s">
        <v>29</v>
      </c>
      <c r="B19" s="69"/>
      <c r="C19" s="69"/>
      <c r="E19" s="70">
        <v>1700000</v>
      </c>
      <c r="F19" s="70"/>
      <c r="H19" s="9">
        <v>13620710029</v>
      </c>
      <c r="J19" s="9">
        <v>13299394950</v>
      </c>
      <c r="L19" s="42">
        <v>0</v>
      </c>
      <c r="M19" s="44"/>
      <c r="N19" s="42">
        <v>0</v>
      </c>
      <c r="O19" s="44"/>
      <c r="P19" s="42">
        <v>0</v>
      </c>
      <c r="Q19" s="44"/>
      <c r="R19" s="42">
        <v>0</v>
      </c>
      <c r="T19" s="9">
        <v>1700000</v>
      </c>
      <c r="V19" s="9">
        <v>6760</v>
      </c>
      <c r="X19" s="9">
        <v>13620710029</v>
      </c>
      <c r="Z19" s="9">
        <v>11423622600</v>
      </c>
      <c r="AB19" s="20">
        <f t="shared" si="0"/>
        <v>1.7076221023708611E-2</v>
      </c>
    </row>
    <row r="20" spans="1:28" ht="21.75" customHeight="1" x14ac:dyDescent="0.2">
      <c r="A20" s="69" t="s">
        <v>30</v>
      </c>
      <c r="B20" s="69"/>
      <c r="C20" s="69"/>
      <c r="E20" s="70">
        <v>1100000</v>
      </c>
      <c r="F20" s="70"/>
      <c r="H20" s="9">
        <v>18629302220</v>
      </c>
      <c r="J20" s="9">
        <v>12181088700</v>
      </c>
      <c r="L20" s="42">
        <v>0</v>
      </c>
      <c r="M20" s="44"/>
      <c r="N20" s="42">
        <v>0</v>
      </c>
      <c r="O20" s="44"/>
      <c r="P20" s="42">
        <v>0</v>
      </c>
      <c r="Q20" s="44"/>
      <c r="R20" s="42">
        <v>0</v>
      </c>
      <c r="T20" s="9">
        <v>1100000</v>
      </c>
      <c r="V20" s="9">
        <v>10610</v>
      </c>
      <c r="X20" s="9">
        <v>18629302220</v>
      </c>
      <c r="Z20" s="9">
        <v>11601557550</v>
      </c>
      <c r="AB20" s="20">
        <f t="shared" si="0"/>
        <v>1.7342201145814758E-2</v>
      </c>
    </row>
    <row r="21" spans="1:28" ht="21.75" customHeight="1" x14ac:dyDescent="0.2">
      <c r="A21" s="69" t="s">
        <v>31</v>
      </c>
      <c r="B21" s="69"/>
      <c r="C21" s="69"/>
      <c r="E21" s="70">
        <v>144037</v>
      </c>
      <c r="F21" s="70"/>
      <c r="H21" s="9">
        <v>9771488330</v>
      </c>
      <c r="J21" s="9">
        <v>7106022399.9554996</v>
      </c>
      <c r="L21" s="42">
        <v>0</v>
      </c>
      <c r="M21" s="44"/>
      <c r="N21" s="42">
        <v>0</v>
      </c>
      <c r="O21" s="44"/>
      <c r="P21" s="42">
        <v>0</v>
      </c>
      <c r="Q21" s="44"/>
      <c r="R21" s="42">
        <v>0</v>
      </c>
      <c r="T21" s="9">
        <v>144037</v>
      </c>
      <c r="V21" s="9">
        <v>48880</v>
      </c>
      <c r="X21" s="9">
        <v>9771488330</v>
      </c>
      <c r="Z21" s="9">
        <v>6998637415.0679998</v>
      </c>
      <c r="AB21" s="20">
        <f t="shared" si="0"/>
        <v>1.0461679587042543E-2</v>
      </c>
    </row>
    <row r="22" spans="1:28" ht="21.75" customHeight="1" x14ac:dyDescent="0.2">
      <c r="A22" s="69" t="s">
        <v>32</v>
      </c>
      <c r="B22" s="69"/>
      <c r="C22" s="69"/>
      <c r="E22" s="70">
        <v>2200000</v>
      </c>
      <c r="F22" s="70"/>
      <c r="H22" s="9">
        <v>11407848926</v>
      </c>
      <c r="J22" s="9">
        <v>13121460000</v>
      </c>
      <c r="L22" s="42">
        <v>0</v>
      </c>
      <c r="M22" s="44"/>
      <c r="N22" s="42">
        <v>0</v>
      </c>
      <c r="O22" s="44"/>
      <c r="P22" s="42">
        <v>0</v>
      </c>
      <c r="Q22" s="44"/>
      <c r="R22" s="42">
        <v>0</v>
      </c>
      <c r="T22" s="9">
        <v>2200000</v>
      </c>
      <c r="V22" s="9">
        <v>7120</v>
      </c>
      <c r="X22" s="9">
        <v>11407848926</v>
      </c>
      <c r="Z22" s="9">
        <v>15570799200</v>
      </c>
      <c r="AB22" s="20">
        <f t="shared" si="0"/>
        <v>2.3275489567992663E-2</v>
      </c>
    </row>
    <row r="23" spans="1:28" ht="21.75" customHeight="1" x14ac:dyDescent="0.2">
      <c r="A23" s="69" t="s">
        <v>33</v>
      </c>
      <c r="B23" s="69"/>
      <c r="C23" s="69"/>
      <c r="E23" s="70">
        <v>1598892</v>
      </c>
      <c r="F23" s="70"/>
      <c r="H23" s="9">
        <v>6969755624</v>
      </c>
      <c r="J23" s="9">
        <v>6332084312.9183998</v>
      </c>
      <c r="L23" s="42">
        <v>0</v>
      </c>
      <c r="M23" s="44"/>
      <c r="N23" s="42">
        <v>0</v>
      </c>
      <c r="O23" s="44"/>
      <c r="P23" s="42">
        <v>0</v>
      </c>
      <c r="Q23" s="44"/>
      <c r="R23" s="42">
        <v>0</v>
      </c>
      <c r="T23" s="9">
        <v>1598892</v>
      </c>
      <c r="V23" s="9">
        <v>3927</v>
      </c>
      <c r="X23" s="9">
        <v>6969755624</v>
      </c>
      <c r="Z23" s="9">
        <v>6241489733.1401997</v>
      </c>
      <c r="AB23" s="20">
        <f t="shared" si="0"/>
        <v>9.3298826416333223E-3</v>
      </c>
    </row>
    <row r="24" spans="1:28" ht="21.75" customHeight="1" x14ac:dyDescent="0.2">
      <c r="A24" s="69" t="s">
        <v>34</v>
      </c>
      <c r="B24" s="69"/>
      <c r="C24" s="69"/>
      <c r="E24" s="70">
        <v>8660149</v>
      </c>
      <c r="F24" s="70"/>
      <c r="H24" s="9">
        <v>8392582424</v>
      </c>
      <c r="J24" s="9">
        <v>11354771248.6406</v>
      </c>
      <c r="L24" s="42">
        <v>0</v>
      </c>
      <c r="M24" s="44"/>
      <c r="N24" s="42">
        <v>0</v>
      </c>
      <c r="O24" s="44"/>
      <c r="P24" s="42">
        <v>0</v>
      </c>
      <c r="Q24" s="44"/>
      <c r="R24" s="42">
        <v>0</v>
      </c>
      <c r="T24" s="9">
        <v>8660149</v>
      </c>
      <c r="V24" s="9">
        <v>1334</v>
      </c>
      <c r="X24" s="9">
        <v>8392582424</v>
      </c>
      <c r="Z24" s="9">
        <v>11483900565.3423</v>
      </c>
      <c r="AB24" s="20">
        <f t="shared" si="0"/>
        <v>1.7166325528653003E-2</v>
      </c>
    </row>
    <row r="25" spans="1:28" ht="21.75" customHeight="1" x14ac:dyDescent="0.2">
      <c r="A25" s="69" t="s">
        <v>35</v>
      </c>
      <c r="B25" s="69"/>
      <c r="C25" s="69"/>
      <c r="E25" s="70">
        <v>6298165</v>
      </c>
      <c r="F25" s="70"/>
      <c r="H25" s="9">
        <v>21021492903</v>
      </c>
      <c r="J25" s="9">
        <v>46955181886.875</v>
      </c>
      <c r="L25" s="42">
        <v>0</v>
      </c>
      <c r="M25" s="44"/>
      <c r="N25" s="42">
        <v>0</v>
      </c>
      <c r="O25" s="44"/>
      <c r="P25" s="42">
        <v>0</v>
      </c>
      <c r="Q25" s="44"/>
      <c r="R25" s="42">
        <v>0</v>
      </c>
      <c r="T25" s="9">
        <v>6298165</v>
      </c>
      <c r="V25" s="9">
        <v>6890</v>
      </c>
      <c r="X25" s="9">
        <v>21021492903</v>
      </c>
      <c r="Z25" s="9">
        <v>43136160426.7425</v>
      </c>
      <c r="AB25" s="20">
        <f t="shared" si="0"/>
        <v>6.4480649908830817E-2</v>
      </c>
    </row>
    <row r="26" spans="1:28" ht="21.75" customHeight="1" x14ac:dyDescent="0.2">
      <c r="A26" s="69" t="s">
        <v>36</v>
      </c>
      <c r="B26" s="69"/>
      <c r="C26" s="69"/>
      <c r="E26" s="70">
        <v>1900000</v>
      </c>
      <c r="F26" s="70"/>
      <c r="H26" s="9">
        <v>4807312155</v>
      </c>
      <c r="J26" s="9">
        <v>3747170880</v>
      </c>
      <c r="L26" s="42">
        <v>0</v>
      </c>
      <c r="M26" s="44"/>
      <c r="N26" s="42">
        <v>0</v>
      </c>
      <c r="O26" s="44"/>
      <c r="P26" s="42">
        <v>0</v>
      </c>
      <c r="Q26" s="44"/>
      <c r="R26" s="42">
        <v>0</v>
      </c>
      <c r="T26" s="9">
        <v>1900000</v>
      </c>
      <c r="V26" s="9">
        <v>1858</v>
      </c>
      <c r="X26" s="9">
        <v>4807312155</v>
      </c>
      <c r="Z26" s="9">
        <v>3509195310</v>
      </c>
      <c r="AB26" s="20">
        <f t="shared" si="0"/>
        <v>5.2456035031235764E-3</v>
      </c>
    </row>
    <row r="27" spans="1:28" ht="21.75" customHeight="1" x14ac:dyDescent="0.2">
      <c r="A27" s="69" t="s">
        <v>37</v>
      </c>
      <c r="B27" s="69"/>
      <c r="C27" s="69"/>
      <c r="E27" s="70">
        <v>761720</v>
      </c>
      <c r="F27" s="70"/>
      <c r="H27" s="9">
        <v>9997559457</v>
      </c>
      <c r="J27" s="9">
        <v>5550186324.7799997</v>
      </c>
      <c r="L27" s="42">
        <v>0</v>
      </c>
      <c r="M27" s="44"/>
      <c r="N27" s="42">
        <v>0</v>
      </c>
      <c r="O27" s="44"/>
      <c r="P27" s="42">
        <v>0</v>
      </c>
      <c r="Q27" s="44"/>
      <c r="R27" s="42">
        <v>0</v>
      </c>
      <c r="T27" s="9">
        <v>761720</v>
      </c>
      <c r="V27" s="9">
        <v>6550</v>
      </c>
      <c r="X27" s="9">
        <v>9997559457</v>
      </c>
      <c r="Z27" s="9">
        <v>4959579867.3000002</v>
      </c>
      <c r="AB27" s="20">
        <f t="shared" si="0"/>
        <v>7.4136624575421662E-3</v>
      </c>
    </row>
    <row r="28" spans="1:28" ht="21.75" customHeight="1" x14ac:dyDescent="0.2">
      <c r="A28" s="69" t="s">
        <v>38</v>
      </c>
      <c r="B28" s="69"/>
      <c r="C28" s="69"/>
      <c r="E28" s="70">
        <v>617383</v>
      </c>
      <c r="F28" s="70"/>
      <c r="H28" s="9">
        <v>1854876906</v>
      </c>
      <c r="J28" s="9">
        <v>1861994838.8691001</v>
      </c>
      <c r="L28" s="42">
        <v>0</v>
      </c>
      <c r="M28" s="44"/>
      <c r="N28" s="42">
        <v>0</v>
      </c>
      <c r="O28" s="44"/>
      <c r="P28" s="42">
        <v>0</v>
      </c>
      <c r="Q28" s="44"/>
      <c r="R28" s="42">
        <v>0</v>
      </c>
      <c r="T28" s="9">
        <v>617383</v>
      </c>
      <c r="V28" s="9">
        <v>3034</v>
      </c>
      <c r="X28" s="9">
        <v>1854876906</v>
      </c>
      <c r="Z28" s="9">
        <v>1861994838.8691001</v>
      </c>
      <c r="AB28" s="20">
        <f t="shared" si="0"/>
        <v>2.7833408478964857E-3</v>
      </c>
    </row>
    <row r="29" spans="1:28" ht="21.75" customHeight="1" x14ac:dyDescent="0.2">
      <c r="A29" s="69" t="s">
        <v>39</v>
      </c>
      <c r="B29" s="69"/>
      <c r="C29" s="69"/>
      <c r="E29" s="70">
        <v>1</v>
      </c>
      <c r="F29" s="70"/>
      <c r="H29" s="9">
        <v>3260</v>
      </c>
      <c r="J29" s="9">
        <v>4105.4264999999996</v>
      </c>
      <c r="L29" s="42">
        <v>0</v>
      </c>
      <c r="M29" s="44"/>
      <c r="N29" s="42">
        <v>0</v>
      </c>
      <c r="O29" s="44"/>
      <c r="P29" s="42">
        <v>0</v>
      </c>
      <c r="Q29" s="44"/>
      <c r="R29" s="42">
        <v>0</v>
      </c>
      <c r="T29" s="9">
        <v>1</v>
      </c>
      <c r="V29" s="9">
        <v>4130</v>
      </c>
      <c r="X29" s="9">
        <v>3260</v>
      </c>
      <c r="Z29" s="9">
        <v>4105.4264999999996</v>
      </c>
      <c r="AB29" s="20">
        <f t="shared" si="0"/>
        <v>6.1368598005496481E-9</v>
      </c>
    </row>
    <row r="30" spans="1:28" ht="21.75" customHeight="1" x14ac:dyDescent="0.2">
      <c r="A30" s="69" t="s">
        <v>40</v>
      </c>
      <c r="B30" s="69"/>
      <c r="C30" s="69"/>
      <c r="E30" s="70">
        <v>175000</v>
      </c>
      <c r="F30" s="70"/>
      <c r="H30" s="9">
        <v>5466834474</v>
      </c>
      <c r="J30" s="9">
        <v>4613386050</v>
      </c>
      <c r="L30" s="42">
        <v>0</v>
      </c>
      <c r="M30" s="44"/>
      <c r="N30" s="42">
        <v>0</v>
      </c>
      <c r="O30" s="44"/>
      <c r="P30" s="42">
        <v>0</v>
      </c>
      <c r="Q30" s="44"/>
      <c r="R30" s="42">
        <v>0</v>
      </c>
      <c r="T30" s="9">
        <v>175000</v>
      </c>
      <c r="V30" s="9">
        <v>23030</v>
      </c>
      <c r="X30" s="9">
        <v>5466834474</v>
      </c>
      <c r="Z30" s="9">
        <v>4006270012.5</v>
      </c>
      <c r="AB30" s="20">
        <f t="shared" si="0"/>
        <v>5.9886390341804411E-3</v>
      </c>
    </row>
    <row r="31" spans="1:28" ht="21.75" customHeight="1" x14ac:dyDescent="0.2">
      <c r="A31" s="69" t="s">
        <v>41</v>
      </c>
      <c r="B31" s="69"/>
      <c r="C31" s="69"/>
      <c r="E31" s="70">
        <v>75321</v>
      </c>
      <c r="F31" s="70"/>
      <c r="H31" s="9">
        <v>6959895894</v>
      </c>
      <c r="J31" s="9">
        <v>7652004253.1099997</v>
      </c>
      <c r="L31" s="42">
        <v>0</v>
      </c>
      <c r="M31" s="44"/>
      <c r="N31" s="42">
        <v>0</v>
      </c>
      <c r="O31" s="44"/>
      <c r="P31" s="42">
        <v>0</v>
      </c>
      <c r="Q31" s="44"/>
      <c r="R31" s="42">
        <v>0</v>
      </c>
      <c r="T31" s="9">
        <v>75321</v>
      </c>
      <c r="V31" s="9">
        <v>90350</v>
      </c>
      <c r="X31" s="9">
        <v>6959895894</v>
      </c>
      <c r="Z31" s="9">
        <v>6764761098.5174999</v>
      </c>
      <c r="AB31" s="20">
        <f t="shared" si="0"/>
        <v>1.0112077379978457E-2</v>
      </c>
    </row>
    <row r="32" spans="1:28" ht="21.75" customHeight="1" x14ac:dyDescent="0.2">
      <c r="A32" s="69" t="s">
        <v>42</v>
      </c>
      <c r="B32" s="69"/>
      <c r="C32" s="69"/>
      <c r="E32" s="70">
        <v>917661</v>
      </c>
      <c r="F32" s="70"/>
      <c r="H32" s="9">
        <v>19037956148</v>
      </c>
      <c r="J32" s="9">
        <v>8310150354.3254995</v>
      </c>
      <c r="L32" s="42">
        <v>0</v>
      </c>
      <c r="M32" s="44"/>
      <c r="N32" s="42">
        <v>0</v>
      </c>
      <c r="O32" s="44"/>
      <c r="P32" s="42">
        <v>0</v>
      </c>
      <c r="Q32" s="44"/>
      <c r="R32" s="42">
        <v>0</v>
      </c>
      <c r="T32" s="9">
        <v>917661</v>
      </c>
      <c r="V32" s="9">
        <v>9280</v>
      </c>
      <c r="X32" s="9">
        <v>19037956148</v>
      </c>
      <c r="Z32" s="9">
        <v>8465224510.224</v>
      </c>
      <c r="AB32" s="20">
        <f t="shared" si="0"/>
        <v>1.2653958364477176E-2</v>
      </c>
    </row>
    <row r="33" spans="1:28" ht="21.75" customHeight="1" x14ac:dyDescent="0.2">
      <c r="A33" s="69" t="s">
        <v>43</v>
      </c>
      <c r="B33" s="69"/>
      <c r="C33" s="69"/>
      <c r="E33" s="70">
        <v>1117000</v>
      </c>
      <c r="F33" s="70"/>
      <c r="H33" s="9">
        <v>2695062839</v>
      </c>
      <c r="J33" s="9">
        <v>2701490917.0500002</v>
      </c>
      <c r="L33" s="42">
        <v>0</v>
      </c>
      <c r="M33" s="44"/>
      <c r="N33" s="42">
        <v>0</v>
      </c>
      <c r="O33" s="44"/>
      <c r="P33" s="42">
        <v>0</v>
      </c>
      <c r="Q33" s="44"/>
      <c r="R33" s="42">
        <v>0</v>
      </c>
      <c r="T33" s="9">
        <v>1117000</v>
      </c>
      <c r="V33" s="9">
        <v>2143</v>
      </c>
      <c r="X33" s="9">
        <v>2695062839</v>
      </c>
      <c r="Z33" s="9">
        <v>2379488300.5500002</v>
      </c>
      <c r="AB33" s="20">
        <f t="shared" si="0"/>
        <v>3.5568986797165887E-3</v>
      </c>
    </row>
    <row r="34" spans="1:28" ht="21.75" customHeight="1" x14ac:dyDescent="0.2">
      <c r="A34" s="69" t="s">
        <v>44</v>
      </c>
      <c r="B34" s="69"/>
      <c r="C34" s="69"/>
      <c r="E34" s="70">
        <v>38667000</v>
      </c>
      <c r="F34" s="70"/>
      <c r="H34" s="9">
        <v>47724227087</v>
      </c>
      <c r="J34" s="9">
        <v>44279344915.199997</v>
      </c>
      <c r="L34" s="42">
        <v>0</v>
      </c>
      <c r="M34" s="44"/>
      <c r="N34" s="42">
        <v>0</v>
      </c>
      <c r="O34" s="44"/>
      <c r="P34" s="42">
        <v>0</v>
      </c>
      <c r="Q34" s="44"/>
      <c r="R34" s="42">
        <v>0</v>
      </c>
      <c r="T34" s="9">
        <v>38667000</v>
      </c>
      <c r="V34" s="9">
        <v>941</v>
      </c>
      <c r="X34" s="9">
        <v>47724227087</v>
      </c>
      <c r="Z34" s="9">
        <v>36169152400.349998</v>
      </c>
      <c r="AB34" s="20">
        <f t="shared" si="0"/>
        <v>5.4066250457939447E-2</v>
      </c>
    </row>
    <row r="35" spans="1:28" ht="21.75" customHeight="1" x14ac:dyDescent="0.2">
      <c r="A35" s="69" t="s">
        <v>45</v>
      </c>
      <c r="B35" s="69"/>
      <c r="C35" s="69"/>
      <c r="E35" s="70">
        <v>3208556</v>
      </c>
      <c r="F35" s="70"/>
      <c r="H35" s="9">
        <v>7599136025</v>
      </c>
      <c r="J35" s="9">
        <v>5571995515.3746004</v>
      </c>
      <c r="L35" s="42">
        <v>0</v>
      </c>
      <c r="M35" s="44"/>
      <c r="N35" s="42">
        <v>0</v>
      </c>
      <c r="O35" s="44"/>
      <c r="P35" s="42">
        <v>0</v>
      </c>
      <c r="Q35" s="44"/>
      <c r="R35" s="42">
        <v>0</v>
      </c>
      <c r="T35" s="9">
        <v>3208556</v>
      </c>
      <c r="V35" s="9">
        <v>1391</v>
      </c>
      <c r="X35" s="9">
        <v>7599136025</v>
      </c>
      <c r="Z35" s="9">
        <v>4436545940.6938</v>
      </c>
      <c r="AB35" s="20">
        <f t="shared" si="0"/>
        <v>6.6318226466203951E-3</v>
      </c>
    </row>
    <row r="36" spans="1:28" ht="21.75" customHeight="1" x14ac:dyDescent="0.2">
      <c r="A36" s="69" t="s">
        <v>46</v>
      </c>
      <c r="B36" s="69"/>
      <c r="C36" s="69"/>
      <c r="E36" s="70">
        <v>6000000</v>
      </c>
      <c r="F36" s="70"/>
      <c r="H36" s="9">
        <v>27789827924</v>
      </c>
      <c r="J36" s="9">
        <v>20415798900</v>
      </c>
      <c r="L36" s="42">
        <v>0</v>
      </c>
      <c r="M36" s="44"/>
      <c r="N36" s="42">
        <v>0</v>
      </c>
      <c r="O36" s="44"/>
      <c r="P36" s="42">
        <v>0</v>
      </c>
      <c r="Q36" s="44"/>
      <c r="R36" s="42">
        <v>0</v>
      </c>
      <c r="T36" s="9">
        <v>6000000</v>
      </c>
      <c r="V36" s="9">
        <v>3336</v>
      </c>
      <c r="X36" s="9">
        <v>27789827924</v>
      </c>
      <c r="Z36" s="9">
        <v>19896904800</v>
      </c>
      <c r="AB36" s="20">
        <f t="shared" si="0"/>
        <v>2.974222415685273E-2</v>
      </c>
    </row>
    <row r="37" spans="1:28" ht="21.75" customHeight="1" x14ac:dyDescent="0.2">
      <c r="A37" s="69" t="s">
        <v>47</v>
      </c>
      <c r="B37" s="69"/>
      <c r="C37" s="69"/>
      <c r="E37" s="70">
        <v>6921627</v>
      </c>
      <c r="F37" s="70"/>
      <c r="H37" s="9">
        <v>23645683813</v>
      </c>
      <c r="J37" s="9">
        <v>25161781218.8629</v>
      </c>
      <c r="L37" s="42">
        <v>0</v>
      </c>
      <c r="M37" s="44"/>
      <c r="N37" s="42">
        <v>0</v>
      </c>
      <c r="O37" s="44"/>
      <c r="P37" s="42">
        <v>0</v>
      </c>
      <c r="Q37" s="44"/>
      <c r="R37" s="42">
        <v>0</v>
      </c>
      <c r="T37" s="9">
        <v>6921627</v>
      </c>
      <c r="V37" s="9">
        <v>3301</v>
      </c>
      <c r="X37" s="9">
        <v>23645683813</v>
      </c>
      <c r="Z37" s="9">
        <v>22712343390.1744</v>
      </c>
      <c r="AB37" s="20">
        <f t="shared" si="0"/>
        <v>3.3950788578833602E-2</v>
      </c>
    </row>
    <row r="38" spans="1:28" ht="21.75" customHeight="1" x14ac:dyDescent="0.2">
      <c r="A38" s="69" t="s">
        <v>48</v>
      </c>
      <c r="B38" s="69"/>
      <c r="C38" s="69"/>
      <c r="E38" s="70">
        <v>34950</v>
      </c>
      <c r="F38" s="70"/>
      <c r="H38" s="9">
        <v>148933560</v>
      </c>
      <c r="J38" s="9">
        <v>149564514.48750001</v>
      </c>
      <c r="L38" s="42">
        <v>0</v>
      </c>
      <c r="M38" s="44"/>
      <c r="N38" s="42">
        <v>0</v>
      </c>
      <c r="O38" s="44"/>
      <c r="P38" s="42">
        <v>0</v>
      </c>
      <c r="Q38" s="44"/>
      <c r="R38" s="42">
        <v>0</v>
      </c>
      <c r="T38" s="9">
        <v>34950</v>
      </c>
      <c r="V38" s="9">
        <v>4113</v>
      </c>
      <c r="X38" s="9">
        <v>148933560</v>
      </c>
      <c r="Z38" s="9">
        <v>142894041.36750001</v>
      </c>
      <c r="AB38" s="20">
        <f t="shared" si="0"/>
        <v>2.1360038919373891E-4</v>
      </c>
    </row>
    <row r="39" spans="1:28" ht="21.75" customHeight="1" x14ac:dyDescent="0.2">
      <c r="A39" s="69" t="s">
        <v>49</v>
      </c>
      <c r="B39" s="69"/>
      <c r="C39" s="69"/>
      <c r="E39" s="70">
        <v>700000</v>
      </c>
      <c r="F39" s="70"/>
      <c r="H39" s="9">
        <v>9188493978</v>
      </c>
      <c r="J39" s="9">
        <v>11947486950</v>
      </c>
      <c r="L39" s="42">
        <v>0</v>
      </c>
      <c r="M39" s="44"/>
      <c r="N39" s="42">
        <v>0</v>
      </c>
      <c r="O39" s="44"/>
      <c r="P39" s="42">
        <v>0</v>
      </c>
      <c r="Q39" s="44"/>
      <c r="R39" s="42">
        <v>0</v>
      </c>
      <c r="T39" s="9">
        <v>700000</v>
      </c>
      <c r="V39" s="9">
        <v>16790</v>
      </c>
      <c r="X39" s="9">
        <v>9188493978</v>
      </c>
      <c r="Z39" s="9">
        <v>11683069650</v>
      </c>
      <c r="AB39" s="20">
        <f t="shared" si="0"/>
        <v>1.7464046788343832E-2</v>
      </c>
    </row>
    <row r="40" spans="1:28" ht="21.75" customHeight="1" x14ac:dyDescent="0.2">
      <c r="A40" s="69" t="s">
        <v>50</v>
      </c>
      <c r="B40" s="69"/>
      <c r="C40" s="69"/>
      <c r="E40" s="70">
        <v>4428997</v>
      </c>
      <c r="F40" s="70"/>
      <c r="H40" s="9">
        <v>20685131350</v>
      </c>
      <c r="J40" s="9">
        <v>30492715584.329102</v>
      </c>
      <c r="L40" s="42">
        <v>0</v>
      </c>
      <c r="M40" s="44"/>
      <c r="N40" s="42">
        <v>0</v>
      </c>
      <c r="O40" s="44"/>
      <c r="P40" s="42">
        <v>0</v>
      </c>
      <c r="Q40" s="44"/>
      <c r="R40" s="42">
        <v>0</v>
      </c>
      <c r="T40" s="9">
        <v>4428997</v>
      </c>
      <c r="V40" s="9">
        <v>6910</v>
      </c>
      <c r="X40" s="9">
        <v>20685131350</v>
      </c>
      <c r="Z40" s="9">
        <v>30422273272.843498</v>
      </c>
      <c r="AB40" s="20">
        <f t="shared" si="0"/>
        <v>4.5475719974392252E-2</v>
      </c>
    </row>
    <row r="41" spans="1:28" ht="21.75" customHeight="1" x14ac:dyDescent="0.2">
      <c r="A41" s="69" t="s">
        <v>51</v>
      </c>
      <c r="B41" s="69"/>
      <c r="C41" s="69"/>
      <c r="E41" s="70">
        <v>294172</v>
      </c>
      <c r="F41" s="70"/>
      <c r="H41" s="9">
        <v>6673182478</v>
      </c>
      <c r="J41" s="9">
        <v>13308110502.066</v>
      </c>
      <c r="L41" s="42">
        <v>0</v>
      </c>
      <c r="M41" s="44"/>
      <c r="N41" s="42">
        <v>0</v>
      </c>
      <c r="O41" s="44"/>
      <c r="P41" s="42">
        <v>0</v>
      </c>
      <c r="Q41" s="44"/>
      <c r="R41" s="42">
        <v>0</v>
      </c>
      <c r="T41" s="9">
        <v>294172</v>
      </c>
      <c r="V41" s="9">
        <v>42760</v>
      </c>
      <c r="X41" s="9">
        <v>6673182478</v>
      </c>
      <c r="Z41" s="9">
        <v>12503950891.416</v>
      </c>
      <c r="AB41" s="20">
        <f t="shared" si="0"/>
        <v>1.8691113718289146E-2</v>
      </c>
    </row>
    <row r="42" spans="1:28" ht="21.75" customHeight="1" x14ac:dyDescent="0.2">
      <c r="A42" s="69" t="s">
        <v>52</v>
      </c>
      <c r="B42" s="69"/>
      <c r="C42" s="69"/>
      <c r="E42" s="70">
        <v>170000</v>
      </c>
      <c r="F42" s="70"/>
      <c r="H42" s="9">
        <v>2239371133</v>
      </c>
      <c r="J42" s="9">
        <v>1765929825</v>
      </c>
      <c r="L42" s="42">
        <v>0</v>
      </c>
      <c r="M42" s="44"/>
      <c r="N42" s="42">
        <v>0</v>
      </c>
      <c r="O42" s="44"/>
      <c r="P42" s="42">
        <v>0</v>
      </c>
      <c r="Q42" s="44"/>
      <c r="R42" s="42">
        <v>0</v>
      </c>
      <c r="T42" s="9">
        <v>170000</v>
      </c>
      <c r="V42" s="9">
        <v>10080</v>
      </c>
      <c r="X42" s="9">
        <v>2239371133</v>
      </c>
      <c r="Z42" s="9">
        <v>1703404080</v>
      </c>
      <c r="AB42" s="20">
        <f t="shared" si="0"/>
        <v>2.5462767443636507E-3</v>
      </c>
    </row>
    <row r="43" spans="1:28" ht="21.75" customHeight="1" x14ac:dyDescent="0.2">
      <c r="A43" s="69" t="s">
        <v>53</v>
      </c>
      <c r="B43" s="69"/>
      <c r="C43" s="69"/>
      <c r="E43" s="70">
        <v>1600677</v>
      </c>
      <c r="F43" s="70"/>
      <c r="H43" s="9">
        <v>2809048277</v>
      </c>
      <c r="J43" s="9">
        <v>1952344696.45995</v>
      </c>
      <c r="L43" s="42">
        <v>0</v>
      </c>
      <c r="M43" s="44"/>
      <c r="N43" s="42">
        <v>0</v>
      </c>
      <c r="O43" s="44"/>
      <c r="P43" s="42">
        <v>0</v>
      </c>
      <c r="Q43" s="44"/>
      <c r="R43" s="42">
        <v>0</v>
      </c>
      <c r="T43" s="9">
        <v>1600677</v>
      </c>
      <c r="V43" s="9">
        <v>1031</v>
      </c>
      <c r="X43" s="9">
        <v>2809048277</v>
      </c>
      <c r="Z43" s="9">
        <v>1640478713.97735</v>
      </c>
      <c r="AB43" s="20">
        <f t="shared" si="0"/>
        <v>2.4522148608591542E-3</v>
      </c>
    </row>
    <row r="44" spans="1:28" ht="21.75" customHeight="1" x14ac:dyDescent="0.2">
      <c r="A44" s="69" t="s">
        <v>54</v>
      </c>
      <c r="B44" s="69"/>
      <c r="C44" s="69"/>
      <c r="E44" s="70">
        <v>4509700</v>
      </c>
      <c r="F44" s="70"/>
      <c r="H44" s="9">
        <v>21157345706</v>
      </c>
      <c r="J44" s="9">
        <v>16232462438.985001</v>
      </c>
      <c r="L44" s="42">
        <v>0</v>
      </c>
      <c r="M44" s="44"/>
      <c r="N44" s="42">
        <v>0</v>
      </c>
      <c r="O44" s="44"/>
      <c r="P44" s="42">
        <v>0</v>
      </c>
      <c r="Q44" s="44"/>
      <c r="R44" s="42">
        <v>0</v>
      </c>
      <c r="T44" s="9">
        <v>4509700</v>
      </c>
      <c r="V44" s="9">
        <v>3428</v>
      </c>
      <c r="X44" s="9">
        <v>21157345706</v>
      </c>
      <c r="Z44" s="9">
        <v>15367269052.98</v>
      </c>
      <c r="AB44" s="20">
        <f t="shared" si="0"/>
        <v>2.2971249319763399E-2</v>
      </c>
    </row>
    <row r="45" spans="1:28" ht="21.75" customHeight="1" x14ac:dyDescent="0.2">
      <c r="A45" s="69" t="s">
        <v>55</v>
      </c>
      <c r="B45" s="69"/>
      <c r="C45" s="69"/>
      <c r="E45" s="70">
        <v>200000</v>
      </c>
      <c r="F45" s="70"/>
      <c r="H45" s="9">
        <v>1606957792</v>
      </c>
      <c r="J45" s="9">
        <v>1007569080</v>
      </c>
      <c r="L45" s="42">
        <v>0</v>
      </c>
      <c r="M45" s="44"/>
      <c r="N45" s="42">
        <v>0</v>
      </c>
      <c r="O45" s="44"/>
      <c r="P45" s="42">
        <v>0</v>
      </c>
      <c r="Q45" s="44"/>
      <c r="R45" s="42">
        <v>0</v>
      </c>
      <c r="T45" s="9">
        <v>200000</v>
      </c>
      <c r="V45" s="9">
        <v>5260</v>
      </c>
      <c r="X45" s="9">
        <v>1606957792</v>
      </c>
      <c r="Z45" s="9">
        <v>1045740600</v>
      </c>
      <c r="AB45" s="20">
        <f t="shared" si="0"/>
        <v>1.5631904382998137E-3</v>
      </c>
    </row>
    <row r="46" spans="1:28" ht="21.75" customHeight="1" x14ac:dyDescent="0.2">
      <c r="A46" s="69" t="s">
        <v>56</v>
      </c>
      <c r="B46" s="69"/>
      <c r="C46" s="69"/>
      <c r="E46" s="70">
        <v>2887500</v>
      </c>
      <c r="F46" s="70"/>
      <c r="H46" s="9">
        <v>10787258510</v>
      </c>
      <c r="J46" s="9">
        <v>10287224640</v>
      </c>
      <c r="L46" s="42">
        <v>0</v>
      </c>
      <c r="M46" s="44"/>
      <c r="N46" s="42">
        <v>0</v>
      </c>
      <c r="O46" s="44"/>
      <c r="P46" s="42">
        <v>0</v>
      </c>
      <c r="Q46" s="44"/>
      <c r="R46" s="42">
        <v>0</v>
      </c>
      <c r="T46" s="9">
        <v>2887500</v>
      </c>
      <c r="V46" s="9">
        <v>3052</v>
      </c>
      <c r="X46" s="9">
        <v>10787258510</v>
      </c>
      <c r="Z46" s="9">
        <v>8760214732.5</v>
      </c>
      <c r="AB46" s="20">
        <f t="shared" si="0"/>
        <v>1.3094914654071152E-2</v>
      </c>
    </row>
    <row r="47" spans="1:28" ht="21.75" customHeight="1" x14ac:dyDescent="0.2">
      <c r="A47" s="69" t="s">
        <v>57</v>
      </c>
      <c r="B47" s="69"/>
      <c r="C47" s="69"/>
      <c r="E47" s="70">
        <v>15818513</v>
      </c>
      <c r="F47" s="70"/>
      <c r="H47" s="9">
        <v>13206973475</v>
      </c>
      <c r="J47" s="9">
        <v>25520689591.736</v>
      </c>
      <c r="L47" s="42">
        <v>0</v>
      </c>
      <c r="M47" s="44"/>
      <c r="N47" s="42">
        <v>0</v>
      </c>
      <c r="O47" s="44"/>
      <c r="P47" s="42">
        <v>0</v>
      </c>
      <c r="Q47" s="44"/>
      <c r="R47" s="42">
        <v>0</v>
      </c>
      <c r="T47" s="9">
        <v>15818513</v>
      </c>
      <c r="V47" s="9">
        <v>1566</v>
      </c>
      <c r="X47" s="9">
        <v>13206973475</v>
      </c>
      <c r="Z47" s="9">
        <v>24624399190.419899</v>
      </c>
      <c r="AB47" s="20">
        <f t="shared" si="0"/>
        <v>3.6808961384249647E-2</v>
      </c>
    </row>
    <row r="48" spans="1:28" ht="21.75" customHeight="1" x14ac:dyDescent="0.2">
      <c r="A48" s="69" t="s">
        <v>58</v>
      </c>
      <c r="B48" s="69"/>
      <c r="C48" s="69"/>
      <c r="E48" s="70">
        <v>2125752</v>
      </c>
      <c r="F48" s="70"/>
      <c r="H48" s="9">
        <v>7468164358</v>
      </c>
      <c r="J48" s="9">
        <v>3613407456.276</v>
      </c>
      <c r="L48" s="42">
        <v>0</v>
      </c>
      <c r="M48" s="44"/>
      <c r="N48" s="42">
        <v>0</v>
      </c>
      <c r="O48" s="44"/>
      <c r="P48" s="42">
        <v>0</v>
      </c>
      <c r="Q48" s="44"/>
      <c r="R48" s="42">
        <v>0</v>
      </c>
      <c r="T48" s="9">
        <v>2125752</v>
      </c>
      <c r="V48" s="9">
        <v>1732</v>
      </c>
      <c r="X48" s="9">
        <v>7468164358</v>
      </c>
      <c r="Z48" s="9">
        <v>3659895739.3392</v>
      </c>
      <c r="AB48" s="20">
        <f t="shared" si="0"/>
        <v>5.4708730108683403E-3</v>
      </c>
    </row>
    <row r="49" spans="1:28" ht="21.75" customHeight="1" x14ac:dyDescent="0.2">
      <c r="A49" s="69" t="s">
        <v>59</v>
      </c>
      <c r="B49" s="69"/>
      <c r="C49" s="69"/>
      <c r="E49" s="70">
        <v>1401054</v>
      </c>
      <c r="F49" s="70"/>
      <c r="H49" s="9">
        <v>9540103057</v>
      </c>
      <c r="J49" s="9">
        <v>8788048868.0970001</v>
      </c>
      <c r="L49" s="42">
        <v>0</v>
      </c>
      <c r="M49" s="44"/>
      <c r="N49" s="42">
        <v>0</v>
      </c>
      <c r="O49" s="44"/>
      <c r="P49" s="42">
        <v>0</v>
      </c>
      <c r="Q49" s="44"/>
      <c r="R49" s="42">
        <v>0</v>
      </c>
      <c r="T49" s="9">
        <v>1401054</v>
      </c>
      <c r="V49" s="9">
        <v>6330</v>
      </c>
      <c r="X49" s="9">
        <v>9540103057</v>
      </c>
      <c r="Z49" s="9">
        <v>8815903222.6709995</v>
      </c>
      <c r="AB49" s="20">
        <f t="shared" si="0"/>
        <v>1.3178158735211982E-2</v>
      </c>
    </row>
    <row r="50" spans="1:28" ht="21.75" customHeight="1" x14ac:dyDescent="0.2">
      <c r="A50" s="69" t="s">
        <v>60</v>
      </c>
      <c r="B50" s="69"/>
      <c r="C50" s="69"/>
      <c r="E50" s="70">
        <v>12725747</v>
      </c>
      <c r="F50" s="70"/>
      <c r="H50" s="9">
        <v>25713168978</v>
      </c>
      <c r="J50" s="9">
        <v>52839170319.946999</v>
      </c>
      <c r="L50" s="42">
        <v>0</v>
      </c>
      <c r="M50" s="44"/>
      <c r="N50" s="42">
        <v>0</v>
      </c>
      <c r="O50" s="44"/>
      <c r="P50" s="42">
        <v>0</v>
      </c>
      <c r="Q50" s="44"/>
      <c r="R50" s="42">
        <v>0</v>
      </c>
      <c r="T50" s="9">
        <v>12725747</v>
      </c>
      <c r="V50" s="9">
        <v>3849</v>
      </c>
      <c r="X50" s="9">
        <v>25713168978</v>
      </c>
      <c r="Z50" s="9">
        <v>48689960871.792198</v>
      </c>
      <c r="AB50" s="20">
        <f t="shared" si="0"/>
        <v>7.2782563167173214E-2</v>
      </c>
    </row>
    <row r="51" spans="1:28" ht="21.75" customHeight="1" x14ac:dyDescent="0.2">
      <c r="A51" s="69" t="s">
        <v>61</v>
      </c>
      <c r="B51" s="69"/>
      <c r="C51" s="69"/>
      <c r="E51" s="70">
        <v>2000000</v>
      </c>
      <c r="F51" s="70"/>
      <c r="H51" s="9">
        <v>31967416093</v>
      </c>
      <c r="J51" s="9">
        <v>22982436000</v>
      </c>
      <c r="L51" s="42">
        <v>0</v>
      </c>
      <c r="M51" s="44"/>
      <c r="N51" s="42">
        <v>0</v>
      </c>
      <c r="O51" s="44"/>
      <c r="P51" s="42">
        <v>0</v>
      </c>
      <c r="Q51" s="44"/>
      <c r="R51" s="42">
        <v>0</v>
      </c>
      <c r="T51" s="9">
        <v>2000000</v>
      </c>
      <c r="V51" s="9">
        <v>10930</v>
      </c>
      <c r="X51" s="9">
        <v>31967416093</v>
      </c>
      <c r="Z51" s="9">
        <v>21729933000</v>
      </c>
      <c r="AB51" s="20">
        <f t="shared" si="0"/>
        <v>3.2482265191287003E-2</v>
      </c>
    </row>
    <row r="52" spans="1:28" ht="21.75" customHeight="1" x14ac:dyDescent="0.2">
      <c r="A52" s="69" t="s">
        <v>62</v>
      </c>
      <c r="B52" s="69"/>
      <c r="C52" s="69"/>
      <c r="E52" s="70">
        <v>6139154</v>
      </c>
      <c r="F52" s="70"/>
      <c r="H52" s="9">
        <v>13622586357</v>
      </c>
      <c r="J52" s="9">
        <v>37836281408.940002</v>
      </c>
      <c r="L52" s="42">
        <v>0</v>
      </c>
      <c r="M52" s="44"/>
      <c r="N52" s="42">
        <v>0</v>
      </c>
      <c r="O52" s="44"/>
      <c r="P52" s="42">
        <v>0</v>
      </c>
      <c r="Q52" s="44"/>
      <c r="R52" s="42">
        <v>0</v>
      </c>
      <c r="T52" s="9">
        <v>6139154</v>
      </c>
      <c r="V52" s="9">
        <v>5760</v>
      </c>
      <c r="X52" s="9">
        <v>13622586357</v>
      </c>
      <c r="Z52" s="9">
        <v>35151125954.112</v>
      </c>
      <c r="AB52" s="20">
        <f t="shared" si="0"/>
        <v>5.2544487597536417E-2</v>
      </c>
    </row>
    <row r="53" spans="1:28" ht="21.75" customHeight="1" x14ac:dyDescent="0.2">
      <c r="A53" s="69" t="s">
        <v>63</v>
      </c>
      <c r="B53" s="69"/>
      <c r="C53" s="69"/>
      <c r="E53" s="70">
        <v>579000</v>
      </c>
      <c r="F53" s="70"/>
      <c r="H53" s="9">
        <v>2004286726</v>
      </c>
      <c r="J53" s="9">
        <v>1271400884.55</v>
      </c>
      <c r="L53" s="42">
        <v>0</v>
      </c>
      <c r="M53" s="44"/>
      <c r="N53" s="42">
        <v>0</v>
      </c>
      <c r="O53" s="44"/>
      <c r="P53" s="42">
        <v>0</v>
      </c>
      <c r="Q53" s="44"/>
      <c r="R53" s="42">
        <v>0</v>
      </c>
      <c r="T53" s="9">
        <v>579000</v>
      </c>
      <c r="V53" s="9">
        <v>1813</v>
      </c>
      <c r="X53" s="9">
        <v>2004286726</v>
      </c>
      <c r="Z53" s="9">
        <v>1043481124.35</v>
      </c>
      <c r="AB53" s="20">
        <f t="shared" si="0"/>
        <v>1.5598129365258066E-3</v>
      </c>
    </row>
    <row r="54" spans="1:28" ht="21.75" customHeight="1" x14ac:dyDescent="0.2">
      <c r="A54" s="69" t="s">
        <v>64</v>
      </c>
      <c r="B54" s="69"/>
      <c r="C54" s="69"/>
      <c r="E54" s="70">
        <v>350000</v>
      </c>
      <c r="F54" s="70"/>
      <c r="H54" s="9">
        <v>2909039013</v>
      </c>
      <c r="J54" s="9">
        <v>1464732675</v>
      </c>
      <c r="L54" s="42">
        <v>0</v>
      </c>
      <c r="M54" s="44"/>
      <c r="N54" s="42">
        <v>0</v>
      </c>
      <c r="O54" s="44"/>
      <c r="P54" s="42">
        <v>0</v>
      </c>
      <c r="Q54" s="44"/>
      <c r="R54" s="42">
        <v>0</v>
      </c>
      <c r="T54" s="9">
        <v>350000</v>
      </c>
      <c r="V54" s="9">
        <v>3804</v>
      </c>
      <c r="X54" s="9">
        <v>2909039013</v>
      </c>
      <c r="Z54" s="9">
        <v>1323478170</v>
      </c>
      <c r="AB54" s="20">
        <f t="shared" si="0"/>
        <v>1.9783571763805816E-3</v>
      </c>
    </row>
    <row r="55" spans="1:28" ht="21.75" customHeight="1" x14ac:dyDescent="0.2">
      <c r="A55" s="69" t="s">
        <v>65</v>
      </c>
      <c r="B55" s="69"/>
      <c r="C55" s="69"/>
      <c r="E55" s="70">
        <v>230000</v>
      </c>
      <c r="F55" s="70"/>
      <c r="H55" s="9">
        <v>2945314914</v>
      </c>
      <c r="J55" s="9">
        <v>3118533660</v>
      </c>
      <c r="L55" s="42">
        <v>0</v>
      </c>
      <c r="M55" s="44"/>
      <c r="N55" s="42">
        <v>0</v>
      </c>
      <c r="O55" s="44"/>
      <c r="P55" s="42">
        <v>0</v>
      </c>
      <c r="Q55" s="44"/>
      <c r="R55" s="42">
        <v>0</v>
      </c>
      <c r="T55" s="9">
        <v>230000</v>
      </c>
      <c r="V55" s="9">
        <v>14820</v>
      </c>
      <c r="X55" s="9">
        <v>2945314914</v>
      </c>
      <c r="Z55" s="9">
        <v>3388318830</v>
      </c>
      <c r="AB55" s="20">
        <f t="shared" si="0"/>
        <v>5.0649153307877805E-3</v>
      </c>
    </row>
    <row r="56" spans="1:28" ht="21.75" customHeight="1" x14ac:dyDescent="0.2">
      <c r="A56" s="69" t="s">
        <v>66</v>
      </c>
      <c r="B56" s="69"/>
      <c r="C56" s="69"/>
      <c r="E56" s="70">
        <v>250000</v>
      </c>
      <c r="F56" s="70"/>
      <c r="H56" s="9">
        <v>4745805208</v>
      </c>
      <c r="J56" s="9">
        <v>5566680000</v>
      </c>
      <c r="L56" s="42">
        <v>0</v>
      </c>
      <c r="M56" s="44"/>
      <c r="N56" s="42">
        <v>0</v>
      </c>
      <c r="O56" s="44"/>
      <c r="P56" s="42">
        <v>0</v>
      </c>
      <c r="Q56" s="44"/>
      <c r="R56" s="42">
        <v>0</v>
      </c>
      <c r="T56" s="9">
        <v>250000</v>
      </c>
      <c r="V56" s="9">
        <v>22050</v>
      </c>
      <c r="X56" s="9">
        <v>4745805208</v>
      </c>
      <c r="Z56" s="9">
        <v>5479700625</v>
      </c>
      <c r="AB56" s="20">
        <f t="shared" si="0"/>
        <v>8.1911476151404206E-3</v>
      </c>
    </row>
    <row r="57" spans="1:28" ht="21.75" customHeight="1" x14ac:dyDescent="0.2">
      <c r="A57" s="69" t="s">
        <v>67</v>
      </c>
      <c r="B57" s="69"/>
      <c r="C57" s="69"/>
      <c r="E57" s="70">
        <v>956700</v>
      </c>
      <c r="F57" s="70"/>
      <c r="H57" s="9">
        <v>2572384924</v>
      </c>
      <c r="J57" s="9">
        <v>2720832843.7350001</v>
      </c>
      <c r="L57" s="42">
        <v>0</v>
      </c>
      <c r="M57" s="44"/>
      <c r="N57" s="42">
        <v>0</v>
      </c>
      <c r="O57" s="44"/>
      <c r="P57" s="42">
        <v>0</v>
      </c>
      <c r="Q57" s="44"/>
      <c r="R57" s="42">
        <v>0</v>
      </c>
      <c r="T57" s="9">
        <v>956700</v>
      </c>
      <c r="V57" s="9">
        <v>2683</v>
      </c>
      <c r="X57" s="9">
        <v>2572384924</v>
      </c>
      <c r="Z57" s="9">
        <v>2551553484.7049999</v>
      </c>
      <c r="AB57" s="20">
        <f t="shared" si="0"/>
        <v>3.8141045782304193E-3</v>
      </c>
    </row>
    <row r="58" spans="1:28" ht="21.75" customHeight="1" x14ac:dyDescent="0.2">
      <c r="A58" s="71" t="s">
        <v>68</v>
      </c>
      <c r="B58" s="71"/>
      <c r="C58" s="71"/>
      <c r="D58" s="22"/>
      <c r="E58" s="72">
        <v>0</v>
      </c>
      <c r="F58" s="73"/>
      <c r="H58" s="46">
        <v>0</v>
      </c>
      <c r="J58" s="46">
        <v>0</v>
      </c>
      <c r="L58" s="10">
        <v>485000</v>
      </c>
      <c r="N58" s="10">
        <v>20097231732</v>
      </c>
      <c r="P58" s="43">
        <v>0</v>
      </c>
      <c r="R58" s="43">
        <v>0</v>
      </c>
      <c r="T58" s="23">
        <v>485000</v>
      </c>
      <c r="V58" s="23">
        <v>40950</v>
      </c>
      <c r="X58" s="10">
        <v>20097231732</v>
      </c>
      <c r="Z58" s="10">
        <v>19742578537.5</v>
      </c>
      <c r="AB58" s="20">
        <f t="shared" si="0"/>
        <v>2.9511534693405915E-2</v>
      </c>
    </row>
    <row r="59" spans="1:28" s="49" customFormat="1" ht="21.75" customHeight="1" thickBot="1" x14ac:dyDescent="0.25">
      <c r="A59" s="74"/>
      <c r="B59" s="74"/>
      <c r="C59" s="74"/>
      <c r="D59" s="74"/>
      <c r="F59" s="50"/>
      <c r="H59" s="51">
        <v>644820284488</v>
      </c>
      <c r="J59" s="51">
        <v>677848921014.47803</v>
      </c>
      <c r="L59" s="51">
        <v>485000</v>
      </c>
      <c r="N59" s="51">
        <v>20097231732</v>
      </c>
      <c r="P59" s="50"/>
      <c r="R59" s="50"/>
      <c r="T59" s="50"/>
      <c r="V59" s="50"/>
      <c r="X59" s="51">
        <v>664917516220</v>
      </c>
      <c r="Z59" s="51">
        <f>SUM(Z9:Z58)</f>
        <v>646367813213.73022</v>
      </c>
      <c r="AB59" s="65">
        <f t="shared" si="0"/>
        <v>0.96620135551824515</v>
      </c>
    </row>
    <row r="60" spans="1:28" ht="13.5" thickTop="1" x14ac:dyDescent="0.2"/>
    <row r="61" spans="1:28" x14ac:dyDescent="0.2">
      <c r="Z61" s="16"/>
    </row>
    <row r="62" spans="1:28" x14ac:dyDescent="0.2">
      <c r="Z62" s="17"/>
    </row>
    <row r="65" spans="6:6" x14ac:dyDescent="0.2">
      <c r="F65" s="44"/>
    </row>
  </sheetData>
  <mergeCells count="114">
    <mergeCell ref="A1:AB1"/>
    <mergeCell ref="A2:AB2"/>
    <mergeCell ref="A3:AB3"/>
    <mergeCell ref="B4:AB4"/>
    <mergeCell ref="A5:B5"/>
    <mergeCell ref="C5:AB5"/>
    <mergeCell ref="F6:J6"/>
    <mergeCell ref="L6:R6"/>
    <mergeCell ref="T6:AB6"/>
    <mergeCell ref="L7:N7"/>
    <mergeCell ref="P7:R7"/>
    <mergeCell ref="A8:C8"/>
    <mergeCell ref="E8:F8"/>
    <mergeCell ref="A9:C9"/>
    <mergeCell ref="E9:F9"/>
    <mergeCell ref="A10:C10"/>
    <mergeCell ref="E10:F10"/>
    <mergeCell ref="A11:C11"/>
    <mergeCell ref="E11:F11"/>
    <mergeCell ref="A12:C12"/>
    <mergeCell ref="E12:F12"/>
    <mergeCell ref="A13:C13"/>
    <mergeCell ref="E13:F13"/>
    <mergeCell ref="A14:C14"/>
    <mergeCell ref="E14:F14"/>
    <mergeCell ref="A15:C15"/>
    <mergeCell ref="E15:F15"/>
    <mergeCell ref="A16:C16"/>
    <mergeCell ref="E16:F16"/>
    <mergeCell ref="A17:C17"/>
    <mergeCell ref="E17:F17"/>
    <mergeCell ref="A18:C18"/>
    <mergeCell ref="E18:F18"/>
    <mergeCell ref="A19:C19"/>
    <mergeCell ref="E19:F19"/>
    <mergeCell ref="A20:C20"/>
    <mergeCell ref="E20:F20"/>
    <mergeCell ref="A21:C21"/>
    <mergeCell ref="E21:F21"/>
    <mergeCell ref="A22:C22"/>
    <mergeCell ref="E22:F22"/>
    <mergeCell ref="A23:C23"/>
    <mergeCell ref="E23:F23"/>
    <mergeCell ref="A24:C24"/>
    <mergeCell ref="E24:F24"/>
    <mergeCell ref="A25:C25"/>
    <mergeCell ref="E25:F25"/>
    <mergeCell ref="A26:C26"/>
    <mergeCell ref="E26:F26"/>
    <mergeCell ref="A27:C27"/>
    <mergeCell ref="E27:F27"/>
    <mergeCell ref="A28:C28"/>
    <mergeCell ref="E28:F28"/>
    <mergeCell ref="A29:C29"/>
    <mergeCell ref="E29:F29"/>
    <mergeCell ref="A30:C30"/>
    <mergeCell ref="E30:F30"/>
    <mergeCell ref="A31:C31"/>
    <mergeCell ref="E31:F31"/>
    <mergeCell ref="A32:C32"/>
    <mergeCell ref="E32:F32"/>
    <mergeCell ref="A33:C33"/>
    <mergeCell ref="E33:F33"/>
    <mergeCell ref="A34:C34"/>
    <mergeCell ref="E34:F34"/>
    <mergeCell ref="A35:C35"/>
    <mergeCell ref="E35:F35"/>
    <mergeCell ref="A36:C36"/>
    <mergeCell ref="E36:F36"/>
    <mergeCell ref="A37:C37"/>
    <mergeCell ref="E37:F37"/>
    <mergeCell ref="A38:C38"/>
    <mergeCell ref="E38:F38"/>
    <mergeCell ref="A39:C39"/>
    <mergeCell ref="E39:F39"/>
    <mergeCell ref="A40:C40"/>
    <mergeCell ref="E40:F40"/>
    <mergeCell ref="A41:C41"/>
    <mergeCell ref="E41:F41"/>
    <mergeCell ref="A42:C42"/>
    <mergeCell ref="E42:F42"/>
    <mergeCell ref="A43:C43"/>
    <mergeCell ref="E43:F43"/>
    <mergeCell ref="A44:C44"/>
    <mergeCell ref="E44:F44"/>
    <mergeCell ref="A45:C45"/>
    <mergeCell ref="E45:F45"/>
    <mergeCell ref="A46:C46"/>
    <mergeCell ref="E46:F46"/>
    <mergeCell ref="A47:C47"/>
    <mergeCell ref="E47:F47"/>
    <mergeCell ref="A48:C48"/>
    <mergeCell ref="E48:F48"/>
    <mergeCell ref="A49:C49"/>
    <mergeCell ref="E49:F49"/>
    <mergeCell ref="A50:C50"/>
    <mergeCell ref="E50:F50"/>
    <mergeCell ref="A51:C51"/>
    <mergeCell ref="E51:F51"/>
    <mergeCell ref="A57:C57"/>
    <mergeCell ref="E57:F57"/>
    <mergeCell ref="A58:C58"/>
    <mergeCell ref="E58:F58"/>
    <mergeCell ref="A59:D59"/>
    <mergeCell ref="A52:C52"/>
    <mergeCell ref="E52:F52"/>
    <mergeCell ref="A53:C53"/>
    <mergeCell ref="E53:F53"/>
    <mergeCell ref="A54:C54"/>
    <mergeCell ref="E54:F54"/>
    <mergeCell ref="A55:C55"/>
    <mergeCell ref="E55:F55"/>
    <mergeCell ref="A56:C56"/>
    <mergeCell ref="E56:F56"/>
  </mergeCells>
  <pageMargins left="0.39" right="0.39" top="0.39" bottom="0.39" header="0" footer="0"/>
  <pageSetup paperSize="0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Q11"/>
  <sheetViews>
    <sheetView rightToLeft="1" workbookViewId="0">
      <selection activeCell="R22" sqref="R22"/>
    </sheetView>
  </sheetViews>
  <sheetFormatPr defaultRowHeight="12.75" x14ac:dyDescent="0.2"/>
  <cols>
    <col min="1" max="1" width="5.140625" customWidth="1"/>
    <col min="2" max="2" width="28.5703125" customWidth="1"/>
    <col min="3" max="3" width="1.28515625" customWidth="1"/>
    <col min="4" max="4" width="16.85546875" customWidth="1"/>
    <col min="5" max="5" width="1.28515625" customWidth="1"/>
    <col min="6" max="6" width="24.7109375" customWidth="1"/>
    <col min="7" max="7" width="1.28515625" customWidth="1"/>
    <col min="8" max="8" width="13" customWidth="1"/>
    <col min="9" max="9" width="1.28515625" customWidth="1"/>
    <col min="10" max="10" width="13" customWidth="1"/>
    <col min="11" max="11" width="1.28515625" customWidth="1"/>
    <col min="12" max="12" width="11.7109375" customWidth="1"/>
    <col min="13" max="13" width="1.28515625" customWidth="1"/>
    <col min="14" max="14" width="13" customWidth="1"/>
    <col min="15" max="15" width="1.28515625" customWidth="1"/>
    <col min="16" max="16" width="13" customWidth="1"/>
    <col min="17" max="17" width="1.28515625" customWidth="1"/>
    <col min="18" max="18" width="13" customWidth="1"/>
    <col min="19" max="19" width="1.28515625" customWidth="1"/>
    <col min="20" max="20" width="16" bestFit="1" customWidth="1"/>
    <col min="21" max="21" width="1.28515625" customWidth="1"/>
    <col min="22" max="22" width="13" customWidth="1"/>
    <col min="23" max="23" width="1.28515625" customWidth="1"/>
    <col min="24" max="24" width="13" customWidth="1"/>
    <col min="25" max="25" width="1.28515625" customWidth="1"/>
    <col min="26" max="26" width="13" customWidth="1"/>
    <col min="27" max="27" width="1.28515625" customWidth="1"/>
    <col min="28" max="28" width="13" customWidth="1"/>
    <col min="29" max="29" width="1.28515625" customWidth="1"/>
    <col min="30" max="30" width="15.5703125" customWidth="1"/>
    <col min="31" max="31" width="1.28515625" customWidth="1"/>
    <col min="32" max="32" width="15.5703125" customWidth="1"/>
    <col min="33" max="33" width="1.28515625" customWidth="1"/>
    <col min="34" max="34" width="13" customWidth="1"/>
    <col min="35" max="35" width="1.28515625" customWidth="1"/>
    <col min="36" max="36" width="15.5703125" customWidth="1"/>
    <col min="37" max="37" width="1.28515625" customWidth="1"/>
    <col min="38" max="38" width="18.28515625" bestFit="1" customWidth="1"/>
    <col min="39" max="39" width="0.28515625" customWidth="1"/>
    <col min="43" max="43" width="18.7109375" hidden="1" customWidth="1"/>
  </cols>
  <sheetData>
    <row r="1" spans="1:43" ht="29.1" customHeight="1" x14ac:dyDescent="0.2">
      <c r="A1" s="79" t="s">
        <v>0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79"/>
      <c r="Z1" s="79"/>
      <c r="AA1" s="79"/>
      <c r="AB1" s="79"/>
      <c r="AC1" s="79"/>
      <c r="AD1" s="79"/>
      <c r="AE1" s="79"/>
      <c r="AF1" s="79"/>
      <c r="AG1" s="79"/>
      <c r="AH1" s="79"/>
      <c r="AI1" s="79"/>
      <c r="AJ1" s="79"/>
      <c r="AK1" s="79"/>
      <c r="AL1" s="79"/>
    </row>
    <row r="2" spans="1:43" ht="21.75" customHeight="1" x14ac:dyDescent="0.2">
      <c r="A2" s="79" t="s">
        <v>1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B2" s="79"/>
      <c r="AC2" s="79"/>
      <c r="AD2" s="79"/>
      <c r="AE2" s="79"/>
      <c r="AF2" s="79"/>
      <c r="AG2" s="79"/>
      <c r="AH2" s="79"/>
      <c r="AI2" s="79"/>
      <c r="AJ2" s="79"/>
      <c r="AK2" s="79"/>
      <c r="AL2" s="79"/>
    </row>
    <row r="3" spans="1:43" ht="21.75" customHeight="1" x14ac:dyDescent="0.2">
      <c r="A3" s="79" t="s">
        <v>2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79"/>
      <c r="Y3" s="79"/>
      <c r="Z3" s="79"/>
      <c r="AA3" s="79"/>
      <c r="AB3" s="79"/>
      <c r="AC3" s="79"/>
      <c r="AD3" s="79"/>
      <c r="AE3" s="79"/>
      <c r="AF3" s="79"/>
      <c r="AG3" s="79"/>
      <c r="AH3" s="79"/>
      <c r="AI3" s="79"/>
      <c r="AJ3" s="79"/>
      <c r="AK3" s="79"/>
      <c r="AL3" s="79"/>
    </row>
    <row r="4" spans="1:43" ht="14.45" customHeight="1" x14ac:dyDescent="0.2"/>
    <row r="5" spans="1:43" ht="14.45" customHeight="1" x14ac:dyDescent="0.2">
      <c r="A5" s="1" t="s">
        <v>74</v>
      </c>
      <c r="B5" s="80" t="s">
        <v>75</v>
      </c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</row>
    <row r="6" spans="1:43" ht="14.45" customHeight="1" x14ac:dyDescent="0.2">
      <c r="A6" s="76" t="s">
        <v>76</v>
      </c>
      <c r="B6" s="76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 t="s">
        <v>7</v>
      </c>
      <c r="Q6" s="76"/>
      <c r="R6" s="76"/>
      <c r="S6" s="76"/>
      <c r="T6" s="76"/>
      <c r="V6" s="76" t="s">
        <v>8</v>
      </c>
      <c r="W6" s="76"/>
      <c r="X6" s="76"/>
      <c r="Y6" s="76"/>
      <c r="Z6" s="76"/>
      <c r="AA6" s="76"/>
      <c r="AB6" s="76"/>
      <c r="AD6" s="76" t="s">
        <v>9</v>
      </c>
      <c r="AE6" s="76"/>
      <c r="AF6" s="76"/>
      <c r="AG6" s="76"/>
      <c r="AH6" s="76"/>
      <c r="AI6" s="76"/>
      <c r="AJ6" s="76"/>
      <c r="AK6" s="76"/>
      <c r="AL6" s="76"/>
    </row>
    <row r="7" spans="1:43" ht="14.45" customHeight="1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V7" s="75" t="s">
        <v>10</v>
      </c>
      <c r="W7" s="75"/>
      <c r="X7" s="75"/>
      <c r="Y7" s="3"/>
      <c r="Z7" s="75" t="s">
        <v>11</v>
      </c>
      <c r="AA7" s="75"/>
      <c r="AB7" s="75"/>
      <c r="AD7" s="3"/>
      <c r="AE7" s="3"/>
      <c r="AF7" s="3"/>
      <c r="AG7" s="3"/>
      <c r="AH7" s="3"/>
      <c r="AI7" s="3"/>
      <c r="AJ7" s="3"/>
      <c r="AK7" s="3"/>
      <c r="AL7" s="3"/>
    </row>
    <row r="8" spans="1:43" ht="14.45" customHeight="1" x14ac:dyDescent="0.2">
      <c r="A8" s="76" t="s">
        <v>77</v>
      </c>
      <c r="B8" s="76"/>
      <c r="D8" s="2" t="s">
        <v>78</v>
      </c>
      <c r="F8" s="2" t="s">
        <v>79</v>
      </c>
      <c r="H8" s="2" t="s">
        <v>80</v>
      </c>
      <c r="J8" s="2" t="s">
        <v>81</v>
      </c>
      <c r="L8" s="2" t="s">
        <v>82</v>
      </c>
      <c r="N8" s="2" t="s">
        <v>73</v>
      </c>
      <c r="P8" s="2" t="s">
        <v>13</v>
      </c>
      <c r="R8" s="2" t="s">
        <v>14</v>
      </c>
      <c r="T8" s="2" t="s">
        <v>15</v>
      </c>
      <c r="V8" s="4" t="s">
        <v>13</v>
      </c>
      <c r="W8" s="3"/>
      <c r="X8" s="4" t="s">
        <v>14</v>
      </c>
      <c r="Z8" s="4" t="s">
        <v>13</v>
      </c>
      <c r="AA8" s="3"/>
      <c r="AB8" s="4" t="s">
        <v>16</v>
      </c>
      <c r="AD8" s="2" t="s">
        <v>13</v>
      </c>
      <c r="AF8" s="2" t="s">
        <v>17</v>
      </c>
      <c r="AH8" s="2" t="s">
        <v>14</v>
      </c>
      <c r="AJ8" s="2" t="s">
        <v>15</v>
      </c>
      <c r="AL8" s="2" t="s">
        <v>18</v>
      </c>
      <c r="AQ8" s="16">
        <v>668978375493</v>
      </c>
    </row>
    <row r="9" spans="1:43" ht="21.75" customHeight="1" x14ac:dyDescent="0.2">
      <c r="A9" s="77" t="s">
        <v>83</v>
      </c>
      <c r="B9" s="77"/>
      <c r="D9" s="11" t="s">
        <v>84</v>
      </c>
      <c r="F9" s="11" t="s">
        <v>84</v>
      </c>
      <c r="H9" s="11" t="s">
        <v>85</v>
      </c>
      <c r="J9" s="11" t="s">
        <v>86</v>
      </c>
      <c r="L9" s="12">
        <v>0</v>
      </c>
      <c r="N9" s="12">
        <v>0</v>
      </c>
      <c r="P9" s="6">
        <v>1300</v>
      </c>
      <c r="R9" s="13">
        <v>808603531</v>
      </c>
      <c r="T9" s="13">
        <v>1230486933</v>
      </c>
      <c r="V9" s="41">
        <v>0</v>
      </c>
      <c r="W9" s="44"/>
      <c r="X9" s="45">
        <v>0</v>
      </c>
      <c r="Y9" s="44"/>
      <c r="Z9" s="41">
        <v>0</v>
      </c>
      <c r="AA9" s="44"/>
      <c r="AB9" s="45">
        <v>0</v>
      </c>
      <c r="AD9" s="6">
        <v>1300</v>
      </c>
      <c r="AF9" s="13">
        <v>968080</v>
      </c>
      <c r="AH9" s="13">
        <v>808603531</v>
      </c>
      <c r="AJ9" s="13">
        <v>1258275893</v>
      </c>
      <c r="AL9" s="24">
        <f>AJ9/AQ8</f>
        <v>1.8808917284848265E-3</v>
      </c>
    </row>
    <row r="10" spans="1:43" s="49" customFormat="1" ht="21.75" customHeight="1" thickBot="1" x14ac:dyDescent="0.25">
      <c r="A10" s="74"/>
      <c r="B10" s="74"/>
      <c r="D10" s="51"/>
      <c r="F10" s="51"/>
      <c r="H10" s="51"/>
      <c r="J10" s="51"/>
      <c r="L10" s="51"/>
      <c r="N10" s="51"/>
      <c r="P10" s="50"/>
      <c r="R10" s="51">
        <v>808603531</v>
      </c>
      <c r="T10" s="51">
        <v>1230486933</v>
      </c>
      <c r="V10" s="66"/>
      <c r="W10" s="58"/>
      <c r="X10" s="57">
        <v>0</v>
      </c>
      <c r="Y10" s="58"/>
      <c r="Z10" s="66"/>
      <c r="AA10" s="58"/>
      <c r="AB10" s="57">
        <v>0</v>
      </c>
      <c r="AD10" s="50"/>
      <c r="AF10" s="51"/>
      <c r="AH10" s="51">
        <v>808603531</v>
      </c>
      <c r="AJ10" s="51">
        <f>SUM(AJ9)</f>
        <v>1258275893</v>
      </c>
      <c r="AL10" s="62">
        <f>SUM(AL9)</f>
        <v>1.8808917284848265E-3</v>
      </c>
    </row>
    <row r="11" spans="1:43" ht="13.5" thickTop="1" x14ac:dyDescent="0.2"/>
  </sheetData>
  <mergeCells count="13">
    <mergeCell ref="A1:AL1"/>
    <mergeCell ref="A2:AL2"/>
    <mergeCell ref="A3:AL3"/>
    <mergeCell ref="B5:AL5"/>
    <mergeCell ref="A6:O6"/>
    <mergeCell ref="P6:T6"/>
    <mergeCell ref="V6:AB6"/>
    <mergeCell ref="AD6:AL6"/>
    <mergeCell ref="V7:X7"/>
    <mergeCell ref="Z7:AB7"/>
    <mergeCell ref="A8:B8"/>
    <mergeCell ref="A9:B9"/>
    <mergeCell ref="A10:B10"/>
  </mergeCells>
  <pageMargins left="0.39" right="0.39" top="0.39" bottom="0.39" header="0" footer="0"/>
  <pageSetup paperSize="0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11"/>
  <sheetViews>
    <sheetView rightToLeft="1" workbookViewId="0">
      <selection activeCell="Q13" sqref="Q13"/>
    </sheetView>
  </sheetViews>
  <sheetFormatPr defaultRowHeight="12.75" x14ac:dyDescent="0.2"/>
  <cols>
    <col min="1" max="1" width="5.140625" customWidth="1"/>
    <col min="2" max="2" width="53.28515625" customWidth="1"/>
    <col min="3" max="3" width="1.28515625" customWidth="1"/>
    <col min="4" max="4" width="15.7109375" bestFit="1" customWidth="1"/>
    <col min="5" max="5" width="1.28515625" customWidth="1"/>
    <col min="6" max="6" width="15" bestFit="1" customWidth="1"/>
    <col min="7" max="7" width="1.28515625" customWidth="1"/>
    <col min="8" max="8" width="16.7109375" bestFit="1" customWidth="1"/>
    <col min="9" max="9" width="1.28515625" customWidth="1"/>
    <col min="10" max="10" width="15.28515625" customWidth="1"/>
    <col min="11" max="11" width="1.28515625" customWidth="1"/>
    <col min="12" max="12" width="19.42578125" customWidth="1"/>
    <col min="13" max="13" width="0.28515625" customWidth="1"/>
    <col min="20" max="20" width="18.7109375" bestFit="1" customWidth="1"/>
  </cols>
  <sheetData>
    <row r="1" spans="1:12" ht="29.1" customHeight="1" x14ac:dyDescent="0.2">
      <c r="A1" s="79" t="s">
        <v>0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</row>
    <row r="2" spans="1:12" ht="21.75" customHeight="1" x14ac:dyDescent="0.2">
      <c r="A2" s="79" t="s">
        <v>1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</row>
    <row r="3" spans="1:12" ht="21.75" customHeight="1" x14ac:dyDescent="0.2">
      <c r="A3" s="79" t="s">
        <v>2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</row>
    <row r="4" spans="1:12" ht="14.45" customHeight="1" x14ac:dyDescent="0.2"/>
    <row r="5" spans="1:12" ht="14.45" customHeight="1" x14ac:dyDescent="0.2">
      <c r="A5" s="1" t="s">
        <v>87</v>
      </c>
      <c r="B5" s="80" t="s">
        <v>88</v>
      </c>
      <c r="C5" s="80"/>
      <c r="D5" s="80"/>
      <c r="E5" s="80"/>
      <c r="F5" s="80"/>
      <c r="G5" s="80"/>
      <c r="H5" s="80"/>
      <c r="I5" s="80"/>
      <c r="J5" s="80"/>
      <c r="K5" s="80"/>
      <c r="L5" s="80"/>
    </row>
    <row r="6" spans="1:12" ht="14.45" customHeight="1" x14ac:dyDescent="0.2">
      <c r="D6" s="2" t="s">
        <v>7</v>
      </c>
      <c r="F6" s="76" t="s">
        <v>8</v>
      </c>
      <c r="G6" s="76"/>
      <c r="H6" s="76"/>
      <c r="J6" s="81" t="s">
        <v>9</v>
      </c>
      <c r="K6" s="81"/>
      <c r="L6" s="81"/>
    </row>
    <row r="7" spans="1:12" ht="14.45" customHeight="1" x14ac:dyDescent="0.2">
      <c r="D7" s="3"/>
      <c r="F7" s="3"/>
      <c r="G7" s="3"/>
      <c r="H7" s="3"/>
      <c r="J7" s="22"/>
    </row>
    <row r="8" spans="1:12" ht="14.45" customHeight="1" x14ac:dyDescent="0.2">
      <c r="A8" s="76" t="s">
        <v>89</v>
      </c>
      <c r="B8" s="76"/>
      <c r="D8" s="2" t="s">
        <v>90</v>
      </c>
      <c r="F8" s="2" t="s">
        <v>91</v>
      </c>
      <c r="H8" s="2" t="s">
        <v>92</v>
      </c>
      <c r="J8" s="2" t="s">
        <v>90</v>
      </c>
      <c r="L8" s="21" t="s">
        <v>18</v>
      </c>
    </row>
    <row r="9" spans="1:12" ht="21.75" customHeight="1" x14ac:dyDescent="0.2">
      <c r="A9" s="77" t="s">
        <v>197</v>
      </c>
      <c r="B9" s="77"/>
      <c r="D9" s="6">
        <v>23789103424</v>
      </c>
      <c r="F9" s="6">
        <v>34358109130</v>
      </c>
      <c r="H9" s="6">
        <v>54587528265</v>
      </c>
      <c r="J9" s="6">
        <v>3559684289</v>
      </c>
      <c r="L9" s="20">
        <v>5.3210752685043218E-3</v>
      </c>
    </row>
    <row r="10" spans="1:12" s="49" customFormat="1" ht="21.75" customHeight="1" thickBot="1" x14ac:dyDescent="0.25">
      <c r="A10" s="74"/>
      <c r="B10" s="74"/>
      <c r="D10" s="51">
        <f>SUM(D9)</f>
        <v>23789103424</v>
      </c>
      <c r="F10" s="51">
        <f>SUM(F9)</f>
        <v>34358109130</v>
      </c>
      <c r="H10" s="51">
        <f>SUM(H9)</f>
        <v>54587528265</v>
      </c>
      <c r="J10" s="51">
        <f>SUM(J9)</f>
        <v>3559684289</v>
      </c>
      <c r="L10" s="65">
        <f>SUM(L9:L9)</f>
        <v>5.3210752685043218E-3</v>
      </c>
    </row>
    <row r="11" spans="1:12" ht="13.5" thickTop="1" x14ac:dyDescent="0.2"/>
  </sheetData>
  <mergeCells count="9">
    <mergeCell ref="A8:B8"/>
    <mergeCell ref="A9:B9"/>
    <mergeCell ref="A10:B10"/>
    <mergeCell ref="A1:L1"/>
    <mergeCell ref="A2:L2"/>
    <mergeCell ref="A3:L3"/>
    <mergeCell ref="B5:L5"/>
    <mergeCell ref="F6:H6"/>
    <mergeCell ref="J6:L6"/>
  </mergeCells>
  <pageMargins left="0.39" right="0.39" top="0.39" bottom="0.39" header="0" footer="0"/>
  <pageSetup paperSize="0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S14"/>
  <sheetViews>
    <sheetView rightToLeft="1" workbookViewId="0">
      <selection activeCell="F26" sqref="F26"/>
    </sheetView>
  </sheetViews>
  <sheetFormatPr defaultRowHeight="12.75" x14ac:dyDescent="0.2"/>
  <cols>
    <col min="1" max="1" width="2.5703125" customWidth="1"/>
    <col min="2" max="2" width="50.28515625" customWidth="1"/>
    <col min="3" max="3" width="1.28515625" customWidth="1"/>
    <col min="4" max="4" width="11.7109375" customWidth="1"/>
    <col min="5" max="5" width="1.28515625" customWidth="1"/>
    <col min="6" max="6" width="22" customWidth="1"/>
    <col min="7" max="7" width="1.28515625" customWidth="1"/>
    <col min="8" max="8" width="16.5703125" customWidth="1"/>
    <col min="9" max="9" width="1.28515625" customWidth="1"/>
    <col min="10" max="10" width="19.42578125" customWidth="1"/>
    <col min="11" max="11" width="0.28515625" customWidth="1"/>
    <col min="19" max="19" width="0" hidden="1" customWidth="1"/>
  </cols>
  <sheetData>
    <row r="1" spans="1:19" ht="29.1" customHeight="1" x14ac:dyDescent="0.2">
      <c r="A1" s="79" t="s">
        <v>0</v>
      </c>
      <c r="B1" s="79"/>
      <c r="C1" s="79"/>
      <c r="D1" s="79"/>
      <c r="E1" s="79"/>
      <c r="F1" s="79"/>
      <c r="G1" s="79"/>
      <c r="H1" s="79"/>
      <c r="I1" s="79"/>
      <c r="J1" s="79"/>
    </row>
    <row r="2" spans="1:19" ht="21.75" customHeight="1" x14ac:dyDescent="0.2">
      <c r="A2" s="79" t="s">
        <v>93</v>
      </c>
      <c r="B2" s="79"/>
      <c r="C2" s="79"/>
      <c r="D2" s="79"/>
      <c r="E2" s="79"/>
      <c r="F2" s="79"/>
      <c r="G2" s="79"/>
      <c r="H2" s="79"/>
      <c r="I2" s="79"/>
      <c r="J2" s="79"/>
    </row>
    <row r="3" spans="1:19" ht="21.75" customHeight="1" x14ac:dyDescent="0.2">
      <c r="A3" s="79" t="s">
        <v>2</v>
      </c>
      <c r="B3" s="79"/>
      <c r="C3" s="79"/>
      <c r="D3" s="79"/>
      <c r="E3" s="79"/>
      <c r="F3" s="79"/>
      <c r="G3" s="79"/>
      <c r="H3" s="79"/>
      <c r="I3" s="79"/>
      <c r="J3" s="79"/>
    </row>
    <row r="4" spans="1:19" ht="14.45" customHeight="1" x14ac:dyDescent="0.2"/>
    <row r="5" spans="1:19" ht="29.1" customHeight="1" x14ac:dyDescent="0.2">
      <c r="A5" s="1" t="s">
        <v>94</v>
      </c>
      <c r="B5" s="80" t="s">
        <v>95</v>
      </c>
      <c r="C5" s="80"/>
      <c r="D5" s="80"/>
      <c r="E5" s="80"/>
      <c r="F5" s="80"/>
      <c r="G5" s="80"/>
      <c r="H5" s="80"/>
      <c r="I5" s="80"/>
      <c r="J5" s="80"/>
    </row>
    <row r="6" spans="1:19" ht="14.45" customHeight="1" x14ac:dyDescent="0.2"/>
    <row r="7" spans="1:19" ht="25.5" customHeight="1" x14ac:dyDescent="0.2">
      <c r="A7" s="74"/>
      <c r="B7" s="74"/>
      <c r="D7" s="2" t="s">
        <v>96</v>
      </c>
      <c r="F7" s="2" t="s">
        <v>90</v>
      </c>
      <c r="H7" s="21" t="s">
        <v>97</v>
      </c>
      <c r="J7" s="21" t="s">
        <v>98</v>
      </c>
    </row>
    <row r="8" spans="1:19" ht="21.75" customHeight="1" x14ac:dyDescent="0.2">
      <c r="A8" s="71" t="s">
        <v>99</v>
      </c>
      <c r="B8" s="71"/>
      <c r="D8" s="5" t="s">
        <v>100</v>
      </c>
      <c r="F8" s="6">
        <f>'درآمد سرمایه گذاری در سهام'!U76</f>
        <v>62895627201</v>
      </c>
      <c r="H8" s="20">
        <f>F8/$F$13</f>
        <v>0.97786792744093343</v>
      </c>
      <c r="J8" s="20">
        <f>F8/$S$9</f>
        <v>9.4017429419373091E-2</v>
      </c>
    </row>
    <row r="9" spans="1:19" ht="21.75" customHeight="1" x14ac:dyDescent="0.2">
      <c r="A9" s="69" t="s">
        <v>101</v>
      </c>
      <c r="B9" s="69"/>
      <c r="D9" s="8" t="s">
        <v>102</v>
      </c>
      <c r="F9" s="42">
        <v>0</v>
      </c>
      <c r="H9" s="20">
        <f t="shared" ref="H9:H12" si="0">F9/$F$13</f>
        <v>0</v>
      </c>
      <c r="J9" s="20">
        <f t="shared" ref="J9:J12" si="1">F9/$S$9</f>
        <v>0</v>
      </c>
      <c r="S9" s="18">
        <v>668978375493</v>
      </c>
    </row>
    <row r="10" spans="1:19" ht="21.75" customHeight="1" x14ac:dyDescent="0.2">
      <c r="A10" s="69" t="s">
        <v>103</v>
      </c>
      <c r="B10" s="69"/>
      <c r="D10" s="8" t="s">
        <v>104</v>
      </c>
      <c r="F10" s="9">
        <f>'درآمد سرمایه گذاری در اوراق به'!R10</f>
        <v>220011116</v>
      </c>
      <c r="H10" s="20">
        <f t="shared" si="0"/>
        <v>3.4206164019851952E-3</v>
      </c>
      <c r="J10" s="20">
        <f t="shared" si="1"/>
        <v>3.2887627471943917E-4</v>
      </c>
    </row>
    <row r="11" spans="1:19" ht="21.75" customHeight="1" x14ac:dyDescent="0.2">
      <c r="A11" s="69" t="s">
        <v>105</v>
      </c>
      <c r="B11" s="69"/>
      <c r="D11" s="8" t="s">
        <v>106</v>
      </c>
      <c r="F11" s="9">
        <f>'درآمد سپرده بانکی'!H9</f>
        <v>96312584</v>
      </c>
      <c r="H11" s="20">
        <f t="shared" si="0"/>
        <v>1.4974170875437806E-3</v>
      </c>
      <c r="J11" s="20">
        <f t="shared" si="1"/>
        <v>1.4396965212668192E-4</v>
      </c>
    </row>
    <row r="12" spans="1:19" ht="21.75" customHeight="1" x14ac:dyDescent="0.2">
      <c r="A12" s="71" t="s">
        <v>107</v>
      </c>
      <c r="B12" s="71"/>
      <c r="D12" s="25" t="s">
        <v>108</v>
      </c>
      <c r="F12" s="10">
        <f>'سایر درآمدها'!F11</f>
        <v>1107192243</v>
      </c>
      <c r="H12" s="20">
        <f t="shared" si="0"/>
        <v>1.721403906953764E-2</v>
      </c>
      <c r="J12" s="20">
        <f t="shared" si="1"/>
        <v>1.6550493761237958E-3</v>
      </c>
    </row>
    <row r="13" spans="1:19" s="49" customFormat="1" ht="21.75" customHeight="1" thickBot="1" x14ac:dyDescent="0.25">
      <c r="A13" s="74"/>
      <c r="B13" s="74"/>
      <c r="D13" s="50"/>
      <c r="F13" s="51">
        <f>SUM(F8:F12)</f>
        <v>64319143144</v>
      </c>
      <c r="H13" s="64">
        <f>SUM(H8:H12)</f>
        <v>1</v>
      </c>
      <c r="J13" s="65">
        <f>SUM(J8:J12)</f>
        <v>9.6145324722342995E-2</v>
      </c>
    </row>
    <row r="14" spans="1:19" ht="13.5" thickTop="1" x14ac:dyDescent="0.2"/>
  </sheetData>
  <mergeCells count="11">
    <mergeCell ref="A1:J1"/>
    <mergeCell ref="A2:J2"/>
    <mergeCell ref="A3:J3"/>
    <mergeCell ref="B5:J5"/>
    <mergeCell ref="A7:B7"/>
    <mergeCell ref="A13:B13"/>
    <mergeCell ref="A8:B8"/>
    <mergeCell ref="A9:B9"/>
    <mergeCell ref="A10:B10"/>
    <mergeCell ref="A11:B11"/>
    <mergeCell ref="A12:B12"/>
  </mergeCells>
  <pageMargins left="0.39" right="0.39" top="0.39" bottom="0.39" header="0" footer="0"/>
  <pageSetup paperSize="0"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Z83"/>
  <sheetViews>
    <sheetView rightToLeft="1" workbookViewId="0">
      <selection activeCell="E82" sqref="D82:E82"/>
    </sheetView>
  </sheetViews>
  <sheetFormatPr defaultRowHeight="12.75" x14ac:dyDescent="0.2"/>
  <cols>
    <col min="1" max="1" width="5.140625" customWidth="1"/>
    <col min="2" max="2" width="24.42578125" customWidth="1"/>
    <col min="3" max="3" width="1.28515625" customWidth="1"/>
    <col min="4" max="4" width="15.28515625" bestFit="1" customWidth="1"/>
    <col min="5" max="5" width="1.28515625" customWidth="1"/>
    <col min="6" max="6" width="18.140625" bestFit="1" customWidth="1"/>
    <col min="7" max="7" width="1.28515625" customWidth="1"/>
    <col min="8" max="8" width="13" customWidth="1"/>
    <col min="9" max="9" width="1.28515625" customWidth="1"/>
    <col min="10" max="10" width="17.28515625" bestFit="1" customWidth="1"/>
    <col min="11" max="11" width="1.28515625" customWidth="1"/>
    <col min="12" max="12" width="17.28515625" bestFit="1" customWidth="1"/>
    <col min="13" max="13" width="1.28515625" customWidth="1"/>
    <col min="14" max="14" width="16.140625" bestFit="1" customWidth="1"/>
    <col min="15" max="16" width="1.28515625" customWidth="1"/>
    <col min="17" max="17" width="17.42578125" bestFit="1" customWidth="1"/>
    <col min="18" max="18" width="1.28515625" customWidth="1"/>
    <col min="19" max="19" width="17.7109375" bestFit="1" customWidth="1"/>
    <col min="20" max="20" width="1.28515625" customWidth="1"/>
    <col min="21" max="21" width="16.85546875" bestFit="1" customWidth="1"/>
    <col min="22" max="22" width="1.28515625" customWidth="1"/>
    <col min="23" max="23" width="15.5703125" customWidth="1"/>
    <col min="24" max="24" width="0.28515625" customWidth="1"/>
    <col min="26" max="26" width="13.42578125" bestFit="1" customWidth="1"/>
  </cols>
  <sheetData>
    <row r="1" spans="1:26" ht="29.1" customHeight="1" x14ac:dyDescent="0.2">
      <c r="A1" s="79" t="s">
        <v>0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</row>
    <row r="2" spans="1:26" ht="21.75" customHeight="1" x14ac:dyDescent="0.2">
      <c r="A2" s="79" t="s">
        <v>93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</row>
    <row r="3" spans="1:26" ht="21.75" customHeight="1" x14ac:dyDescent="0.2">
      <c r="A3" s="79" t="s">
        <v>2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</row>
    <row r="4" spans="1:26" ht="14.45" customHeight="1" x14ac:dyDescent="0.2"/>
    <row r="5" spans="1:26" ht="14.45" customHeight="1" x14ac:dyDescent="0.2">
      <c r="A5" s="1" t="s">
        <v>109</v>
      </c>
      <c r="B5" s="80" t="s">
        <v>110</v>
      </c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</row>
    <row r="6" spans="1:26" ht="14.45" customHeight="1" x14ac:dyDescent="0.2">
      <c r="D6" s="76" t="s">
        <v>111</v>
      </c>
      <c r="E6" s="76"/>
      <c r="F6" s="76"/>
      <c r="G6" s="76"/>
      <c r="H6" s="76"/>
      <c r="I6" s="76"/>
      <c r="J6" s="76"/>
      <c r="K6" s="76"/>
      <c r="L6" s="76"/>
      <c r="N6" s="76" t="s">
        <v>112</v>
      </c>
      <c r="O6" s="76"/>
      <c r="P6" s="76"/>
      <c r="Q6" s="76"/>
      <c r="R6" s="76"/>
      <c r="S6" s="76"/>
      <c r="T6" s="76"/>
      <c r="U6" s="76"/>
      <c r="V6" s="76"/>
      <c r="W6" s="76"/>
    </row>
    <row r="7" spans="1:26" ht="14.45" customHeight="1" x14ac:dyDescent="0.2">
      <c r="D7" s="3"/>
      <c r="E7" s="3"/>
      <c r="F7" s="3"/>
      <c r="G7" s="3"/>
      <c r="H7" s="3"/>
      <c r="I7" s="3"/>
      <c r="J7" s="75" t="s">
        <v>69</v>
      </c>
      <c r="K7" s="75"/>
      <c r="L7" s="75"/>
      <c r="N7" s="3"/>
      <c r="O7" s="3"/>
      <c r="P7" s="3"/>
      <c r="Q7" s="3"/>
      <c r="R7" s="3"/>
      <c r="S7" s="3"/>
      <c r="T7" s="3"/>
      <c r="U7" s="75" t="s">
        <v>69</v>
      </c>
      <c r="V7" s="75"/>
      <c r="W7" s="75"/>
    </row>
    <row r="8" spans="1:26" ht="14.45" customHeight="1" x14ac:dyDescent="0.2">
      <c r="A8" s="76" t="s">
        <v>113</v>
      </c>
      <c r="B8" s="76"/>
      <c r="D8" s="2" t="s">
        <v>114</v>
      </c>
      <c r="F8" s="2" t="s">
        <v>115</v>
      </c>
      <c r="H8" s="2" t="s">
        <v>116</v>
      </c>
      <c r="J8" s="4" t="s">
        <v>90</v>
      </c>
      <c r="K8" s="3"/>
      <c r="L8" s="4" t="s">
        <v>97</v>
      </c>
      <c r="N8" s="2" t="s">
        <v>114</v>
      </c>
      <c r="P8" s="76" t="s">
        <v>115</v>
      </c>
      <c r="Q8" s="76"/>
      <c r="S8" s="2" t="s">
        <v>116</v>
      </c>
      <c r="U8" s="4" t="s">
        <v>90</v>
      </c>
      <c r="V8" s="3"/>
      <c r="W8" s="35" t="s">
        <v>97</v>
      </c>
    </row>
    <row r="9" spans="1:26" ht="21.75" customHeight="1" x14ac:dyDescent="0.2">
      <c r="A9" s="77" t="s">
        <v>117</v>
      </c>
      <c r="B9" s="77"/>
      <c r="D9" s="41">
        <v>0</v>
      </c>
      <c r="F9" s="27">
        <v>0</v>
      </c>
      <c r="G9" s="27"/>
      <c r="H9" s="34">
        <v>0</v>
      </c>
      <c r="I9" s="27"/>
      <c r="J9" s="27">
        <v>0</v>
      </c>
      <c r="K9" s="27"/>
      <c r="L9" s="39">
        <f>J9/درآمد!$F$13</f>
        <v>0</v>
      </c>
      <c r="M9" s="27"/>
      <c r="N9" s="27">
        <v>0</v>
      </c>
      <c r="O9" s="27"/>
      <c r="P9" s="27">
        <v>0</v>
      </c>
      <c r="Q9" s="34">
        <v>0</v>
      </c>
      <c r="R9" s="27"/>
      <c r="S9" s="27">
        <v>1643064</v>
      </c>
      <c r="T9" s="27"/>
      <c r="U9" s="27">
        <f>N9+Q9+S9</f>
        <v>1643064</v>
      </c>
      <c r="W9" s="36">
        <f>U9/درآمد!$F$13</f>
        <v>2.5545489564770003E-5</v>
      </c>
      <c r="Z9" s="28"/>
    </row>
    <row r="10" spans="1:26" ht="21.75" customHeight="1" x14ac:dyDescent="0.2">
      <c r="A10" s="69" t="s">
        <v>65</v>
      </c>
      <c r="B10" s="69"/>
      <c r="D10" s="42">
        <v>0</v>
      </c>
      <c r="F10" s="27">
        <v>269785170</v>
      </c>
      <c r="G10" s="27"/>
      <c r="H10" s="34">
        <v>0</v>
      </c>
      <c r="I10" s="27"/>
      <c r="J10" s="27">
        <v>269785170</v>
      </c>
      <c r="K10" s="27"/>
      <c r="L10" s="39">
        <f>J10/درآمد!$F$13</f>
        <v>4.1944770532156388E-3</v>
      </c>
      <c r="M10" s="27"/>
      <c r="N10" s="27">
        <v>513000000</v>
      </c>
      <c r="O10" s="27"/>
      <c r="P10" s="27">
        <v>443003916</v>
      </c>
      <c r="Q10" s="34">
        <v>0</v>
      </c>
      <c r="R10" s="27"/>
      <c r="S10" s="27">
        <v>1021334260</v>
      </c>
      <c r="T10" s="27"/>
      <c r="U10" s="27">
        <f t="shared" ref="U10:U64" si="0">N10+Q10+S10</f>
        <v>1534334260</v>
      </c>
      <c r="W10" s="36">
        <f>U10/درآمد!$F$13</f>
        <v>2.3855017106880257E-2</v>
      </c>
      <c r="Z10" s="28"/>
    </row>
    <row r="11" spans="1:26" ht="21.75" customHeight="1" x14ac:dyDescent="0.2">
      <c r="A11" s="69" t="s">
        <v>52</v>
      </c>
      <c r="B11" s="69"/>
      <c r="D11" s="42">
        <v>0</v>
      </c>
      <c r="F11" s="27">
        <v>-62525745</v>
      </c>
      <c r="G11" s="27"/>
      <c r="H11" s="34">
        <v>0</v>
      </c>
      <c r="I11" s="27"/>
      <c r="J11" s="27">
        <v>-62525745</v>
      </c>
      <c r="K11" s="27"/>
      <c r="L11" s="39">
        <f>J11/درآمد!$F$13</f>
        <v>-9.7211719472094216E-4</v>
      </c>
      <c r="M11" s="27"/>
      <c r="N11" s="27">
        <v>99946309</v>
      </c>
      <c r="O11" s="27"/>
      <c r="P11" s="27">
        <v>-834803187</v>
      </c>
      <c r="Q11" s="34">
        <v>0</v>
      </c>
      <c r="R11" s="27"/>
      <c r="S11" s="27">
        <v>-327322398</v>
      </c>
      <c r="T11" s="27"/>
      <c r="U11" s="27">
        <f t="shared" si="0"/>
        <v>-227376089</v>
      </c>
      <c r="W11" s="36">
        <f>U11/درآمد!$F$13</f>
        <v>-3.5351231046555189E-3</v>
      </c>
      <c r="Z11" s="28"/>
    </row>
    <row r="12" spans="1:26" ht="21.75" customHeight="1" x14ac:dyDescent="0.2">
      <c r="A12" s="69" t="s">
        <v>57</v>
      </c>
      <c r="B12" s="69"/>
      <c r="D12" s="42">
        <v>0</v>
      </c>
      <c r="F12" s="27">
        <v>-896290391</v>
      </c>
      <c r="G12" s="27"/>
      <c r="H12" s="34">
        <v>0</v>
      </c>
      <c r="I12" s="27"/>
      <c r="J12" s="27">
        <v>-896290391</v>
      </c>
      <c r="K12" s="27"/>
      <c r="L12" s="39">
        <f>J12/درآمد!$F$13</f>
        <v>-1.3935048683614348E-2</v>
      </c>
      <c r="M12" s="27"/>
      <c r="N12" s="27">
        <v>537829442</v>
      </c>
      <c r="O12" s="27"/>
      <c r="P12" s="27">
        <v>-4353553123</v>
      </c>
      <c r="Q12" s="34">
        <v>0</v>
      </c>
      <c r="R12" s="27"/>
      <c r="S12" s="27">
        <v>364847114</v>
      </c>
      <c r="T12" s="27"/>
      <c r="U12" s="27">
        <f t="shared" si="0"/>
        <v>902676556</v>
      </c>
      <c r="W12" s="36">
        <f>U12/درآمد!$F$13</f>
        <v>1.4034337397484531E-2</v>
      </c>
      <c r="Z12" s="28"/>
    </row>
    <row r="13" spans="1:26" ht="21.75" customHeight="1" x14ac:dyDescent="0.2">
      <c r="A13" s="69" t="s">
        <v>118</v>
      </c>
      <c r="B13" s="69"/>
      <c r="D13" s="42">
        <v>0</v>
      </c>
      <c r="F13" s="27">
        <v>0</v>
      </c>
      <c r="G13" s="27"/>
      <c r="H13" s="34">
        <v>0</v>
      </c>
      <c r="I13" s="27"/>
      <c r="J13" s="27">
        <v>0</v>
      </c>
      <c r="K13" s="27"/>
      <c r="L13" s="39">
        <f>J13/درآمد!$F$13</f>
        <v>0</v>
      </c>
      <c r="M13" s="27"/>
      <c r="N13" s="27">
        <v>1875000000</v>
      </c>
      <c r="O13" s="27"/>
      <c r="P13" s="27">
        <v>0</v>
      </c>
      <c r="Q13" s="34">
        <v>0</v>
      </c>
      <c r="R13" s="27"/>
      <c r="S13" s="27">
        <v>-206914027</v>
      </c>
      <c r="T13" s="27"/>
      <c r="U13" s="27">
        <f t="shared" si="0"/>
        <v>1668085973</v>
      </c>
      <c r="W13" s="36">
        <f>U13/درآمد!$F$13</f>
        <v>2.5934517959379986E-2</v>
      </c>
      <c r="Z13" s="28"/>
    </row>
    <row r="14" spans="1:26" ht="21.75" customHeight="1" x14ac:dyDescent="0.2">
      <c r="A14" s="69" t="s">
        <v>60</v>
      </c>
      <c r="B14" s="69"/>
      <c r="D14" s="42">
        <v>0</v>
      </c>
      <c r="F14" s="27">
        <v>-4149209447</v>
      </c>
      <c r="G14" s="27"/>
      <c r="H14" s="34">
        <v>0</v>
      </c>
      <c r="I14" s="27"/>
      <c r="J14" s="27">
        <v>-4149209447</v>
      </c>
      <c r="K14" s="27"/>
      <c r="L14" s="39">
        <f>J14/درآمد!$F$13</f>
        <v>-6.4509712725970267E-2</v>
      </c>
      <c r="M14" s="27"/>
      <c r="N14" s="27">
        <v>5090298800</v>
      </c>
      <c r="O14" s="27"/>
      <c r="P14" s="27">
        <v>-10999435616</v>
      </c>
      <c r="Q14" s="34">
        <v>0</v>
      </c>
      <c r="R14" s="27"/>
      <c r="S14" s="27">
        <v>329143383</v>
      </c>
      <c r="T14" s="27"/>
      <c r="U14" s="27">
        <f t="shared" si="0"/>
        <v>5419442183</v>
      </c>
      <c r="W14" s="36">
        <f>U14/درآمد!$F$13</f>
        <v>8.4258619099865165E-2</v>
      </c>
      <c r="Z14" s="28"/>
    </row>
    <row r="15" spans="1:26" ht="21.75" customHeight="1" x14ac:dyDescent="0.2">
      <c r="A15" s="69" t="s">
        <v>119</v>
      </c>
      <c r="B15" s="69"/>
      <c r="D15" s="42">
        <v>0</v>
      </c>
      <c r="F15" s="27">
        <v>0</v>
      </c>
      <c r="G15" s="27"/>
      <c r="H15" s="34">
        <v>0</v>
      </c>
      <c r="I15" s="27"/>
      <c r="J15" s="27">
        <v>0</v>
      </c>
      <c r="K15" s="27"/>
      <c r="L15" s="39">
        <f>J15/درآمد!$F$13</f>
        <v>0</v>
      </c>
      <c r="M15" s="27"/>
      <c r="N15" s="27">
        <v>0</v>
      </c>
      <c r="O15" s="27"/>
      <c r="P15" s="27">
        <v>0</v>
      </c>
      <c r="Q15" s="34">
        <v>0</v>
      </c>
      <c r="R15" s="27"/>
      <c r="S15" s="27">
        <v>1268180999</v>
      </c>
      <c r="T15" s="27"/>
      <c r="U15" s="27">
        <f t="shared" si="0"/>
        <v>1268180999</v>
      </c>
      <c r="W15" s="36">
        <f>U15/درآمد!$F$13</f>
        <v>1.9717007052795325E-2</v>
      </c>
      <c r="Z15" s="28"/>
    </row>
    <row r="16" spans="1:26" ht="21.75" customHeight="1" x14ac:dyDescent="0.2">
      <c r="A16" s="69" t="s">
        <v>54</v>
      </c>
      <c r="B16" s="69"/>
      <c r="D16" s="42">
        <v>0</v>
      </c>
      <c r="F16" s="27">
        <v>-865193385</v>
      </c>
      <c r="G16" s="27"/>
      <c r="H16" s="34">
        <v>0</v>
      </c>
      <c r="I16" s="27"/>
      <c r="J16" s="27">
        <v>-865193385</v>
      </c>
      <c r="K16" s="27"/>
      <c r="L16" s="39">
        <f>J16/درآمد!$F$13</f>
        <v>-1.3451568890819551E-2</v>
      </c>
      <c r="M16" s="27"/>
      <c r="N16" s="27">
        <v>3156790000</v>
      </c>
      <c r="O16" s="27"/>
      <c r="P16" s="27">
        <v>-14129997705</v>
      </c>
      <c r="Q16" s="34">
        <v>0</v>
      </c>
      <c r="R16" s="27"/>
      <c r="S16" s="27">
        <v>-1101102549</v>
      </c>
      <c r="T16" s="27"/>
      <c r="U16" s="27">
        <f t="shared" si="0"/>
        <v>2055687451</v>
      </c>
      <c r="W16" s="36">
        <f>U16/درآمد!$F$13</f>
        <v>3.1960740621149966E-2</v>
      </c>
      <c r="Z16" s="28"/>
    </row>
    <row r="17" spans="1:26" ht="21.75" customHeight="1" x14ac:dyDescent="0.2">
      <c r="A17" s="69" t="s">
        <v>120</v>
      </c>
      <c r="B17" s="69"/>
      <c r="D17" s="42">
        <v>0</v>
      </c>
      <c r="F17" s="27">
        <v>0</v>
      </c>
      <c r="G17" s="27"/>
      <c r="H17" s="34">
        <v>0</v>
      </c>
      <c r="I17" s="27"/>
      <c r="J17" s="27">
        <v>0</v>
      </c>
      <c r="K17" s="27"/>
      <c r="L17" s="39">
        <f>J17/درآمد!$F$13</f>
        <v>0</v>
      </c>
      <c r="M17" s="27"/>
      <c r="N17" s="27">
        <v>0</v>
      </c>
      <c r="O17" s="27"/>
      <c r="P17" s="27">
        <v>0</v>
      </c>
      <c r="Q17" s="34">
        <v>0</v>
      </c>
      <c r="R17" s="27"/>
      <c r="S17" s="27">
        <v>-167286225</v>
      </c>
      <c r="T17" s="27"/>
      <c r="U17" s="27">
        <f t="shared" si="0"/>
        <v>-167286225</v>
      </c>
      <c r="W17" s="36">
        <f>U17/درآمد!$F$13</f>
        <v>-2.6008776986576705E-3</v>
      </c>
      <c r="Z17" s="28"/>
    </row>
    <row r="18" spans="1:26" ht="21.75" customHeight="1" x14ac:dyDescent="0.2">
      <c r="A18" s="69" t="s">
        <v>25</v>
      </c>
      <c r="B18" s="69"/>
      <c r="D18" s="42">
        <v>0</v>
      </c>
      <c r="F18" s="27">
        <v>-121771124</v>
      </c>
      <c r="G18" s="27"/>
      <c r="H18" s="34">
        <v>0</v>
      </c>
      <c r="I18" s="27"/>
      <c r="J18" s="27">
        <v>-121771124</v>
      </c>
      <c r="K18" s="27"/>
      <c r="L18" s="39">
        <f>J18/درآمد!$F$13</f>
        <v>-1.8932329948391018E-3</v>
      </c>
      <c r="M18" s="27"/>
      <c r="N18" s="27">
        <v>112000000</v>
      </c>
      <c r="O18" s="27"/>
      <c r="P18" s="27">
        <v>51789937</v>
      </c>
      <c r="Q18" s="34">
        <v>0</v>
      </c>
      <c r="R18" s="27"/>
      <c r="S18" s="27">
        <v>429628361</v>
      </c>
      <c r="T18" s="27"/>
      <c r="U18" s="27">
        <f t="shared" si="0"/>
        <v>541628361</v>
      </c>
      <c r="W18" s="36">
        <f>U18/درآمد!$F$13</f>
        <v>8.4209511278373686E-3</v>
      </c>
      <c r="Z18" s="28"/>
    </row>
    <row r="19" spans="1:26" ht="21.75" customHeight="1" x14ac:dyDescent="0.2">
      <c r="A19" s="69" t="s">
        <v>50</v>
      </c>
      <c r="B19" s="69"/>
      <c r="D19" s="42">
        <v>0</v>
      </c>
      <c r="F19" s="27">
        <v>-70442311</v>
      </c>
      <c r="G19" s="27"/>
      <c r="H19" s="34">
        <v>0</v>
      </c>
      <c r="I19" s="27"/>
      <c r="J19" s="27">
        <v>-70442311</v>
      </c>
      <c r="K19" s="27"/>
      <c r="L19" s="39">
        <f>J19/درآمد!$F$13</f>
        <v>-1.095199773453002E-3</v>
      </c>
      <c r="M19" s="27"/>
      <c r="N19" s="27">
        <v>0</v>
      </c>
      <c r="O19" s="27"/>
      <c r="P19" s="27">
        <v>-4485580516</v>
      </c>
      <c r="Q19" s="34">
        <v>0</v>
      </c>
      <c r="R19" s="27"/>
      <c r="S19" s="27">
        <v>-216830033</v>
      </c>
      <c r="T19" s="27"/>
      <c r="U19" s="27">
        <f t="shared" si="0"/>
        <v>-216830033</v>
      </c>
      <c r="W19" s="36">
        <f>U19/درآمد!$F$13</f>
        <v>-3.3711586069259843E-3</v>
      </c>
      <c r="Z19" s="28"/>
    </row>
    <row r="20" spans="1:26" ht="21.75" customHeight="1" x14ac:dyDescent="0.2">
      <c r="A20" s="69" t="s">
        <v>121</v>
      </c>
      <c r="B20" s="69"/>
      <c r="D20" s="42">
        <v>0</v>
      </c>
      <c r="F20" s="27">
        <v>0</v>
      </c>
      <c r="G20" s="27"/>
      <c r="H20" s="34">
        <v>0</v>
      </c>
      <c r="I20" s="27"/>
      <c r="J20" s="27">
        <v>0</v>
      </c>
      <c r="K20" s="27"/>
      <c r="L20" s="39">
        <f>J20/درآمد!$F$13</f>
        <v>0</v>
      </c>
      <c r="M20" s="27"/>
      <c r="N20" s="27">
        <v>0</v>
      </c>
      <c r="O20" s="27"/>
      <c r="P20" s="27">
        <v>0</v>
      </c>
      <c r="Q20" s="34">
        <v>0</v>
      </c>
      <c r="R20" s="27"/>
      <c r="S20" s="27">
        <v>1958979055</v>
      </c>
      <c r="T20" s="27"/>
      <c r="U20" s="27">
        <f t="shared" si="0"/>
        <v>1958979055</v>
      </c>
      <c r="W20" s="36">
        <f>U20/درآمد!$F$13</f>
        <v>3.0457169658093353E-2</v>
      </c>
      <c r="Z20" s="28"/>
    </row>
    <row r="21" spans="1:26" ht="21.75" customHeight="1" x14ac:dyDescent="0.2">
      <c r="A21" s="69" t="s">
        <v>21</v>
      </c>
      <c r="B21" s="69"/>
      <c r="D21" s="42">
        <v>0</v>
      </c>
      <c r="F21" s="27">
        <v>-829597548</v>
      </c>
      <c r="G21" s="27"/>
      <c r="H21" s="34">
        <v>0</v>
      </c>
      <c r="I21" s="27"/>
      <c r="J21" s="27">
        <v>-829597548</v>
      </c>
      <c r="K21" s="27"/>
      <c r="L21" s="39">
        <f>J21/درآمد!$F$13</f>
        <v>-1.2898143654411989E-2</v>
      </c>
      <c r="M21" s="27"/>
      <c r="N21" s="27">
        <v>5699456000</v>
      </c>
      <c r="O21" s="27"/>
      <c r="P21" s="27">
        <v>-15418373966</v>
      </c>
      <c r="Q21" s="34">
        <v>0</v>
      </c>
      <c r="R21" s="27"/>
      <c r="S21" s="27">
        <v>-30236613</v>
      </c>
      <c r="T21" s="27"/>
      <c r="U21" s="27">
        <f t="shared" si="0"/>
        <v>5669219387</v>
      </c>
      <c r="W21" s="36">
        <f>U21/درآمد!$F$13</f>
        <v>8.8142022885901145E-2</v>
      </c>
      <c r="Z21" s="28"/>
    </row>
    <row r="22" spans="1:26" ht="21.75" customHeight="1" x14ac:dyDescent="0.2">
      <c r="A22" s="69" t="s">
        <v>122</v>
      </c>
      <c r="B22" s="69"/>
      <c r="D22" s="42">
        <v>0</v>
      </c>
      <c r="F22" s="27">
        <v>0</v>
      </c>
      <c r="G22" s="27"/>
      <c r="H22" s="34">
        <v>0</v>
      </c>
      <c r="I22" s="27"/>
      <c r="J22" s="27">
        <v>0</v>
      </c>
      <c r="K22" s="27"/>
      <c r="L22" s="39">
        <f>J22/درآمد!$F$13</f>
        <v>0</v>
      </c>
      <c r="M22" s="27"/>
      <c r="N22" s="27">
        <v>0</v>
      </c>
      <c r="O22" s="27"/>
      <c r="P22" s="27">
        <v>0</v>
      </c>
      <c r="Q22" s="34">
        <v>0</v>
      </c>
      <c r="R22" s="27"/>
      <c r="S22" s="27">
        <v>5534825</v>
      </c>
      <c r="T22" s="27"/>
      <c r="U22" s="27">
        <f t="shared" si="0"/>
        <v>5534825</v>
      </c>
      <c r="W22" s="36">
        <f>U22/درآمد!$F$13</f>
        <v>8.6052530078151629E-5</v>
      </c>
      <c r="Z22" s="28"/>
    </row>
    <row r="23" spans="1:26" ht="21.75" customHeight="1" x14ac:dyDescent="0.2">
      <c r="A23" s="69" t="s">
        <v>35</v>
      </c>
      <c r="B23" s="69"/>
      <c r="D23" s="42">
        <v>0</v>
      </c>
      <c r="F23" s="27">
        <v>-3819021459</v>
      </c>
      <c r="G23" s="27"/>
      <c r="H23" s="34">
        <v>0</v>
      </c>
      <c r="I23" s="27"/>
      <c r="J23" s="27">
        <v>-3819021459</v>
      </c>
      <c r="K23" s="27"/>
      <c r="L23" s="39">
        <f>J23/درآمد!$F$13</f>
        <v>-5.9376124623579607E-2</v>
      </c>
      <c r="M23" s="27"/>
      <c r="N23" s="27">
        <v>3967843320</v>
      </c>
      <c r="O23" s="27"/>
      <c r="P23" s="27">
        <v>8138898193</v>
      </c>
      <c r="Q23" s="34">
        <v>0</v>
      </c>
      <c r="R23" s="27"/>
      <c r="S23" s="34">
        <v>0</v>
      </c>
      <c r="T23" s="27"/>
      <c r="U23" s="27">
        <f t="shared" si="0"/>
        <v>3967843320</v>
      </c>
      <c r="W23" s="36">
        <f>U23/درآمد!$F$13</f>
        <v>6.1689928162081548E-2</v>
      </c>
      <c r="Z23" s="28"/>
    </row>
    <row r="24" spans="1:26" ht="21.75" customHeight="1" x14ac:dyDescent="0.2">
      <c r="A24" s="69" t="s">
        <v>59</v>
      </c>
      <c r="B24" s="69"/>
      <c r="D24" s="42">
        <v>0</v>
      </c>
      <c r="F24" s="27">
        <v>27854354</v>
      </c>
      <c r="G24" s="27"/>
      <c r="H24" s="34">
        <v>0</v>
      </c>
      <c r="I24" s="27"/>
      <c r="J24" s="27">
        <v>27854354</v>
      </c>
      <c r="K24" s="27"/>
      <c r="L24" s="39">
        <f>J24/درآمد!$F$13</f>
        <v>4.3306475550581691E-4</v>
      </c>
      <c r="M24" s="27"/>
      <c r="N24" s="27">
        <v>350263500</v>
      </c>
      <c r="O24" s="27"/>
      <c r="P24" s="27">
        <v>-856700302</v>
      </c>
      <c r="Q24" s="34">
        <v>0</v>
      </c>
      <c r="R24" s="27"/>
      <c r="S24" s="34">
        <v>0</v>
      </c>
      <c r="T24" s="27"/>
      <c r="U24" s="27">
        <f t="shared" si="0"/>
        <v>350263500</v>
      </c>
      <c r="W24" s="36">
        <f>U24/درآمد!$F$13</f>
        <v>5.445711539033061E-3</v>
      </c>
      <c r="Z24" s="28"/>
    </row>
    <row r="25" spans="1:26" ht="21.75" customHeight="1" x14ac:dyDescent="0.2">
      <c r="A25" s="69" t="s">
        <v>48</v>
      </c>
      <c r="B25" s="69"/>
      <c r="D25" s="42">
        <v>0</v>
      </c>
      <c r="F25" s="27">
        <v>-6670472</v>
      </c>
      <c r="G25" s="27"/>
      <c r="H25" s="34">
        <v>0</v>
      </c>
      <c r="I25" s="27"/>
      <c r="J25" s="27">
        <v>-6670472</v>
      </c>
      <c r="K25" s="27"/>
      <c r="L25" s="39">
        <f>J25/درآمد!$F$13</f>
        <v>-1.0370896865130663E-4</v>
      </c>
      <c r="M25" s="27"/>
      <c r="N25" s="27">
        <v>41589310</v>
      </c>
      <c r="O25" s="27"/>
      <c r="P25" s="27">
        <v>-42628491</v>
      </c>
      <c r="Q25" s="34">
        <v>0</v>
      </c>
      <c r="R25" s="27"/>
      <c r="S25" s="34">
        <v>0</v>
      </c>
      <c r="T25" s="27"/>
      <c r="U25" s="27">
        <f t="shared" si="0"/>
        <v>41589310</v>
      </c>
      <c r="W25" s="36">
        <f>U25/درآمد!$F$13</f>
        <v>6.4660858287381661E-4</v>
      </c>
      <c r="Z25" s="28"/>
    </row>
    <row r="26" spans="1:26" ht="21.75" customHeight="1" x14ac:dyDescent="0.2">
      <c r="A26" s="69" t="s">
        <v>24</v>
      </c>
      <c r="B26" s="69"/>
      <c r="D26" s="42">
        <v>0</v>
      </c>
      <c r="F26" s="27">
        <v>949715370</v>
      </c>
      <c r="G26" s="27"/>
      <c r="H26" s="34">
        <v>0</v>
      </c>
      <c r="I26" s="27"/>
      <c r="J26" s="27">
        <v>949715370</v>
      </c>
      <c r="K26" s="27"/>
      <c r="L26" s="39">
        <f>J26/درآمد!$F$13</f>
        <v>1.4765671984680257E-2</v>
      </c>
      <c r="M26" s="27"/>
      <c r="N26" s="27">
        <v>278800000</v>
      </c>
      <c r="O26" s="27"/>
      <c r="P26" s="27">
        <v>2649739680</v>
      </c>
      <c r="Q26" s="34">
        <v>0</v>
      </c>
      <c r="R26" s="27"/>
      <c r="S26" s="34">
        <v>0</v>
      </c>
      <c r="T26" s="27"/>
      <c r="U26" s="27">
        <f t="shared" si="0"/>
        <v>278800000</v>
      </c>
      <c r="W26" s="36">
        <f>U26/درآمد!$F$13</f>
        <v>4.3346348594198864E-3</v>
      </c>
      <c r="Z26" s="28"/>
    </row>
    <row r="27" spans="1:26" ht="21.75" customHeight="1" x14ac:dyDescent="0.2">
      <c r="A27" s="69" t="s">
        <v>61</v>
      </c>
      <c r="B27" s="69"/>
      <c r="D27" s="42">
        <v>0</v>
      </c>
      <c r="F27" s="27">
        <v>-1252503000</v>
      </c>
      <c r="G27" s="27"/>
      <c r="H27" s="34">
        <v>0</v>
      </c>
      <c r="I27" s="27"/>
      <c r="J27" s="27">
        <v>-1252503000</v>
      </c>
      <c r="K27" s="27"/>
      <c r="L27" s="39">
        <f>J27/درآمد!$F$13</f>
        <v>-1.9473253821119033E-2</v>
      </c>
      <c r="M27" s="27"/>
      <c r="N27" s="27">
        <v>970744681</v>
      </c>
      <c r="O27" s="27"/>
      <c r="P27" s="27">
        <v>-6819183000</v>
      </c>
      <c r="Q27" s="34">
        <v>0</v>
      </c>
      <c r="R27" s="27"/>
      <c r="S27" s="34">
        <v>0</v>
      </c>
      <c r="T27" s="27"/>
      <c r="U27" s="27">
        <f t="shared" si="0"/>
        <v>970744681</v>
      </c>
      <c r="W27" s="36">
        <f>U27/درآمد!$F$13</f>
        <v>1.5092624583425529E-2</v>
      </c>
      <c r="Z27" s="28"/>
    </row>
    <row r="28" spans="1:26" ht="21.75" customHeight="1" x14ac:dyDescent="0.2">
      <c r="A28" s="69" t="s">
        <v>49</v>
      </c>
      <c r="B28" s="69"/>
      <c r="D28" s="42">
        <v>0</v>
      </c>
      <c r="F28" s="27">
        <v>-264417300</v>
      </c>
      <c r="G28" s="27"/>
      <c r="H28" s="34">
        <v>0</v>
      </c>
      <c r="I28" s="27"/>
      <c r="J28" s="27">
        <v>-264417300</v>
      </c>
      <c r="K28" s="27"/>
      <c r="L28" s="39">
        <f>J28/درآمد!$F$13</f>
        <v>-4.1110202511251293E-3</v>
      </c>
      <c r="M28" s="27"/>
      <c r="N28" s="27">
        <v>2044000000</v>
      </c>
      <c r="O28" s="27"/>
      <c r="P28" s="27">
        <v>-869793750</v>
      </c>
      <c r="Q28" s="34">
        <v>0</v>
      </c>
      <c r="R28" s="27"/>
      <c r="S28" s="34">
        <v>0</v>
      </c>
      <c r="T28" s="27"/>
      <c r="U28" s="27">
        <f t="shared" si="0"/>
        <v>2044000000</v>
      </c>
      <c r="W28" s="36">
        <f>U28/درآمد!$F$13</f>
        <v>3.177903031798511E-2</v>
      </c>
      <c r="Z28" s="28"/>
    </row>
    <row r="29" spans="1:26" ht="21.75" customHeight="1" x14ac:dyDescent="0.2">
      <c r="A29" s="69" t="s">
        <v>62</v>
      </c>
      <c r="B29" s="69"/>
      <c r="D29" s="42">
        <v>0</v>
      </c>
      <c r="F29" s="27">
        <v>-2685155453</v>
      </c>
      <c r="G29" s="27"/>
      <c r="H29" s="34">
        <v>0</v>
      </c>
      <c r="I29" s="27"/>
      <c r="J29" s="27">
        <v>-2685155453</v>
      </c>
      <c r="K29" s="27"/>
      <c r="L29" s="39">
        <f>J29/درآمد!$F$13</f>
        <v>-4.1747376002637004E-2</v>
      </c>
      <c r="M29" s="27"/>
      <c r="N29" s="27">
        <v>2271486610</v>
      </c>
      <c r="O29" s="27"/>
      <c r="P29" s="27">
        <v>-1229912676</v>
      </c>
      <c r="Q29" s="34">
        <v>0</v>
      </c>
      <c r="R29" s="27"/>
      <c r="S29" s="34">
        <v>0</v>
      </c>
      <c r="T29" s="27"/>
      <c r="U29" s="27">
        <f t="shared" si="0"/>
        <v>2271486610</v>
      </c>
      <c r="W29" s="36">
        <f>U29/درآمد!$F$13</f>
        <v>3.5315871744661061E-2</v>
      </c>
      <c r="Z29" s="28"/>
    </row>
    <row r="30" spans="1:26" ht="21.75" customHeight="1" x14ac:dyDescent="0.2">
      <c r="A30" s="69" t="s">
        <v>42</v>
      </c>
      <c r="B30" s="69"/>
      <c r="D30" s="42">
        <v>0</v>
      </c>
      <c r="F30" s="27">
        <v>155074156</v>
      </c>
      <c r="G30" s="27"/>
      <c r="H30" s="34">
        <v>0</v>
      </c>
      <c r="I30" s="27"/>
      <c r="J30" s="27">
        <v>155074156</v>
      </c>
      <c r="K30" s="27"/>
      <c r="L30" s="39">
        <f>J30/درآمد!$F$13</f>
        <v>2.4110109124559453E-3</v>
      </c>
      <c r="M30" s="27"/>
      <c r="N30" s="27">
        <v>119221695</v>
      </c>
      <c r="O30" s="27"/>
      <c r="P30" s="27">
        <v>-2909920924</v>
      </c>
      <c r="Q30" s="34">
        <v>0</v>
      </c>
      <c r="R30" s="27"/>
      <c r="S30" s="34">
        <v>0</v>
      </c>
      <c r="T30" s="27"/>
      <c r="U30" s="27">
        <f t="shared" si="0"/>
        <v>119221695</v>
      </c>
      <c r="W30" s="36">
        <f>U30/درآمد!$F$13</f>
        <v>1.8535958219014549E-3</v>
      </c>
      <c r="Z30" s="28"/>
    </row>
    <row r="31" spans="1:26" ht="21.75" customHeight="1" x14ac:dyDescent="0.2">
      <c r="A31" s="69" t="s">
        <v>40</v>
      </c>
      <c r="B31" s="69"/>
      <c r="D31" s="42">
        <v>0</v>
      </c>
      <c r="F31" s="27">
        <v>-607116037</v>
      </c>
      <c r="G31" s="27"/>
      <c r="H31" s="34">
        <v>0</v>
      </c>
      <c r="I31" s="27"/>
      <c r="J31" s="27">
        <v>-607116037</v>
      </c>
      <c r="K31" s="27"/>
      <c r="L31" s="39">
        <f>J31/درآمد!$F$13</f>
        <v>-9.4391188582964615E-3</v>
      </c>
      <c r="M31" s="27"/>
      <c r="N31" s="27">
        <v>594186047</v>
      </c>
      <c r="O31" s="27"/>
      <c r="P31" s="27">
        <v>-1571322370</v>
      </c>
      <c r="Q31" s="34">
        <v>0</v>
      </c>
      <c r="R31" s="27"/>
      <c r="S31" s="34">
        <v>0</v>
      </c>
      <c r="T31" s="27"/>
      <c r="U31" s="27">
        <f t="shared" si="0"/>
        <v>594186047</v>
      </c>
      <c r="W31" s="36">
        <f>U31/درآمد!$F$13</f>
        <v>9.2380902163095528E-3</v>
      </c>
      <c r="Z31" s="28"/>
    </row>
    <row r="32" spans="1:26" ht="21.75" customHeight="1" x14ac:dyDescent="0.2">
      <c r="A32" s="69" t="s">
        <v>67</v>
      </c>
      <c r="B32" s="69"/>
      <c r="D32" s="42">
        <v>0</v>
      </c>
      <c r="F32" s="27">
        <v>-169279358</v>
      </c>
      <c r="G32" s="27"/>
      <c r="H32" s="34">
        <v>0</v>
      </c>
      <c r="I32" s="27"/>
      <c r="J32" s="27">
        <v>-169279358</v>
      </c>
      <c r="K32" s="27"/>
      <c r="L32" s="39">
        <f>J32/درآمد!$F$13</f>
        <v>-2.6318658757784026E-3</v>
      </c>
      <c r="M32" s="27"/>
      <c r="N32" s="27">
        <v>260607648</v>
      </c>
      <c r="O32" s="27"/>
      <c r="P32" s="27">
        <v>-1205955515</v>
      </c>
      <c r="Q32" s="34">
        <v>0</v>
      </c>
      <c r="R32" s="27"/>
      <c r="S32" s="34">
        <v>0</v>
      </c>
      <c r="T32" s="27"/>
      <c r="U32" s="27">
        <f t="shared" si="0"/>
        <v>260607648</v>
      </c>
      <c r="W32" s="36">
        <f>U32/درآمد!$F$13</f>
        <v>4.0517897978917762E-3</v>
      </c>
      <c r="Z32" s="28"/>
    </row>
    <row r="33" spans="1:26" ht="21.75" customHeight="1" x14ac:dyDescent="0.2">
      <c r="A33" s="69" t="s">
        <v>28</v>
      </c>
      <c r="B33" s="69"/>
      <c r="D33" s="42">
        <v>0</v>
      </c>
      <c r="F33" s="27">
        <v>-7479158955</v>
      </c>
      <c r="G33" s="27"/>
      <c r="H33" s="34">
        <v>0</v>
      </c>
      <c r="I33" s="27"/>
      <c r="J33" s="27">
        <v>-7479158955</v>
      </c>
      <c r="K33" s="27"/>
      <c r="L33" s="39">
        <f>J33/درآمد!$F$13</f>
        <v>-0.11628200547161195</v>
      </c>
      <c r="M33" s="27"/>
      <c r="N33" s="27">
        <v>5891649620</v>
      </c>
      <c r="O33" s="27"/>
      <c r="P33" s="27">
        <v>-20055402193</v>
      </c>
      <c r="Q33" s="34">
        <v>0</v>
      </c>
      <c r="R33" s="27"/>
      <c r="S33" s="34">
        <v>0</v>
      </c>
      <c r="T33" s="27"/>
      <c r="U33" s="27">
        <f t="shared" si="0"/>
        <v>5891649620</v>
      </c>
      <c r="W33" s="36">
        <f>U33/درآمد!$F$13</f>
        <v>9.1600250438808928E-2</v>
      </c>
      <c r="Z33" s="28"/>
    </row>
    <row r="34" spans="1:26" ht="21.75" customHeight="1" x14ac:dyDescent="0.2">
      <c r="A34" s="69" t="s">
        <v>27</v>
      </c>
      <c r="B34" s="69"/>
      <c r="D34" s="42">
        <v>0</v>
      </c>
      <c r="F34" s="27">
        <v>-15358072</v>
      </c>
      <c r="G34" s="27"/>
      <c r="H34" s="34">
        <v>0</v>
      </c>
      <c r="I34" s="27"/>
      <c r="J34" s="27">
        <v>-15358072</v>
      </c>
      <c r="K34" s="27"/>
      <c r="L34" s="39">
        <f>J34/درآمد!$F$13</f>
        <v>-2.3877917598522417E-4</v>
      </c>
      <c r="M34" s="27"/>
      <c r="N34" s="27">
        <v>14000000</v>
      </c>
      <c r="O34" s="27"/>
      <c r="P34" s="27">
        <v>17433213</v>
      </c>
      <c r="Q34" s="34">
        <v>0</v>
      </c>
      <c r="R34" s="27"/>
      <c r="S34" s="34">
        <v>0</v>
      </c>
      <c r="T34" s="27"/>
      <c r="U34" s="27">
        <f t="shared" si="0"/>
        <v>14000000</v>
      </c>
      <c r="W34" s="36">
        <f>U34/درآمد!$F$13</f>
        <v>2.1766459121907609E-4</v>
      </c>
      <c r="Z34" s="28"/>
    </row>
    <row r="35" spans="1:26" ht="21.75" customHeight="1" x14ac:dyDescent="0.2">
      <c r="A35" s="69" t="s">
        <v>33</v>
      </c>
      <c r="B35" s="69"/>
      <c r="D35" s="9">
        <v>411224132</v>
      </c>
      <c r="F35" s="27">
        <v>-90594578</v>
      </c>
      <c r="G35" s="27"/>
      <c r="H35" s="34">
        <v>0</v>
      </c>
      <c r="I35" s="27"/>
      <c r="J35" s="27">
        <v>320629554</v>
      </c>
      <c r="K35" s="27"/>
      <c r="L35" s="39">
        <f>J35/درآمد!$F$13</f>
        <v>4.9849786288689059E-3</v>
      </c>
      <c r="M35" s="27"/>
      <c r="N35" s="27">
        <v>411224132</v>
      </c>
      <c r="O35" s="27"/>
      <c r="P35" s="27">
        <v>-478564503</v>
      </c>
      <c r="Q35" s="34">
        <v>0</v>
      </c>
      <c r="R35" s="27"/>
      <c r="S35" s="34">
        <v>0</v>
      </c>
      <c r="T35" s="27"/>
      <c r="U35" s="27">
        <f t="shared" si="0"/>
        <v>411224132</v>
      </c>
      <c r="W35" s="36">
        <f>U35/درآمد!$F$13</f>
        <v>6.3934951850856707E-3</v>
      </c>
      <c r="Z35" s="28"/>
    </row>
    <row r="36" spans="1:26" ht="21.75" customHeight="1" x14ac:dyDescent="0.2">
      <c r="A36" s="69" t="s">
        <v>51</v>
      </c>
      <c r="B36" s="69"/>
      <c r="D36" s="42">
        <v>0</v>
      </c>
      <c r="F36" s="27">
        <v>-804159610</v>
      </c>
      <c r="G36" s="27"/>
      <c r="H36" s="34">
        <v>0</v>
      </c>
      <c r="I36" s="27"/>
      <c r="J36" s="27">
        <v>-804159610</v>
      </c>
      <c r="K36" s="27"/>
      <c r="L36" s="39">
        <f>J36/درآمد!$F$13</f>
        <v>-1.2502648056110118E-2</v>
      </c>
      <c r="M36" s="27"/>
      <c r="N36" s="27">
        <v>1647363200</v>
      </c>
      <c r="O36" s="27"/>
      <c r="P36" s="27">
        <v>2725370026</v>
      </c>
      <c r="Q36" s="34">
        <v>0</v>
      </c>
      <c r="R36" s="27"/>
      <c r="S36" s="34">
        <v>0</v>
      </c>
      <c r="T36" s="27"/>
      <c r="U36" s="27">
        <f t="shared" si="0"/>
        <v>1647363200</v>
      </c>
      <c r="W36" s="36">
        <f>U36/درآمد!$F$13</f>
        <v>2.5612331251239219E-2</v>
      </c>
      <c r="Z36" s="28"/>
    </row>
    <row r="37" spans="1:26" ht="21.75" customHeight="1" x14ac:dyDescent="0.2">
      <c r="A37" s="69" t="s">
        <v>47</v>
      </c>
      <c r="B37" s="69"/>
      <c r="D37" s="42">
        <v>0</v>
      </c>
      <c r="F37" s="27">
        <v>-2449437820</v>
      </c>
      <c r="G37" s="27"/>
      <c r="H37" s="34">
        <v>0</v>
      </c>
      <c r="I37" s="27"/>
      <c r="J37" s="27">
        <v>-2449437820</v>
      </c>
      <c r="K37" s="27"/>
      <c r="L37" s="39">
        <f>J37/درآمد!$F$13</f>
        <v>-3.8082562986203203E-2</v>
      </c>
      <c r="M37" s="27"/>
      <c r="N37" s="27">
        <v>249178572</v>
      </c>
      <c r="O37" s="27"/>
      <c r="P37" s="27">
        <v>-13409984028</v>
      </c>
      <c r="Q37" s="34">
        <v>0</v>
      </c>
      <c r="R37" s="27"/>
      <c r="S37" s="34">
        <v>0</v>
      </c>
      <c r="T37" s="27"/>
      <c r="U37" s="27">
        <f t="shared" si="0"/>
        <v>249178572</v>
      </c>
      <c r="W37" s="36">
        <f>U37/درآمد!$F$13</f>
        <v>3.8740965724952227E-3</v>
      </c>
      <c r="Z37" s="28"/>
    </row>
    <row r="38" spans="1:26" ht="21.75" customHeight="1" x14ac:dyDescent="0.2">
      <c r="A38" s="69" t="s">
        <v>23</v>
      </c>
      <c r="B38" s="69"/>
      <c r="D38" s="42">
        <v>0</v>
      </c>
      <c r="F38" s="27">
        <v>-6070069087</v>
      </c>
      <c r="G38" s="27"/>
      <c r="H38" s="34">
        <v>0</v>
      </c>
      <c r="I38" s="27"/>
      <c r="J38" s="27">
        <v>-6070069087</v>
      </c>
      <c r="K38" s="27"/>
      <c r="L38" s="39">
        <f>J38/درآمد!$F$13</f>
        <v>-9.4374221892386104E-2</v>
      </c>
      <c r="M38" s="27"/>
      <c r="N38" s="27">
        <v>1979149984</v>
      </c>
      <c r="O38" s="27"/>
      <c r="P38" s="27">
        <v>-12477620348</v>
      </c>
      <c r="Q38" s="34">
        <v>0</v>
      </c>
      <c r="R38" s="27"/>
      <c r="S38" s="34">
        <v>0</v>
      </c>
      <c r="T38" s="27"/>
      <c r="U38" s="27">
        <f t="shared" si="0"/>
        <v>1979149984</v>
      </c>
      <c r="W38" s="36">
        <f>U38/درآمد!$F$13</f>
        <v>3.0770776587757211E-2</v>
      </c>
      <c r="Z38" s="28"/>
    </row>
    <row r="39" spans="1:26" ht="21.75" customHeight="1" x14ac:dyDescent="0.2">
      <c r="A39" s="69" t="s">
        <v>22</v>
      </c>
      <c r="B39" s="69"/>
      <c r="D39" s="42">
        <v>0</v>
      </c>
      <c r="F39" s="27">
        <v>-2027220890</v>
      </c>
      <c r="G39" s="27"/>
      <c r="H39" s="34">
        <v>0</v>
      </c>
      <c r="I39" s="27"/>
      <c r="J39" s="27">
        <v>-2027220890</v>
      </c>
      <c r="K39" s="27"/>
      <c r="L39" s="39">
        <f>J39/درآمد!$F$13</f>
        <v>-3.1518157595187259E-2</v>
      </c>
      <c r="M39" s="27"/>
      <c r="N39" s="27">
        <v>339892492</v>
      </c>
      <c r="O39" s="27"/>
      <c r="P39" s="27">
        <v>-6320159248</v>
      </c>
      <c r="Q39" s="34">
        <v>0</v>
      </c>
      <c r="R39" s="27"/>
      <c r="S39" s="34">
        <v>0</v>
      </c>
      <c r="T39" s="27"/>
      <c r="U39" s="27">
        <f t="shared" si="0"/>
        <v>339892492</v>
      </c>
      <c r="W39" s="36">
        <f>U39/درآمد!$F$13</f>
        <v>5.2844685949723635E-3</v>
      </c>
      <c r="Z39" s="28"/>
    </row>
    <row r="40" spans="1:26" ht="21.75" customHeight="1" x14ac:dyDescent="0.2">
      <c r="A40" s="69" t="s">
        <v>26</v>
      </c>
      <c r="B40" s="69"/>
      <c r="D40" s="42">
        <v>0</v>
      </c>
      <c r="F40" s="27">
        <v>-498317761</v>
      </c>
      <c r="G40" s="27"/>
      <c r="H40" s="34">
        <v>0</v>
      </c>
      <c r="I40" s="27"/>
      <c r="J40" s="27">
        <v>-498317761</v>
      </c>
      <c r="K40" s="27"/>
      <c r="L40" s="39">
        <f>J40/درآمد!$F$13</f>
        <v>-7.7475808389478752E-3</v>
      </c>
      <c r="M40" s="27"/>
      <c r="N40" s="27">
        <v>189170000</v>
      </c>
      <c r="O40" s="27"/>
      <c r="P40" s="27">
        <v>-2946313013</v>
      </c>
      <c r="Q40" s="34">
        <v>0</v>
      </c>
      <c r="R40" s="27"/>
      <c r="S40" s="34">
        <v>0</v>
      </c>
      <c r="T40" s="27"/>
      <c r="U40" s="27">
        <f t="shared" si="0"/>
        <v>189170000</v>
      </c>
      <c r="W40" s="36">
        <f>U40/درآمد!$F$13</f>
        <v>2.9411150514937587E-3</v>
      </c>
      <c r="Z40" s="28"/>
    </row>
    <row r="41" spans="1:26" ht="21.75" customHeight="1" x14ac:dyDescent="0.2">
      <c r="A41" s="69" t="s">
        <v>29</v>
      </c>
      <c r="B41" s="69"/>
      <c r="D41" s="42">
        <v>0</v>
      </c>
      <c r="F41" s="27">
        <v>-1875772350</v>
      </c>
      <c r="G41" s="27"/>
      <c r="H41" s="34">
        <v>0</v>
      </c>
      <c r="I41" s="27"/>
      <c r="J41" s="27">
        <v>-1875772350</v>
      </c>
      <c r="K41" s="27"/>
      <c r="L41" s="39">
        <f>J41/درآمد!$F$13</f>
        <v>-2.9163515841628265E-2</v>
      </c>
      <c r="M41" s="27"/>
      <c r="N41" s="27">
        <v>2548254620</v>
      </c>
      <c r="O41" s="27"/>
      <c r="P41" s="27">
        <v>-5948395200</v>
      </c>
      <c r="Q41" s="34">
        <v>0</v>
      </c>
      <c r="R41" s="27"/>
      <c r="S41" s="34">
        <v>0</v>
      </c>
      <c r="T41" s="27"/>
      <c r="U41" s="27">
        <f t="shared" si="0"/>
        <v>2548254620</v>
      </c>
      <c r="W41" s="36">
        <f>U41/درآمد!$F$13</f>
        <v>3.9618914298887288E-2</v>
      </c>
      <c r="Z41" s="28"/>
    </row>
    <row r="42" spans="1:26" ht="21.75" customHeight="1" x14ac:dyDescent="0.2">
      <c r="A42" s="69" t="s">
        <v>45</v>
      </c>
      <c r="B42" s="69"/>
      <c r="D42" s="9">
        <v>896839520</v>
      </c>
      <c r="F42" s="27">
        <v>-1135449572</v>
      </c>
      <c r="G42" s="27"/>
      <c r="H42" s="34">
        <v>0</v>
      </c>
      <c r="I42" s="27"/>
      <c r="J42" s="27">
        <v>-238610052</v>
      </c>
      <c r="K42" s="27"/>
      <c r="L42" s="39">
        <f>J42/درآمد!$F$13</f>
        <v>-3.7097828163816064E-3</v>
      </c>
      <c r="M42" s="27"/>
      <c r="N42" s="27">
        <v>896839520</v>
      </c>
      <c r="O42" s="27"/>
      <c r="P42" s="27">
        <v>-2101857495</v>
      </c>
      <c r="Q42" s="34">
        <v>0</v>
      </c>
      <c r="R42" s="27"/>
      <c r="S42" s="34">
        <v>0</v>
      </c>
      <c r="T42" s="27"/>
      <c r="U42" s="27">
        <f t="shared" si="0"/>
        <v>896839520</v>
      </c>
      <c r="W42" s="36">
        <f>U42/درآمد!$F$13</f>
        <v>1.394358625070803E-2</v>
      </c>
      <c r="Z42" s="28"/>
    </row>
    <row r="43" spans="1:26" ht="21.75" customHeight="1" x14ac:dyDescent="0.2">
      <c r="A43" s="69" t="s">
        <v>53</v>
      </c>
      <c r="B43" s="69"/>
      <c r="D43" s="42">
        <v>0</v>
      </c>
      <c r="F43" s="27">
        <v>-311865982</v>
      </c>
      <c r="G43" s="27"/>
      <c r="H43" s="34">
        <v>0</v>
      </c>
      <c r="I43" s="27"/>
      <c r="J43" s="27">
        <v>-311865982</v>
      </c>
      <c r="K43" s="27"/>
      <c r="L43" s="39">
        <f>J43/درآمد!$F$13</f>
        <v>-4.8487272490832668E-3</v>
      </c>
      <c r="M43" s="27"/>
      <c r="N43" s="27">
        <v>70961187</v>
      </c>
      <c r="O43" s="27"/>
      <c r="P43" s="27">
        <v>-1168569563</v>
      </c>
      <c r="Q43" s="34">
        <v>0</v>
      </c>
      <c r="R43" s="27"/>
      <c r="S43" s="34">
        <v>0</v>
      </c>
      <c r="T43" s="27"/>
      <c r="U43" s="27">
        <f t="shared" si="0"/>
        <v>70961187</v>
      </c>
      <c r="W43" s="36">
        <f>U43/درآمد!$F$13</f>
        <v>1.1032669829125297E-3</v>
      </c>
      <c r="Z43" s="28"/>
    </row>
    <row r="44" spans="1:26" ht="21.75" customHeight="1" x14ac:dyDescent="0.2">
      <c r="A44" s="69" t="s">
        <v>37</v>
      </c>
      <c r="B44" s="69"/>
      <c r="D44" s="42">
        <v>0</v>
      </c>
      <c r="F44" s="27">
        <v>-590606456</v>
      </c>
      <c r="G44" s="27"/>
      <c r="H44" s="34">
        <v>0</v>
      </c>
      <c r="I44" s="27"/>
      <c r="J44" s="27">
        <v>-590606456</v>
      </c>
      <c r="K44" s="27"/>
      <c r="L44" s="39">
        <f>J44/درآمد!$F$13</f>
        <v>-9.182436629756232E-3</v>
      </c>
      <c r="M44" s="27"/>
      <c r="N44" s="27">
        <v>159961200</v>
      </c>
      <c r="O44" s="27"/>
      <c r="P44" s="27">
        <v>-2547761382</v>
      </c>
      <c r="Q44" s="34">
        <v>0</v>
      </c>
      <c r="R44" s="27"/>
      <c r="S44" s="34">
        <v>0</v>
      </c>
      <c r="T44" s="27"/>
      <c r="U44" s="27">
        <f t="shared" si="0"/>
        <v>159961200</v>
      </c>
      <c r="W44" s="36">
        <f>U44/درآمد!$F$13</f>
        <v>2.4869920863509194E-3</v>
      </c>
      <c r="Z44" s="28"/>
    </row>
    <row r="45" spans="1:26" ht="21.75" customHeight="1" x14ac:dyDescent="0.2">
      <c r="A45" s="69" t="s">
        <v>38</v>
      </c>
      <c r="B45" s="69"/>
      <c r="D45" s="42">
        <v>0</v>
      </c>
      <c r="F45" s="27">
        <v>0</v>
      </c>
      <c r="G45" s="27"/>
      <c r="H45" s="34">
        <v>0</v>
      </c>
      <c r="I45" s="27"/>
      <c r="J45" s="27">
        <v>0</v>
      </c>
      <c r="K45" s="27"/>
      <c r="L45" s="39">
        <f>J45/درآمد!$F$13</f>
        <v>0</v>
      </c>
      <c r="M45" s="27"/>
      <c r="N45" s="27">
        <v>3086915000</v>
      </c>
      <c r="O45" s="27"/>
      <c r="P45" s="27">
        <v>0</v>
      </c>
      <c r="Q45" s="34">
        <v>0</v>
      </c>
      <c r="R45" s="27"/>
      <c r="S45" s="34">
        <v>0</v>
      </c>
      <c r="T45" s="27"/>
      <c r="U45" s="27">
        <f t="shared" si="0"/>
        <v>3086915000</v>
      </c>
      <c r="W45" s="36">
        <f>U45/درآمد!$F$13</f>
        <v>4.799372082878816E-2</v>
      </c>
      <c r="Z45" s="28"/>
    </row>
    <row r="46" spans="1:26" ht="21.75" customHeight="1" x14ac:dyDescent="0.2">
      <c r="A46" s="69" t="s">
        <v>34</v>
      </c>
      <c r="B46" s="69"/>
      <c r="D46" s="42">
        <v>0</v>
      </c>
      <c r="F46" s="27">
        <v>129129317</v>
      </c>
      <c r="G46" s="27"/>
      <c r="H46" s="34">
        <v>0</v>
      </c>
      <c r="I46" s="27"/>
      <c r="J46" s="27">
        <v>129129317</v>
      </c>
      <c r="K46" s="27"/>
      <c r="L46" s="39">
        <f>J46/درآمد!$F$13</f>
        <v>2.0076342856573922E-3</v>
      </c>
      <c r="M46" s="27"/>
      <c r="N46" s="27">
        <v>1991834270</v>
      </c>
      <c r="O46" s="27"/>
      <c r="P46" s="27">
        <v>-7911322802</v>
      </c>
      <c r="Q46" s="34">
        <v>0</v>
      </c>
      <c r="R46" s="27"/>
      <c r="S46" s="34">
        <v>0</v>
      </c>
      <c r="T46" s="27"/>
      <c r="U46" s="27">
        <f t="shared" si="0"/>
        <v>1991834270</v>
      </c>
      <c r="W46" s="36">
        <f>U46/درآمد!$F$13</f>
        <v>3.0967985153978344E-2</v>
      </c>
      <c r="Z46" s="28"/>
    </row>
    <row r="47" spans="1:26" ht="21.75" customHeight="1" x14ac:dyDescent="0.2">
      <c r="A47" s="69" t="s">
        <v>41</v>
      </c>
      <c r="B47" s="69"/>
      <c r="D47" s="42">
        <v>0</v>
      </c>
      <c r="F47" s="27">
        <v>-887243154</v>
      </c>
      <c r="G47" s="27"/>
      <c r="H47" s="34">
        <v>0</v>
      </c>
      <c r="I47" s="27"/>
      <c r="J47" s="27">
        <v>-887243154</v>
      </c>
      <c r="K47" s="27"/>
      <c r="L47" s="39">
        <f>J47/درآمد!$F$13</f>
        <v>-1.379438703052384E-2</v>
      </c>
      <c r="M47" s="27"/>
      <c r="N47" s="27">
        <v>655292700</v>
      </c>
      <c r="O47" s="27"/>
      <c r="P47" s="27">
        <v>426775188</v>
      </c>
      <c r="Q47" s="34">
        <v>0</v>
      </c>
      <c r="R47" s="27"/>
      <c r="S47" s="34">
        <v>0</v>
      </c>
      <c r="T47" s="27"/>
      <c r="U47" s="27">
        <f t="shared" si="0"/>
        <v>655292700</v>
      </c>
      <c r="W47" s="36">
        <f>U47/درآمد!$F$13</f>
        <v>1.0188144119596046E-2</v>
      </c>
      <c r="Z47" s="28"/>
    </row>
    <row r="48" spans="1:26" ht="21.75" customHeight="1" x14ac:dyDescent="0.2">
      <c r="A48" s="69" t="s">
        <v>36</v>
      </c>
      <c r="B48" s="69"/>
      <c r="D48" s="42">
        <v>0</v>
      </c>
      <c r="F48" s="27">
        <v>-237975570</v>
      </c>
      <c r="G48" s="27"/>
      <c r="H48" s="34">
        <v>0</v>
      </c>
      <c r="I48" s="27"/>
      <c r="J48" s="27">
        <v>-237975570</v>
      </c>
      <c r="K48" s="27"/>
      <c r="L48" s="39">
        <f>J48/درآمد!$F$13</f>
        <v>-3.6999182260126161E-3</v>
      </c>
      <c r="M48" s="27"/>
      <c r="N48" s="27">
        <v>55852349</v>
      </c>
      <c r="O48" s="27"/>
      <c r="P48" s="27">
        <v>-1298116845</v>
      </c>
      <c r="Q48" s="34">
        <v>0</v>
      </c>
      <c r="R48" s="27"/>
      <c r="S48" s="34">
        <v>0</v>
      </c>
      <c r="T48" s="27"/>
      <c r="U48" s="27">
        <f t="shared" si="0"/>
        <v>55852349</v>
      </c>
      <c r="W48" s="36">
        <f>U48/درآمد!$F$13</f>
        <v>8.6836276526501229E-4</v>
      </c>
      <c r="Z48" s="28"/>
    </row>
    <row r="49" spans="1:26" ht="21.75" customHeight="1" x14ac:dyDescent="0.2">
      <c r="A49" s="69" t="s">
        <v>30</v>
      </c>
      <c r="B49" s="69"/>
      <c r="D49" s="42">
        <v>0</v>
      </c>
      <c r="F49" s="27">
        <v>-579531150</v>
      </c>
      <c r="G49" s="27"/>
      <c r="H49" s="34">
        <v>0</v>
      </c>
      <c r="I49" s="27"/>
      <c r="J49" s="27">
        <v>-579531150</v>
      </c>
      <c r="K49" s="27"/>
      <c r="L49" s="39">
        <f>J49/درآمد!$F$13</f>
        <v>-9.0102436331050764E-3</v>
      </c>
      <c r="M49" s="27"/>
      <c r="N49" s="27">
        <v>2090000000</v>
      </c>
      <c r="O49" s="27"/>
      <c r="P49" s="27">
        <v>-7501101300</v>
      </c>
      <c r="Q49" s="34">
        <v>0</v>
      </c>
      <c r="R49" s="27"/>
      <c r="S49" s="34">
        <v>0</v>
      </c>
      <c r="T49" s="27"/>
      <c r="U49" s="27">
        <f t="shared" si="0"/>
        <v>2090000000</v>
      </c>
      <c r="W49" s="36">
        <f>U49/درآمد!$F$13</f>
        <v>3.2494213974847787E-2</v>
      </c>
      <c r="Z49" s="28"/>
    </row>
    <row r="50" spans="1:26" ht="21.75" customHeight="1" x14ac:dyDescent="0.2">
      <c r="A50" s="69" t="s">
        <v>44</v>
      </c>
      <c r="B50" s="69"/>
      <c r="D50" s="9">
        <v>4978291005</v>
      </c>
      <c r="F50" s="27">
        <v>-8110192514</v>
      </c>
      <c r="G50" s="27"/>
      <c r="H50" s="34">
        <v>0</v>
      </c>
      <c r="I50" s="27"/>
      <c r="J50" s="27">
        <v>-3131901509</v>
      </c>
      <c r="K50" s="27"/>
      <c r="L50" s="39">
        <f>J50/درآمد!$F$13</f>
        <v>-4.8693147263920898E-2</v>
      </c>
      <c r="M50" s="27"/>
      <c r="N50" s="27">
        <v>4978291005</v>
      </c>
      <c r="O50" s="27"/>
      <c r="P50" s="27">
        <v>-11091912231</v>
      </c>
      <c r="Q50" s="34">
        <v>0</v>
      </c>
      <c r="R50" s="27"/>
      <c r="S50" s="34">
        <v>0</v>
      </c>
      <c r="T50" s="27"/>
      <c r="U50" s="27">
        <f t="shared" si="0"/>
        <v>4978291005</v>
      </c>
      <c r="W50" s="36">
        <f>U50/درآمد!$F$13</f>
        <v>7.739983404092346E-2</v>
      </c>
      <c r="Z50" s="28"/>
    </row>
    <row r="51" spans="1:26" ht="21.75" customHeight="1" x14ac:dyDescent="0.2">
      <c r="A51" s="69" t="s">
        <v>46</v>
      </c>
      <c r="B51" s="69"/>
      <c r="D51" s="42">
        <v>0</v>
      </c>
      <c r="F51" s="27">
        <v>-518894100</v>
      </c>
      <c r="G51" s="27"/>
      <c r="H51" s="34">
        <v>0</v>
      </c>
      <c r="I51" s="27"/>
      <c r="J51" s="27">
        <v>-518894100</v>
      </c>
      <c r="K51" s="27"/>
      <c r="L51" s="39">
        <f>J51/درآمد!$F$13</f>
        <v>-8.0674908687493139E-3</v>
      </c>
      <c r="M51" s="27"/>
      <c r="N51" s="27">
        <v>2520000000</v>
      </c>
      <c r="O51" s="27"/>
      <c r="P51" s="27">
        <v>-10723811400</v>
      </c>
      <c r="Q51" s="34">
        <v>0</v>
      </c>
      <c r="R51" s="27"/>
      <c r="S51" s="34">
        <v>0</v>
      </c>
      <c r="T51" s="27"/>
      <c r="U51" s="27">
        <f t="shared" si="0"/>
        <v>2520000000</v>
      </c>
      <c r="W51" s="36">
        <f>U51/درآمد!$F$13</f>
        <v>3.9179626419433698E-2</v>
      </c>
      <c r="Z51" s="28"/>
    </row>
    <row r="52" spans="1:26" ht="21.75" customHeight="1" x14ac:dyDescent="0.2">
      <c r="A52" s="69" t="s">
        <v>31</v>
      </c>
      <c r="B52" s="69"/>
      <c r="D52" s="42">
        <v>0</v>
      </c>
      <c r="F52" s="27">
        <v>-107384983</v>
      </c>
      <c r="G52" s="27"/>
      <c r="H52" s="34">
        <v>0</v>
      </c>
      <c r="I52" s="27"/>
      <c r="J52" s="27">
        <v>-107384983</v>
      </c>
      <c r="K52" s="27"/>
      <c r="L52" s="39">
        <f>J52/درآمد!$F$13</f>
        <v>-1.6695648876973168E-3</v>
      </c>
      <c r="M52" s="27"/>
      <c r="N52" s="27">
        <v>821010900</v>
      </c>
      <c r="O52" s="27"/>
      <c r="P52" s="27">
        <v>-2790577806</v>
      </c>
      <c r="Q52" s="34">
        <v>0</v>
      </c>
      <c r="R52" s="27"/>
      <c r="S52" s="34">
        <v>0</v>
      </c>
      <c r="T52" s="27"/>
      <c r="U52" s="27">
        <f t="shared" si="0"/>
        <v>821010900</v>
      </c>
      <c r="W52" s="36">
        <f>U52/درآمد!$F$13</f>
        <v>1.2764642995350411E-2</v>
      </c>
      <c r="Z52" s="28"/>
    </row>
    <row r="53" spans="1:26" ht="21.75" customHeight="1" x14ac:dyDescent="0.2">
      <c r="A53" s="69" t="s">
        <v>56</v>
      </c>
      <c r="B53" s="69"/>
      <c r="D53" s="42">
        <v>0</v>
      </c>
      <c r="F53" s="27">
        <v>-1527009907</v>
      </c>
      <c r="G53" s="27"/>
      <c r="H53" s="34">
        <v>0</v>
      </c>
      <c r="I53" s="27"/>
      <c r="J53" s="27">
        <v>-1527009907</v>
      </c>
      <c r="K53" s="27"/>
      <c r="L53" s="39">
        <f>J53/درآمد!$F$13</f>
        <v>-2.3741141942473884E-2</v>
      </c>
      <c r="M53" s="27"/>
      <c r="N53" s="27">
        <v>217860904</v>
      </c>
      <c r="O53" s="27"/>
      <c r="P53" s="27">
        <v>-4139000538</v>
      </c>
      <c r="Q53" s="34">
        <v>0</v>
      </c>
      <c r="R53" s="27"/>
      <c r="S53" s="34">
        <v>0</v>
      </c>
      <c r="T53" s="27"/>
      <c r="U53" s="27">
        <f t="shared" si="0"/>
        <v>217860904</v>
      </c>
      <c r="W53" s="36">
        <f>U53/درآمد!$F$13</f>
        <v>3.3871860436984554E-3</v>
      </c>
      <c r="Z53" s="28"/>
    </row>
    <row r="54" spans="1:26" ht="21.75" customHeight="1" x14ac:dyDescent="0.2">
      <c r="A54" s="69" t="s">
        <v>64</v>
      </c>
      <c r="B54" s="69"/>
      <c r="D54" s="42">
        <v>0</v>
      </c>
      <c r="F54" s="27">
        <v>-141254505</v>
      </c>
      <c r="G54" s="27"/>
      <c r="H54" s="34">
        <v>0</v>
      </c>
      <c r="I54" s="27"/>
      <c r="J54" s="27">
        <v>-141254505</v>
      </c>
      <c r="K54" s="27"/>
      <c r="L54" s="39">
        <f>J54/درآمد!$F$13</f>
        <v>-2.1961502920484241E-3</v>
      </c>
      <c r="M54" s="27"/>
      <c r="N54" s="27">
        <v>143500000</v>
      </c>
      <c r="O54" s="27"/>
      <c r="P54" s="27">
        <v>-610943130</v>
      </c>
      <c r="Q54" s="34">
        <v>0</v>
      </c>
      <c r="R54" s="27"/>
      <c r="S54" s="34">
        <v>0</v>
      </c>
      <c r="T54" s="27"/>
      <c r="U54" s="27">
        <f t="shared" si="0"/>
        <v>143500000</v>
      </c>
      <c r="W54" s="36">
        <f>U54/درآمد!$F$13</f>
        <v>2.23106205999553E-3</v>
      </c>
      <c r="Z54" s="28"/>
    </row>
    <row r="55" spans="1:26" ht="21.75" customHeight="1" x14ac:dyDescent="0.2">
      <c r="A55" s="69" t="s">
        <v>19</v>
      </c>
      <c r="B55" s="69"/>
      <c r="D55" s="42">
        <v>0</v>
      </c>
      <c r="F55" s="27">
        <v>-297532015</v>
      </c>
      <c r="G55" s="27"/>
      <c r="H55" s="34">
        <v>0</v>
      </c>
      <c r="I55" s="27"/>
      <c r="J55" s="27">
        <v>-297532015</v>
      </c>
      <c r="K55" s="27"/>
      <c r="L55" s="39">
        <f>J55/درآمد!$F$13</f>
        <v>-4.6258703156830724E-3</v>
      </c>
      <c r="M55" s="27"/>
      <c r="N55" s="27">
        <v>300127721</v>
      </c>
      <c r="O55" s="27"/>
      <c r="P55" s="27">
        <v>-4171048344</v>
      </c>
      <c r="Q55" s="34">
        <v>0</v>
      </c>
      <c r="R55" s="27"/>
      <c r="S55" s="34">
        <v>0</v>
      </c>
      <c r="T55" s="27"/>
      <c r="U55" s="27">
        <f t="shared" si="0"/>
        <v>300127721</v>
      </c>
      <c r="W55" s="36">
        <f>U55/درآمد!$F$13</f>
        <v>4.666226978926994E-3</v>
      </c>
      <c r="Z55" s="28"/>
    </row>
    <row r="56" spans="1:26" ht="21.75" customHeight="1" x14ac:dyDescent="0.2">
      <c r="A56" s="69" t="s">
        <v>32</v>
      </c>
      <c r="B56" s="69"/>
      <c r="D56" s="42">
        <v>0</v>
      </c>
      <c r="F56" s="27">
        <v>2449339200</v>
      </c>
      <c r="G56" s="27"/>
      <c r="H56" s="34">
        <v>0</v>
      </c>
      <c r="I56" s="27"/>
      <c r="J56" s="27">
        <v>2449339200</v>
      </c>
      <c r="K56" s="27"/>
      <c r="L56" s="39">
        <f>J56/درآمد!$F$13</f>
        <v>3.8081029694632777E-2</v>
      </c>
      <c r="M56" s="27"/>
      <c r="N56" s="27">
        <v>75811180</v>
      </c>
      <c r="O56" s="27"/>
      <c r="P56" s="27">
        <v>3827092500</v>
      </c>
      <c r="Q56" s="34">
        <v>0</v>
      </c>
      <c r="R56" s="27"/>
      <c r="S56" s="34">
        <v>0</v>
      </c>
      <c r="T56" s="27"/>
      <c r="U56" s="27">
        <f t="shared" si="0"/>
        <v>75811180</v>
      </c>
      <c r="W56" s="36">
        <f>U56/درآمد!$F$13</f>
        <v>1.1786721074668427E-3</v>
      </c>
      <c r="Z56" s="28"/>
    </row>
    <row r="57" spans="1:26" ht="21.75" customHeight="1" x14ac:dyDescent="0.2">
      <c r="A57" s="69" t="s">
        <v>66</v>
      </c>
      <c r="B57" s="69"/>
      <c r="D57" s="42">
        <v>0</v>
      </c>
      <c r="F57" s="27">
        <v>-86979375</v>
      </c>
      <c r="G57" s="27"/>
      <c r="H57" s="34">
        <v>0</v>
      </c>
      <c r="I57" s="27"/>
      <c r="J57" s="27">
        <v>-86979375</v>
      </c>
      <c r="K57" s="27"/>
      <c r="L57" s="39">
        <f>J57/درآمد!$F$13</f>
        <v>-1.352309293133266E-3</v>
      </c>
      <c r="M57" s="27"/>
      <c r="N57" s="27">
        <v>250000000</v>
      </c>
      <c r="O57" s="27"/>
      <c r="P57" s="27">
        <v>733895417</v>
      </c>
      <c r="Q57" s="34">
        <v>0</v>
      </c>
      <c r="R57" s="27"/>
      <c r="S57" s="34">
        <v>0</v>
      </c>
      <c r="T57" s="27"/>
      <c r="U57" s="27">
        <f t="shared" si="0"/>
        <v>250000000</v>
      </c>
      <c r="W57" s="36">
        <f>U57/درآمد!$F$13</f>
        <v>3.8868677003406444E-3</v>
      </c>
      <c r="Z57" s="28"/>
    </row>
    <row r="58" spans="1:26" ht="21.75" customHeight="1" x14ac:dyDescent="0.2">
      <c r="A58" s="69" t="s">
        <v>63</v>
      </c>
      <c r="B58" s="69"/>
      <c r="D58" s="42">
        <v>0</v>
      </c>
      <c r="F58" s="27">
        <v>-227919759</v>
      </c>
      <c r="G58" s="27"/>
      <c r="H58" s="34">
        <v>0</v>
      </c>
      <c r="I58" s="27"/>
      <c r="J58" s="27">
        <v>-227919759</v>
      </c>
      <c r="K58" s="27"/>
      <c r="L58" s="39">
        <f>J58/درآمد!$F$13</f>
        <v>-3.5435757981060953E-3</v>
      </c>
      <c r="M58" s="27"/>
      <c r="N58" s="34">
        <v>0</v>
      </c>
      <c r="O58" s="27"/>
      <c r="P58" s="27">
        <v>-960805601</v>
      </c>
      <c r="Q58" s="34">
        <v>0</v>
      </c>
      <c r="R58" s="27"/>
      <c r="S58" s="34">
        <v>0</v>
      </c>
      <c r="T58" s="27"/>
      <c r="U58" s="27">
        <f t="shared" si="0"/>
        <v>0</v>
      </c>
      <c r="W58" s="36">
        <f>U58/درآمد!$F$13</f>
        <v>0</v>
      </c>
      <c r="Z58" s="28"/>
    </row>
    <row r="59" spans="1:26" ht="21.75" customHeight="1" x14ac:dyDescent="0.2">
      <c r="A59" s="69" t="s">
        <v>55</v>
      </c>
      <c r="B59" s="69"/>
      <c r="D59" s="42">
        <v>0</v>
      </c>
      <c r="F59" s="27">
        <v>38171520</v>
      </c>
      <c r="G59" s="27"/>
      <c r="H59" s="34">
        <v>0</v>
      </c>
      <c r="I59" s="27"/>
      <c r="J59" s="27">
        <v>38171520</v>
      </c>
      <c r="K59" s="27"/>
      <c r="L59" s="39">
        <f>J59/درآمد!$F$13</f>
        <v>5.9347059264362766E-4</v>
      </c>
      <c r="M59" s="27"/>
      <c r="N59" s="34">
        <v>0</v>
      </c>
      <c r="O59" s="27"/>
      <c r="P59" s="27">
        <v>-561217192</v>
      </c>
      <c r="Q59" s="34">
        <v>0</v>
      </c>
      <c r="R59" s="27"/>
      <c r="S59" s="34">
        <v>0</v>
      </c>
      <c r="T59" s="27"/>
      <c r="U59" s="27">
        <f t="shared" si="0"/>
        <v>0</v>
      </c>
      <c r="W59" s="36">
        <f>U59/درآمد!$F$13</f>
        <v>0</v>
      </c>
      <c r="Z59" s="28"/>
    </row>
    <row r="60" spans="1:26" ht="21.75" customHeight="1" x14ac:dyDescent="0.2">
      <c r="A60" s="69" t="s">
        <v>39</v>
      </c>
      <c r="B60" s="69"/>
      <c r="D60" s="42">
        <v>0</v>
      </c>
      <c r="F60" s="27">
        <v>0</v>
      </c>
      <c r="G60" s="27"/>
      <c r="H60" s="34">
        <v>0</v>
      </c>
      <c r="I60" s="27"/>
      <c r="J60" s="27">
        <v>0</v>
      </c>
      <c r="K60" s="27"/>
      <c r="L60" s="39">
        <f>J60/درآمد!$F$13</f>
        <v>0</v>
      </c>
      <c r="M60" s="27"/>
      <c r="N60" s="34">
        <v>0</v>
      </c>
      <c r="O60" s="27"/>
      <c r="P60" s="27">
        <v>-208</v>
      </c>
      <c r="Q60" s="34">
        <v>0</v>
      </c>
      <c r="R60" s="27"/>
      <c r="S60" s="34">
        <v>0</v>
      </c>
      <c r="T60" s="27"/>
      <c r="U60" s="27">
        <f t="shared" si="0"/>
        <v>0</v>
      </c>
      <c r="W60" s="36">
        <f>U60/درآمد!$F$13</f>
        <v>0</v>
      </c>
      <c r="Z60" s="28"/>
    </row>
    <row r="61" spans="1:26" ht="21.75" customHeight="1" x14ac:dyDescent="0.2">
      <c r="A61" s="69" t="s">
        <v>68</v>
      </c>
      <c r="B61" s="69"/>
      <c r="D61" s="42">
        <v>0</v>
      </c>
      <c r="F61" s="27">
        <v>-354653194</v>
      </c>
      <c r="G61" s="27"/>
      <c r="H61" s="34">
        <v>0</v>
      </c>
      <c r="I61" s="27"/>
      <c r="J61" s="27">
        <v>-354653194</v>
      </c>
      <c r="K61" s="27"/>
      <c r="L61" s="39">
        <f>J61/درآمد!$F$13</f>
        <v>-5.5139601783249772E-3</v>
      </c>
      <c r="M61" s="27"/>
      <c r="N61" s="34">
        <v>0</v>
      </c>
      <c r="O61" s="27"/>
      <c r="P61" s="27">
        <v>-354653194</v>
      </c>
      <c r="Q61" s="34">
        <v>0</v>
      </c>
      <c r="R61" s="27"/>
      <c r="S61" s="34">
        <v>0</v>
      </c>
      <c r="T61" s="27"/>
      <c r="U61" s="27">
        <f t="shared" si="0"/>
        <v>0</v>
      </c>
      <c r="W61" s="36">
        <f>U61/درآمد!$F$13</f>
        <v>0</v>
      </c>
      <c r="Z61" s="28"/>
    </row>
    <row r="62" spans="1:26" ht="21.75" customHeight="1" x14ac:dyDescent="0.2">
      <c r="A62" s="69" t="s">
        <v>58</v>
      </c>
      <c r="B62" s="69"/>
      <c r="D62" s="42">
        <v>0</v>
      </c>
      <c r="F62" s="27">
        <v>46488283</v>
      </c>
      <c r="G62" s="27"/>
      <c r="H62" s="34">
        <v>0</v>
      </c>
      <c r="I62" s="27"/>
      <c r="J62" s="27">
        <v>46488283</v>
      </c>
      <c r="K62" s="27"/>
      <c r="L62" s="39">
        <f>J62/درآمد!$F$13</f>
        <v>7.2277522254798031E-4</v>
      </c>
      <c r="M62" s="27"/>
      <c r="N62" s="34">
        <v>0</v>
      </c>
      <c r="O62" s="27"/>
      <c r="P62" s="27">
        <v>-1103040170</v>
      </c>
      <c r="Q62" s="34">
        <v>0</v>
      </c>
      <c r="R62" s="27"/>
      <c r="S62" s="34">
        <v>0</v>
      </c>
      <c r="T62" s="27"/>
      <c r="U62" s="27">
        <f t="shared" si="0"/>
        <v>0</v>
      </c>
      <c r="W62" s="36">
        <f>U62/درآمد!$F$13</f>
        <v>0</v>
      </c>
      <c r="Z62" s="28"/>
    </row>
    <row r="63" spans="1:26" ht="21.75" customHeight="1" x14ac:dyDescent="0.2">
      <c r="A63" s="69" t="s">
        <v>20</v>
      </c>
      <c r="B63" s="69"/>
      <c r="D63" s="42">
        <v>0</v>
      </c>
      <c r="F63" s="27">
        <v>-3098119848</v>
      </c>
      <c r="G63" s="27"/>
      <c r="H63" s="34">
        <v>0</v>
      </c>
      <c r="I63" s="27"/>
      <c r="J63" s="27">
        <v>-3098119848</v>
      </c>
      <c r="K63" s="27"/>
      <c r="L63" s="39">
        <f>J63/درآمد!$F$13</f>
        <v>-4.8167927875901864E-2</v>
      </c>
      <c r="M63" s="27"/>
      <c r="N63" s="34">
        <v>0</v>
      </c>
      <c r="O63" s="27"/>
      <c r="P63" s="27">
        <v>-6965688354</v>
      </c>
      <c r="Q63" s="34">
        <v>0</v>
      </c>
      <c r="R63" s="27"/>
      <c r="S63" s="34">
        <v>0</v>
      </c>
      <c r="T63" s="27"/>
      <c r="U63" s="27">
        <f t="shared" si="0"/>
        <v>0</v>
      </c>
      <c r="W63" s="36">
        <f>U63/درآمد!$F$13</f>
        <v>0</v>
      </c>
      <c r="Z63" s="28"/>
    </row>
    <row r="64" spans="1:26" ht="21.75" customHeight="1" x14ac:dyDescent="0.2">
      <c r="A64" s="71" t="s">
        <v>43</v>
      </c>
      <c r="B64" s="71"/>
      <c r="D64" s="43">
        <v>0</v>
      </c>
      <c r="F64" s="27">
        <v>-322002616</v>
      </c>
      <c r="G64" s="27"/>
      <c r="H64" s="34">
        <v>0</v>
      </c>
      <c r="I64" s="27"/>
      <c r="J64" s="27">
        <v>-322002616</v>
      </c>
      <c r="K64" s="27"/>
      <c r="L64" s="39">
        <f>J64/درآمد!$F$13</f>
        <v>-5.0063262702223664E-3</v>
      </c>
      <c r="M64" s="27"/>
      <c r="N64" s="34">
        <v>0</v>
      </c>
      <c r="O64" s="27"/>
      <c r="P64" s="27">
        <v>-324663681</v>
      </c>
      <c r="Q64" s="34">
        <v>0</v>
      </c>
      <c r="R64" s="27"/>
      <c r="S64" s="34">
        <v>0</v>
      </c>
      <c r="T64" s="27"/>
      <c r="U64" s="27">
        <f t="shared" si="0"/>
        <v>0</v>
      </c>
      <c r="W64" s="36">
        <f>U64/درآمد!$F$13</f>
        <v>0</v>
      </c>
      <c r="Z64" s="28"/>
    </row>
    <row r="65" spans="1:26" ht="21.75" customHeight="1" x14ac:dyDescent="0.2">
      <c r="A65" s="29" t="s">
        <v>198</v>
      </c>
      <c r="C65" s="37">
        <v>0</v>
      </c>
      <c r="D65" s="31">
        <v>0</v>
      </c>
      <c r="E65" s="31">
        <v>0</v>
      </c>
      <c r="F65" s="31">
        <v>0</v>
      </c>
      <c r="G65" s="31">
        <v>0</v>
      </c>
      <c r="H65" s="31">
        <v>0</v>
      </c>
      <c r="I65" s="31">
        <v>0</v>
      </c>
      <c r="J65" s="30">
        <f t="shared" ref="J65:J75" si="1">D65+F65</f>
        <v>0</v>
      </c>
      <c r="K65" s="30">
        <v>0</v>
      </c>
      <c r="L65" s="40">
        <v>0</v>
      </c>
      <c r="M65" s="30">
        <v>0</v>
      </c>
      <c r="N65" s="31">
        <v>-300000</v>
      </c>
      <c r="O65" s="31"/>
      <c r="P65" s="30">
        <v>0</v>
      </c>
      <c r="Q65" s="30">
        <v>0</v>
      </c>
      <c r="R65" s="31">
        <v>0</v>
      </c>
      <c r="S65" s="31">
        <v>0</v>
      </c>
      <c r="T65" s="31"/>
      <c r="U65" s="31">
        <f t="shared" ref="U65:U75" si="2">N65+P65+S65</f>
        <v>-300000</v>
      </c>
      <c r="V65" s="30">
        <v>0</v>
      </c>
      <c r="W65" s="36">
        <v>0</v>
      </c>
      <c r="Z65" s="38"/>
    </row>
    <row r="66" spans="1:26" ht="21.75" customHeight="1" x14ac:dyDescent="0.2">
      <c r="A66" s="29" t="s">
        <v>199</v>
      </c>
      <c r="C66" s="37">
        <v>0</v>
      </c>
      <c r="D66" s="31">
        <v>0</v>
      </c>
      <c r="E66" s="31">
        <v>0</v>
      </c>
      <c r="F66" s="31">
        <v>0</v>
      </c>
      <c r="G66" s="31">
        <v>0</v>
      </c>
      <c r="H66" s="31">
        <v>0</v>
      </c>
      <c r="I66" s="31">
        <v>0</v>
      </c>
      <c r="J66" s="30">
        <f t="shared" si="1"/>
        <v>0</v>
      </c>
      <c r="K66" s="30">
        <v>0</v>
      </c>
      <c r="L66" s="40">
        <v>0</v>
      </c>
      <c r="M66" s="30">
        <v>0</v>
      </c>
      <c r="N66" s="31">
        <v>-1460</v>
      </c>
      <c r="O66" s="31"/>
      <c r="P66" s="30">
        <v>0</v>
      </c>
      <c r="Q66" s="30">
        <v>0</v>
      </c>
      <c r="R66" s="31">
        <v>0</v>
      </c>
      <c r="S66" s="31">
        <v>0</v>
      </c>
      <c r="T66" s="31"/>
      <c r="U66" s="31">
        <f t="shared" si="2"/>
        <v>-1460</v>
      </c>
      <c r="V66" s="30">
        <v>0</v>
      </c>
      <c r="W66" s="36">
        <v>0</v>
      </c>
      <c r="Z66" s="38"/>
    </row>
    <row r="67" spans="1:26" ht="21.75" customHeight="1" x14ac:dyDescent="0.2">
      <c r="A67" s="29" t="s">
        <v>200</v>
      </c>
      <c r="C67" s="37">
        <v>0</v>
      </c>
      <c r="D67" s="31">
        <v>0</v>
      </c>
      <c r="E67" s="31">
        <v>0</v>
      </c>
      <c r="F67" s="31">
        <v>0</v>
      </c>
      <c r="G67" s="31">
        <v>0</v>
      </c>
      <c r="H67" s="31">
        <v>0</v>
      </c>
      <c r="I67" s="31">
        <v>0</v>
      </c>
      <c r="J67" s="30">
        <f t="shared" si="1"/>
        <v>0</v>
      </c>
      <c r="K67" s="30">
        <v>0</v>
      </c>
      <c r="L67" s="40">
        <v>0</v>
      </c>
      <c r="M67" s="30">
        <v>0</v>
      </c>
      <c r="N67" s="31">
        <v>-655401</v>
      </c>
      <c r="O67" s="31"/>
      <c r="P67" s="30">
        <v>0</v>
      </c>
      <c r="Q67" s="30">
        <v>0</v>
      </c>
      <c r="R67" s="31">
        <v>0</v>
      </c>
      <c r="S67" s="31">
        <v>0</v>
      </c>
      <c r="T67" s="31"/>
      <c r="U67" s="31">
        <f t="shared" si="2"/>
        <v>-655401</v>
      </c>
      <c r="V67" s="30">
        <v>0</v>
      </c>
      <c r="W67" s="36">
        <v>0</v>
      </c>
      <c r="Z67" s="38"/>
    </row>
    <row r="68" spans="1:26" ht="21.75" customHeight="1" x14ac:dyDescent="0.2">
      <c r="A68" s="29" t="s">
        <v>201</v>
      </c>
      <c r="C68" s="37">
        <v>0</v>
      </c>
      <c r="D68" s="31">
        <v>0</v>
      </c>
      <c r="E68" s="31">
        <v>0</v>
      </c>
      <c r="F68" s="31">
        <v>0</v>
      </c>
      <c r="G68" s="31">
        <v>0</v>
      </c>
      <c r="H68" s="31">
        <v>0</v>
      </c>
      <c r="I68" s="31">
        <v>0</v>
      </c>
      <c r="J68" s="30">
        <f t="shared" si="1"/>
        <v>0</v>
      </c>
      <c r="K68" s="30">
        <v>0</v>
      </c>
      <c r="L68" s="40">
        <v>0</v>
      </c>
      <c r="M68" s="30">
        <v>0</v>
      </c>
      <c r="N68" s="31">
        <v>-600</v>
      </c>
      <c r="O68" s="31"/>
      <c r="P68" s="30">
        <v>0</v>
      </c>
      <c r="Q68" s="30">
        <v>0</v>
      </c>
      <c r="R68" s="31">
        <v>0</v>
      </c>
      <c r="S68" s="31">
        <v>0</v>
      </c>
      <c r="T68" s="31"/>
      <c r="U68" s="31">
        <f t="shared" si="2"/>
        <v>-600</v>
      </c>
      <c r="V68" s="30">
        <v>0</v>
      </c>
      <c r="W68" s="36">
        <v>0</v>
      </c>
      <c r="Z68" s="38"/>
    </row>
    <row r="69" spans="1:26" ht="21.75" customHeight="1" x14ac:dyDescent="0.2">
      <c r="A69" s="29" t="s">
        <v>202</v>
      </c>
      <c r="C69" s="37">
        <v>0</v>
      </c>
      <c r="D69" s="31">
        <v>0</v>
      </c>
      <c r="E69" s="31">
        <v>0</v>
      </c>
      <c r="F69" s="31">
        <v>0</v>
      </c>
      <c r="G69" s="31">
        <v>0</v>
      </c>
      <c r="H69" s="31">
        <v>0</v>
      </c>
      <c r="I69" s="31">
        <v>0</v>
      </c>
      <c r="J69" s="30">
        <f t="shared" si="1"/>
        <v>0</v>
      </c>
      <c r="K69" s="30">
        <v>0</v>
      </c>
      <c r="L69" s="40">
        <v>0</v>
      </c>
      <c r="M69" s="30">
        <v>0</v>
      </c>
      <c r="N69" s="31">
        <v>-11392</v>
      </c>
      <c r="O69" s="31"/>
      <c r="P69" s="30">
        <v>0</v>
      </c>
      <c r="Q69" s="30">
        <v>0</v>
      </c>
      <c r="R69" s="31">
        <v>0</v>
      </c>
      <c r="S69" s="31">
        <v>0</v>
      </c>
      <c r="T69" s="31"/>
      <c r="U69" s="31">
        <f t="shared" si="2"/>
        <v>-11392</v>
      </c>
      <c r="V69" s="30">
        <v>0</v>
      </c>
      <c r="W69" s="36">
        <v>0</v>
      </c>
      <c r="Z69" s="38"/>
    </row>
    <row r="70" spans="1:26" ht="21.75" customHeight="1" x14ac:dyDescent="0.2">
      <c r="A70" s="29" t="s">
        <v>203</v>
      </c>
      <c r="C70" s="37">
        <v>0</v>
      </c>
      <c r="D70" s="31">
        <v>0</v>
      </c>
      <c r="E70" s="31">
        <v>0</v>
      </c>
      <c r="F70" s="31">
        <v>0</v>
      </c>
      <c r="G70" s="31">
        <v>0</v>
      </c>
      <c r="H70" s="31">
        <v>0</v>
      </c>
      <c r="I70" s="31">
        <v>0</v>
      </c>
      <c r="J70" s="30">
        <f t="shared" si="1"/>
        <v>0</v>
      </c>
      <c r="K70" s="30">
        <v>0</v>
      </c>
      <c r="L70" s="40">
        <v>0</v>
      </c>
      <c r="M70" s="30">
        <v>0</v>
      </c>
      <c r="N70" s="31">
        <v>-150</v>
      </c>
      <c r="O70" s="31"/>
      <c r="P70" s="30">
        <v>0</v>
      </c>
      <c r="Q70" s="30">
        <v>0</v>
      </c>
      <c r="R70" s="31">
        <v>0</v>
      </c>
      <c r="S70" s="31">
        <v>0</v>
      </c>
      <c r="T70" s="31"/>
      <c r="U70" s="31">
        <f t="shared" si="2"/>
        <v>-150</v>
      </c>
      <c r="V70" s="30">
        <v>0</v>
      </c>
      <c r="W70" s="36">
        <v>0</v>
      </c>
      <c r="Z70" s="38"/>
    </row>
    <row r="71" spans="1:26" ht="21.75" customHeight="1" x14ac:dyDescent="0.2">
      <c r="A71" s="29" t="s">
        <v>204</v>
      </c>
      <c r="C71" s="37">
        <v>0</v>
      </c>
      <c r="D71" s="31">
        <v>0</v>
      </c>
      <c r="E71" s="31">
        <v>0</v>
      </c>
      <c r="F71" s="31">
        <v>0</v>
      </c>
      <c r="G71" s="31">
        <v>0</v>
      </c>
      <c r="H71" s="31">
        <v>0</v>
      </c>
      <c r="I71" s="31">
        <v>0</v>
      </c>
      <c r="J71" s="30">
        <f t="shared" si="1"/>
        <v>0</v>
      </c>
      <c r="K71" s="30">
        <v>0</v>
      </c>
      <c r="L71" s="40">
        <v>0</v>
      </c>
      <c r="M71" s="30">
        <v>0</v>
      </c>
      <c r="N71" s="31">
        <v>-260</v>
      </c>
      <c r="O71" s="31"/>
      <c r="P71" s="30">
        <v>0</v>
      </c>
      <c r="Q71" s="30">
        <v>0</v>
      </c>
      <c r="R71" s="31">
        <v>0</v>
      </c>
      <c r="S71" s="31">
        <v>0</v>
      </c>
      <c r="T71" s="31"/>
      <c r="U71" s="31">
        <f t="shared" si="2"/>
        <v>-260</v>
      </c>
      <c r="V71" s="30">
        <v>0</v>
      </c>
      <c r="W71" s="36">
        <v>0</v>
      </c>
      <c r="Z71" s="38"/>
    </row>
    <row r="72" spans="1:26" ht="21.75" customHeight="1" x14ac:dyDescent="0.2">
      <c r="A72" s="29" t="s">
        <v>205</v>
      </c>
      <c r="C72" s="37">
        <v>0</v>
      </c>
      <c r="D72" s="31">
        <v>0</v>
      </c>
      <c r="E72" s="31">
        <v>0</v>
      </c>
      <c r="F72" s="31">
        <v>0</v>
      </c>
      <c r="G72" s="31">
        <v>0</v>
      </c>
      <c r="H72" s="31">
        <v>0</v>
      </c>
      <c r="I72" s="31">
        <v>0</v>
      </c>
      <c r="J72" s="30">
        <f t="shared" si="1"/>
        <v>0</v>
      </c>
      <c r="K72" s="30">
        <v>0</v>
      </c>
      <c r="L72" s="40">
        <v>0</v>
      </c>
      <c r="M72" s="30">
        <v>0</v>
      </c>
      <c r="N72" s="31">
        <v>-2970</v>
      </c>
      <c r="O72" s="31"/>
      <c r="P72" s="30">
        <v>0</v>
      </c>
      <c r="Q72" s="30">
        <v>0</v>
      </c>
      <c r="R72" s="31">
        <v>0</v>
      </c>
      <c r="S72" s="31">
        <v>0</v>
      </c>
      <c r="T72" s="31"/>
      <c r="U72" s="31">
        <f t="shared" si="2"/>
        <v>-2970</v>
      </c>
      <c r="V72" s="30">
        <v>0</v>
      </c>
      <c r="W72" s="36">
        <v>0</v>
      </c>
      <c r="Z72" s="38"/>
    </row>
    <row r="73" spans="1:26" ht="21.75" customHeight="1" x14ac:dyDescent="0.2">
      <c r="A73" s="29" t="s">
        <v>206</v>
      </c>
      <c r="C73" s="37">
        <v>0</v>
      </c>
      <c r="D73" s="31">
        <v>0</v>
      </c>
      <c r="E73" s="31">
        <v>0</v>
      </c>
      <c r="F73" s="31">
        <v>0</v>
      </c>
      <c r="G73" s="31">
        <v>0</v>
      </c>
      <c r="H73" s="31">
        <v>0</v>
      </c>
      <c r="I73" s="31">
        <v>0</v>
      </c>
      <c r="J73" s="30">
        <f t="shared" si="1"/>
        <v>0</v>
      </c>
      <c r="K73" s="30">
        <v>0</v>
      </c>
      <c r="L73" s="40">
        <v>0</v>
      </c>
      <c r="M73" s="30">
        <v>0</v>
      </c>
      <c r="N73" s="31">
        <v>-750</v>
      </c>
      <c r="O73" s="31"/>
      <c r="P73" s="30">
        <v>0</v>
      </c>
      <c r="Q73" s="30">
        <v>0</v>
      </c>
      <c r="R73" s="31">
        <v>0</v>
      </c>
      <c r="S73" s="31">
        <v>0</v>
      </c>
      <c r="T73" s="31"/>
      <c r="U73" s="31">
        <f t="shared" si="2"/>
        <v>-750</v>
      </c>
      <c r="V73" s="30">
        <v>0</v>
      </c>
      <c r="W73" s="36">
        <v>0</v>
      </c>
      <c r="Z73" s="38"/>
    </row>
    <row r="74" spans="1:26" ht="21.75" customHeight="1" x14ac:dyDescent="0.2">
      <c r="A74" s="29" t="s">
        <v>207</v>
      </c>
      <c r="C74" s="37">
        <v>0</v>
      </c>
      <c r="D74" s="31">
        <v>0</v>
      </c>
      <c r="E74" s="31">
        <v>0</v>
      </c>
      <c r="F74" s="31">
        <v>0</v>
      </c>
      <c r="G74" s="31">
        <v>0</v>
      </c>
      <c r="H74" s="31">
        <v>0</v>
      </c>
      <c r="I74" s="31">
        <v>0</v>
      </c>
      <c r="J74" s="30">
        <f t="shared" si="1"/>
        <v>0</v>
      </c>
      <c r="K74" s="30">
        <v>0</v>
      </c>
      <c r="L74" s="40">
        <v>0</v>
      </c>
      <c r="M74" s="30">
        <v>0</v>
      </c>
      <c r="N74" s="31">
        <v>-22950</v>
      </c>
      <c r="O74" s="31"/>
      <c r="P74" s="30">
        <v>0</v>
      </c>
      <c r="Q74" s="30">
        <v>0</v>
      </c>
      <c r="R74" s="31">
        <v>0</v>
      </c>
      <c r="S74" s="31">
        <v>0</v>
      </c>
      <c r="T74" s="31"/>
      <c r="U74" s="31">
        <f t="shared" si="2"/>
        <v>-22950</v>
      </c>
      <c r="V74" s="30">
        <v>0</v>
      </c>
      <c r="W74" s="36">
        <v>0</v>
      </c>
      <c r="Z74" s="38"/>
    </row>
    <row r="75" spans="1:26" ht="21.75" customHeight="1" x14ac:dyDescent="0.2">
      <c r="A75" s="29" t="s">
        <v>208</v>
      </c>
      <c r="C75" s="37">
        <v>0</v>
      </c>
      <c r="D75" s="31">
        <v>0</v>
      </c>
      <c r="E75" s="31">
        <v>0</v>
      </c>
      <c r="F75" s="31">
        <v>0</v>
      </c>
      <c r="G75" s="31">
        <v>0</v>
      </c>
      <c r="H75" s="31">
        <v>0</v>
      </c>
      <c r="I75" s="31">
        <v>0</v>
      </c>
      <c r="J75" s="30">
        <f t="shared" si="1"/>
        <v>0</v>
      </c>
      <c r="K75" s="30">
        <v>0</v>
      </c>
      <c r="L75" s="40">
        <v>0</v>
      </c>
      <c r="M75" s="30">
        <v>0</v>
      </c>
      <c r="N75" s="31">
        <v>-180000</v>
      </c>
      <c r="O75" s="31"/>
      <c r="P75" s="30">
        <v>0</v>
      </c>
      <c r="Q75" s="30">
        <v>0</v>
      </c>
      <c r="R75" s="31">
        <v>0</v>
      </c>
      <c r="S75" s="31">
        <v>0</v>
      </c>
      <c r="T75" s="31"/>
      <c r="U75" s="31">
        <f t="shared" si="2"/>
        <v>-180000</v>
      </c>
      <c r="V75" s="30">
        <v>0</v>
      </c>
      <c r="W75" s="36">
        <v>0</v>
      </c>
      <c r="Z75" s="38"/>
    </row>
    <row r="76" spans="1:26" s="49" customFormat="1" ht="21.75" customHeight="1" thickBot="1" x14ac:dyDescent="0.25">
      <c r="A76" s="74"/>
      <c r="B76" s="74"/>
      <c r="D76" s="51">
        <v>6286354657</v>
      </c>
      <c r="F76" s="61">
        <v>-51578339483</v>
      </c>
      <c r="H76" s="51">
        <v>0</v>
      </c>
      <c r="J76" s="61">
        <v>-45291984826</v>
      </c>
      <c r="L76" s="62">
        <f>SUM(L9:L75)</f>
        <v>-0.70417581161799192</v>
      </c>
      <c r="N76" s="51">
        <f>SUM(N9:N75)</f>
        <v>59566027985</v>
      </c>
      <c r="Q76" s="61"/>
      <c r="S76" s="51">
        <f>SUM(S9:S75)</f>
        <v>3329599216</v>
      </c>
      <c r="U76" s="51">
        <f>SUM(U9:U75)</f>
        <v>62895627201</v>
      </c>
      <c r="W76" s="63">
        <f>SUM(W9:W75)</f>
        <v>0.97788621022491529</v>
      </c>
    </row>
    <row r="77" spans="1:26" ht="13.5" thickTop="1" x14ac:dyDescent="0.2"/>
    <row r="79" spans="1:26" x14ac:dyDescent="0.2">
      <c r="U79" s="18"/>
    </row>
    <row r="81" spans="14:19" x14ac:dyDescent="0.2">
      <c r="S81" s="16"/>
    </row>
    <row r="83" spans="14:19" x14ac:dyDescent="0.2">
      <c r="N83" s="18"/>
    </row>
  </sheetData>
  <mergeCells count="67">
    <mergeCell ref="J7:L7"/>
    <mergeCell ref="U7:W7"/>
    <mergeCell ref="A8:B8"/>
    <mergeCell ref="P8:Q8"/>
    <mergeCell ref="A1:W1"/>
    <mergeCell ref="A2:W2"/>
    <mergeCell ref="A3:W3"/>
    <mergeCell ref="B5:W5"/>
    <mergeCell ref="D6:L6"/>
    <mergeCell ref="N6:W6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46:B46"/>
    <mergeCell ref="A47:B47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64:B64"/>
    <mergeCell ref="A76:B76"/>
    <mergeCell ref="A59:B59"/>
    <mergeCell ref="A60:B60"/>
    <mergeCell ref="A61:B61"/>
    <mergeCell ref="A62:B62"/>
    <mergeCell ref="A63:B63"/>
  </mergeCells>
  <pageMargins left="0.39" right="0.39" top="0.39" bottom="0.39" header="0" footer="0"/>
  <pageSetup paperSize="0" fitToHeight="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W18"/>
  <sheetViews>
    <sheetView rightToLeft="1" workbookViewId="0">
      <selection activeCell="J24" sqref="J24"/>
    </sheetView>
  </sheetViews>
  <sheetFormatPr defaultRowHeight="12.75" x14ac:dyDescent="0.2"/>
  <cols>
    <col min="1" max="1" width="5.140625" customWidth="1"/>
    <col min="2" max="2" width="23.5703125" customWidth="1"/>
    <col min="3" max="3" width="1.28515625" customWidth="1"/>
    <col min="4" max="4" width="13" customWidth="1"/>
    <col min="5" max="5" width="1.28515625" customWidth="1"/>
    <col min="6" max="6" width="14.28515625" customWidth="1"/>
    <col min="7" max="7" width="1.28515625" customWidth="1"/>
    <col min="8" max="8" width="13" customWidth="1"/>
    <col min="9" max="9" width="1.28515625" customWidth="1"/>
    <col min="10" max="10" width="19.42578125" customWidth="1"/>
    <col min="11" max="11" width="1.28515625" customWidth="1"/>
    <col min="12" max="12" width="13" customWidth="1"/>
    <col min="13" max="13" width="1.28515625" customWidth="1"/>
    <col min="14" max="14" width="14.28515625" customWidth="1"/>
    <col min="15" max="15" width="1.28515625" customWidth="1"/>
    <col min="16" max="16" width="13" customWidth="1"/>
    <col min="17" max="17" width="1.28515625" customWidth="1"/>
    <col min="18" max="18" width="19.42578125" customWidth="1"/>
    <col min="19" max="19" width="0.28515625" customWidth="1"/>
  </cols>
  <sheetData>
    <row r="1" spans="1:18" ht="29.1" customHeight="1" x14ac:dyDescent="0.2">
      <c r="A1" s="79" t="s">
        <v>0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</row>
    <row r="2" spans="1:18" ht="21.75" customHeight="1" x14ac:dyDescent="0.2">
      <c r="A2" s="79" t="s">
        <v>93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</row>
    <row r="3" spans="1:18" ht="21.75" customHeight="1" x14ac:dyDescent="0.2">
      <c r="A3" s="79" t="s">
        <v>2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</row>
    <row r="4" spans="1:18" ht="14.45" customHeight="1" x14ac:dyDescent="0.2"/>
    <row r="5" spans="1:18" ht="14.45" customHeight="1" x14ac:dyDescent="0.2">
      <c r="A5" s="1" t="s">
        <v>123</v>
      </c>
      <c r="B5" s="80" t="s">
        <v>124</v>
      </c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</row>
    <row r="6" spans="1:18" ht="14.45" customHeight="1" x14ac:dyDescent="0.2">
      <c r="D6" s="76" t="s">
        <v>111</v>
      </c>
      <c r="E6" s="76"/>
      <c r="F6" s="76"/>
      <c r="G6" s="76"/>
      <c r="H6" s="76"/>
      <c r="I6" s="76"/>
      <c r="J6" s="76"/>
      <c r="L6" s="76" t="s">
        <v>112</v>
      </c>
      <c r="M6" s="76"/>
      <c r="N6" s="76"/>
      <c r="O6" s="76"/>
      <c r="P6" s="76"/>
      <c r="Q6" s="76"/>
      <c r="R6" s="76"/>
    </row>
    <row r="7" spans="1:18" ht="14.45" customHeight="1" x14ac:dyDescent="0.2">
      <c r="D7" s="3"/>
      <c r="E7" s="3"/>
      <c r="F7" s="3"/>
      <c r="G7" s="3"/>
      <c r="H7" s="3"/>
      <c r="I7" s="3"/>
      <c r="J7" s="3"/>
      <c r="L7" s="3"/>
      <c r="M7" s="3"/>
      <c r="N7" s="3"/>
      <c r="O7" s="3"/>
      <c r="P7" s="3"/>
      <c r="Q7" s="3"/>
      <c r="R7" s="3"/>
    </row>
    <row r="8" spans="1:18" ht="14.45" customHeight="1" x14ac:dyDescent="0.2">
      <c r="A8" s="74"/>
      <c r="B8" s="74"/>
      <c r="D8" s="2" t="s">
        <v>125</v>
      </c>
      <c r="F8" s="2" t="s">
        <v>115</v>
      </c>
      <c r="H8" s="2" t="s">
        <v>116</v>
      </c>
      <c r="J8" s="2" t="s">
        <v>69</v>
      </c>
      <c r="L8" s="2" t="s">
        <v>125</v>
      </c>
      <c r="N8" s="2" t="s">
        <v>115</v>
      </c>
      <c r="P8" s="2" t="s">
        <v>116</v>
      </c>
      <c r="R8" s="2" t="s">
        <v>69</v>
      </c>
    </row>
    <row r="9" spans="1:18" ht="21.75" customHeight="1" x14ac:dyDescent="0.2">
      <c r="A9" s="71" t="s">
        <v>83</v>
      </c>
      <c r="B9" s="71"/>
      <c r="D9" s="45">
        <v>0</v>
      </c>
      <c r="F9" s="13">
        <v>27788963</v>
      </c>
      <c r="H9" s="45">
        <v>0</v>
      </c>
      <c r="J9" s="13">
        <v>27788963</v>
      </c>
      <c r="L9" s="45">
        <v>0</v>
      </c>
      <c r="N9" s="13">
        <v>220011116</v>
      </c>
      <c r="P9" s="45">
        <v>0</v>
      </c>
      <c r="R9" s="13">
        <v>220011116</v>
      </c>
    </row>
    <row r="10" spans="1:18" s="49" customFormat="1" ht="21.75" customHeight="1" x14ac:dyDescent="0.2">
      <c r="A10" s="74"/>
      <c r="B10" s="74"/>
      <c r="D10" s="57">
        <v>0</v>
      </c>
      <c r="F10" s="51">
        <v>27788963</v>
      </c>
      <c r="H10" s="57">
        <v>0</v>
      </c>
      <c r="J10" s="51">
        <v>27788963</v>
      </c>
      <c r="L10" s="57">
        <v>0</v>
      </c>
      <c r="N10" s="51">
        <v>220011116</v>
      </c>
      <c r="P10" s="57">
        <v>0</v>
      </c>
      <c r="R10" s="51">
        <v>220011116</v>
      </c>
    </row>
    <row r="11" spans="1:18" x14ac:dyDescent="0.2">
      <c r="L11" s="44"/>
    </row>
    <row r="18" spans="23:23" x14ac:dyDescent="0.2">
      <c r="W18" s="44"/>
    </row>
  </sheetData>
  <mergeCells count="9">
    <mergeCell ref="A8:B8"/>
    <mergeCell ref="A9:B9"/>
    <mergeCell ref="A10:B10"/>
    <mergeCell ref="A1:R1"/>
    <mergeCell ref="A2:R2"/>
    <mergeCell ref="A3:R3"/>
    <mergeCell ref="B5:R5"/>
    <mergeCell ref="D6:J6"/>
    <mergeCell ref="L6:R6"/>
  </mergeCells>
  <pageMargins left="0.39" right="0.39" top="0.39" bottom="0.39" header="0" footer="0"/>
  <pageSetup paperSize="0" fitToHeight="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J15"/>
  <sheetViews>
    <sheetView rightToLeft="1" workbookViewId="0">
      <selection activeCell="H16" sqref="H16"/>
    </sheetView>
  </sheetViews>
  <sheetFormatPr defaultRowHeight="12.75" x14ac:dyDescent="0.2"/>
  <cols>
    <col min="1" max="1" width="5.140625" customWidth="1"/>
    <col min="2" max="2" width="40.28515625" customWidth="1"/>
    <col min="3" max="3" width="1.28515625" customWidth="1"/>
    <col min="4" max="4" width="19.42578125" customWidth="1"/>
    <col min="5" max="5" width="1.28515625" customWidth="1"/>
    <col min="6" max="6" width="20.7109375" customWidth="1"/>
    <col min="7" max="7" width="1.28515625" customWidth="1"/>
    <col min="8" max="8" width="19.42578125" customWidth="1"/>
    <col min="9" max="9" width="1.28515625" customWidth="1"/>
    <col min="10" max="10" width="19.42578125" customWidth="1"/>
    <col min="11" max="11" width="0.28515625" customWidth="1"/>
  </cols>
  <sheetData>
    <row r="1" spans="1:10" ht="29.1" customHeight="1" x14ac:dyDescent="0.2">
      <c r="A1" s="79" t="s">
        <v>0</v>
      </c>
      <c r="B1" s="79"/>
      <c r="C1" s="79"/>
      <c r="D1" s="79"/>
      <c r="E1" s="79"/>
      <c r="F1" s="79"/>
      <c r="G1" s="79"/>
      <c r="H1" s="79"/>
      <c r="I1" s="79"/>
      <c r="J1" s="79"/>
    </row>
    <row r="2" spans="1:10" ht="21.75" customHeight="1" x14ac:dyDescent="0.2">
      <c r="A2" s="79" t="s">
        <v>93</v>
      </c>
      <c r="B2" s="79"/>
      <c r="C2" s="79"/>
      <c r="D2" s="79"/>
      <c r="E2" s="79"/>
      <c r="F2" s="79"/>
      <c r="G2" s="79"/>
      <c r="H2" s="79"/>
      <c r="I2" s="79"/>
      <c r="J2" s="79"/>
    </row>
    <row r="3" spans="1:10" ht="21.75" customHeight="1" x14ac:dyDescent="0.2">
      <c r="A3" s="79" t="s">
        <v>2</v>
      </c>
      <c r="B3" s="79"/>
      <c r="C3" s="79"/>
      <c r="D3" s="79"/>
      <c r="E3" s="79"/>
      <c r="F3" s="79"/>
      <c r="G3" s="79"/>
      <c r="H3" s="79"/>
      <c r="I3" s="79"/>
      <c r="J3" s="79"/>
    </row>
    <row r="4" spans="1:10" ht="14.45" customHeight="1" x14ac:dyDescent="0.2"/>
    <row r="5" spans="1:10" ht="14.45" customHeight="1" x14ac:dyDescent="0.2">
      <c r="A5" s="1" t="s">
        <v>126</v>
      </c>
      <c r="B5" s="80" t="s">
        <v>127</v>
      </c>
      <c r="C5" s="80"/>
      <c r="D5" s="80"/>
      <c r="E5" s="80"/>
      <c r="F5" s="80"/>
      <c r="G5" s="80"/>
      <c r="H5" s="80"/>
      <c r="I5" s="80"/>
      <c r="J5" s="80"/>
    </row>
    <row r="6" spans="1:10" ht="14.45" customHeight="1" x14ac:dyDescent="0.2">
      <c r="D6" s="76" t="s">
        <v>111</v>
      </c>
      <c r="E6" s="76"/>
      <c r="F6" s="76"/>
      <c r="H6" s="76" t="s">
        <v>112</v>
      </c>
      <c r="I6" s="76"/>
      <c r="J6" s="76"/>
    </row>
    <row r="7" spans="1:10" ht="39" customHeight="1" x14ac:dyDescent="0.2">
      <c r="A7" s="76" t="s">
        <v>128</v>
      </c>
      <c r="B7" s="76"/>
      <c r="D7" s="14" t="s">
        <v>129</v>
      </c>
      <c r="E7" s="3"/>
      <c r="F7" s="14" t="s">
        <v>130</v>
      </c>
      <c r="H7" s="14" t="s">
        <v>129</v>
      </c>
      <c r="I7" s="3"/>
      <c r="J7" s="14" t="s">
        <v>130</v>
      </c>
    </row>
    <row r="8" spans="1:10" ht="21.75" customHeight="1" x14ac:dyDescent="0.2">
      <c r="A8" s="77" t="s">
        <v>209</v>
      </c>
      <c r="B8" s="77"/>
      <c r="D8" s="6">
        <v>11240402</v>
      </c>
      <c r="F8" s="7"/>
      <c r="H8" s="6">
        <v>96312584</v>
      </c>
      <c r="J8" s="7"/>
    </row>
    <row r="9" spans="1:10" s="49" customFormat="1" ht="21.75" customHeight="1" thickBot="1" x14ac:dyDescent="0.25">
      <c r="A9" s="74"/>
      <c r="B9" s="74"/>
      <c r="D9" s="51">
        <f>SUM(D8)</f>
        <v>11240402</v>
      </c>
      <c r="F9" s="60"/>
      <c r="H9" s="51">
        <f>SUM(H8)</f>
        <v>96312584</v>
      </c>
      <c r="J9" s="60"/>
    </row>
    <row r="10" spans="1:10" ht="13.5" thickTop="1" x14ac:dyDescent="0.2">
      <c r="F10" s="22"/>
    </row>
    <row r="15" spans="1:10" x14ac:dyDescent="0.2">
      <c r="B15" s="22"/>
    </row>
  </sheetData>
  <mergeCells count="9">
    <mergeCell ref="A7:B7"/>
    <mergeCell ref="A8:B8"/>
    <mergeCell ref="A9:B9"/>
    <mergeCell ref="A1:J1"/>
    <mergeCell ref="A2:J2"/>
    <mergeCell ref="A3:J3"/>
    <mergeCell ref="B5:J5"/>
    <mergeCell ref="D6:F6"/>
    <mergeCell ref="H6:J6"/>
  </mergeCells>
  <pageMargins left="0.39" right="0.39" top="0.39" bottom="0.39" header="0" footer="0"/>
  <pageSetup paperSize="0" fitToHeight="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O17"/>
  <sheetViews>
    <sheetView rightToLeft="1" workbookViewId="0">
      <selection activeCell="H22" sqref="H22"/>
    </sheetView>
  </sheetViews>
  <sheetFormatPr defaultRowHeight="12.75" x14ac:dyDescent="0.2"/>
  <cols>
    <col min="1" max="1" width="5.140625" customWidth="1"/>
    <col min="2" max="2" width="41.5703125" customWidth="1"/>
    <col min="3" max="3" width="1.28515625" customWidth="1"/>
    <col min="4" max="4" width="19.42578125" customWidth="1"/>
    <col min="5" max="5" width="1.28515625" customWidth="1"/>
    <col min="6" max="6" width="19.42578125" customWidth="1"/>
    <col min="7" max="7" width="0.28515625" customWidth="1"/>
  </cols>
  <sheetData>
    <row r="1" spans="1:6" ht="29.1" customHeight="1" x14ac:dyDescent="0.2">
      <c r="A1" s="79" t="s">
        <v>0</v>
      </c>
      <c r="B1" s="79"/>
      <c r="C1" s="79"/>
      <c r="D1" s="79"/>
      <c r="E1" s="79"/>
      <c r="F1" s="79"/>
    </row>
    <row r="2" spans="1:6" ht="21.75" customHeight="1" x14ac:dyDescent="0.2">
      <c r="A2" s="79" t="s">
        <v>93</v>
      </c>
      <c r="B2" s="79"/>
      <c r="C2" s="79"/>
      <c r="D2" s="79"/>
      <c r="E2" s="79"/>
      <c r="F2" s="79"/>
    </row>
    <row r="3" spans="1:6" ht="21.75" customHeight="1" x14ac:dyDescent="0.2">
      <c r="A3" s="79" t="s">
        <v>2</v>
      </c>
      <c r="B3" s="79"/>
      <c r="C3" s="79"/>
      <c r="D3" s="79"/>
      <c r="E3" s="79"/>
      <c r="F3" s="79"/>
    </row>
    <row r="4" spans="1:6" ht="14.45" customHeight="1" x14ac:dyDescent="0.2"/>
    <row r="5" spans="1:6" ht="29.1" customHeight="1" x14ac:dyDescent="0.2">
      <c r="A5" s="1" t="s">
        <v>131</v>
      </c>
      <c r="B5" s="80" t="s">
        <v>107</v>
      </c>
      <c r="C5" s="80"/>
      <c r="D5" s="80"/>
      <c r="E5" s="80"/>
      <c r="F5" s="80"/>
    </row>
    <row r="6" spans="1:6" ht="14.45" customHeight="1" x14ac:dyDescent="0.2">
      <c r="D6" s="2" t="s">
        <v>111</v>
      </c>
      <c r="F6" s="2" t="s">
        <v>9</v>
      </c>
    </row>
    <row r="7" spans="1:6" ht="14.45" customHeight="1" x14ac:dyDescent="0.2">
      <c r="A7" s="76" t="s">
        <v>107</v>
      </c>
      <c r="B7" s="76"/>
      <c r="D7" s="4" t="s">
        <v>90</v>
      </c>
      <c r="F7" s="4" t="s">
        <v>90</v>
      </c>
    </row>
    <row r="8" spans="1:6" ht="21.75" customHeight="1" x14ac:dyDescent="0.2">
      <c r="A8" s="77" t="s">
        <v>107</v>
      </c>
      <c r="B8" s="77"/>
      <c r="D8" s="41">
        <v>0</v>
      </c>
      <c r="F8" s="6">
        <v>1107191431</v>
      </c>
    </row>
    <row r="9" spans="1:6" ht="21.75" customHeight="1" x14ac:dyDescent="0.2">
      <c r="A9" s="69" t="s">
        <v>132</v>
      </c>
      <c r="B9" s="69"/>
      <c r="D9" s="42">
        <v>0</v>
      </c>
      <c r="F9" s="9">
        <v>812</v>
      </c>
    </row>
    <row r="10" spans="1:6" ht="21.75" customHeight="1" x14ac:dyDescent="0.2">
      <c r="A10" s="71" t="s">
        <v>133</v>
      </c>
      <c r="B10" s="71"/>
      <c r="D10" s="46">
        <v>0</v>
      </c>
      <c r="F10" s="46">
        <v>0</v>
      </c>
    </row>
    <row r="11" spans="1:6" s="49" customFormat="1" ht="21.75" customHeight="1" x14ac:dyDescent="0.2">
      <c r="A11" s="74"/>
      <c r="B11" s="74"/>
      <c r="D11" s="57">
        <v>0</v>
      </c>
      <c r="F11" s="51">
        <f>SUM(F8:F10)</f>
        <v>1107192243</v>
      </c>
    </row>
    <row r="17" spans="2:15" x14ac:dyDescent="0.2">
      <c r="B17" s="22"/>
      <c r="O17" s="44"/>
    </row>
  </sheetData>
  <mergeCells count="9">
    <mergeCell ref="A8:B8"/>
    <mergeCell ref="A9:B9"/>
    <mergeCell ref="A10:B10"/>
    <mergeCell ref="A11:B11"/>
    <mergeCell ref="A1:F1"/>
    <mergeCell ref="A2:F2"/>
    <mergeCell ref="A3:F3"/>
    <mergeCell ref="B5:F5"/>
    <mergeCell ref="A7:B7"/>
  </mergeCells>
  <pageMargins left="0.39" right="0.39" top="0.39" bottom="0.39" header="0" footer="0"/>
  <pageSetup paperSize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14</vt:i4>
      </vt:variant>
    </vt:vector>
  </HeadingPairs>
  <TitlesOfParts>
    <vt:vector size="28" baseType="lpstr">
      <vt:lpstr>صورت وضعیت</vt:lpstr>
      <vt:lpstr>سهام</vt:lpstr>
      <vt:lpstr>اوراق</vt:lpstr>
      <vt:lpstr>سپرده</vt:lpstr>
      <vt:lpstr>درآمد</vt:lpstr>
      <vt:lpstr>درآمد سرمایه گذاری در سهام</vt:lpstr>
      <vt:lpstr>درآمد سرمایه گذاری در اوراق به</vt:lpstr>
      <vt:lpstr>درآمد سپرده بانکی</vt:lpstr>
      <vt:lpstr>سایر درآمدها</vt:lpstr>
      <vt:lpstr>درآمد سود سهام</vt:lpstr>
      <vt:lpstr>سود سپرده بانکی</vt:lpstr>
      <vt:lpstr>درآمد ناشی از فروش</vt:lpstr>
      <vt:lpstr>درآمد اعمال اختیار</vt:lpstr>
      <vt:lpstr>درآمد ناشی از تغییر قیمت اوراق</vt:lpstr>
      <vt:lpstr>اوراق!Print_Area</vt:lpstr>
      <vt:lpstr>درآمد!Print_Area</vt:lpstr>
      <vt:lpstr>'درآمد اعمال اختیار'!Print_Area</vt:lpstr>
      <vt:lpstr>'درآمد سپرده بانکی'!Print_Area</vt:lpstr>
      <vt:lpstr>'درآمد سرمایه گذاری در اوراق به'!Print_Area</vt:lpstr>
      <vt:lpstr>'درآمد سرمایه گذاری در سهام'!Print_Area</vt:lpstr>
      <vt:lpstr>'درآمد سود سهام'!Print_Area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سهام!Print_Area</vt:lpstr>
      <vt:lpstr>'سود سپرده بانکی'!Print_Area</vt:lpstr>
      <vt:lpstr>'صورت وضعیت'!Print_Area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MINA SHARIAT</dc:creator>
  <dc:description/>
  <cp:lastModifiedBy>MINA SHARIAT</cp:lastModifiedBy>
  <dcterms:created xsi:type="dcterms:W3CDTF">2024-10-26T06:36:04Z</dcterms:created>
  <dcterms:modified xsi:type="dcterms:W3CDTF">2024-10-28T11:28:56Z</dcterms:modified>
</cp:coreProperties>
</file>