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riat\Desktop\"/>
    </mc:Choice>
  </mc:AlternateContent>
  <xr:revisionPtr revIDLastSave="0" documentId="8_{F2119899-2566-426A-93C8-146423BDD61E}" xr6:coauthVersionLast="36" xr6:coauthVersionMax="36" xr10:uidLastSave="{00000000-0000-0000-0000-000000000000}"/>
  <bookViews>
    <workbookView xWindow="0" yWindow="0" windowWidth="26700" windowHeight="7980" activeTab="4" xr2:uid="{00000000-000D-0000-FFFF-FFFF00000000}"/>
  </bookViews>
  <sheets>
    <sheet name="صورت وضعیت" sheetId="1" r:id="rId1"/>
    <sheet name="سهام" sheetId="2" r:id="rId2"/>
    <sheet name="اوراق" sheetId="5" r:id="rId3"/>
    <sheet name="سپرده" sheetId="7" r:id="rId4"/>
    <sheet name="درآمد" sheetId="8" r:id="rId5"/>
    <sheet name="درآمد سرمایه گذاری در سهام" sheetId="9" r:id="rId6"/>
    <sheet name="درآمد سرمایه گذاری در اوراق به" sheetId="11" r:id="rId7"/>
    <sheet name="درآمد سپرده بانکی" sheetId="13" r:id="rId8"/>
    <sheet name="سایر درآمدها" sheetId="14" r:id="rId9"/>
    <sheet name="درآمد سود سهام" sheetId="15" r:id="rId10"/>
    <sheet name="سود سپرده بانکی" sheetId="18" r:id="rId11"/>
    <sheet name="درآمد ناشی از فروش" sheetId="19" r:id="rId12"/>
    <sheet name="درآمد اعمال اختیار" sheetId="20" r:id="rId13"/>
    <sheet name="درآمد ناشی از تغییر قیمت اوراق" sheetId="21" r:id="rId14"/>
  </sheets>
  <definedNames>
    <definedName name="_xlnm.Print_Area" localSheetId="2">اوراق!$A$1:$AM$10</definedName>
    <definedName name="_xlnm.Print_Area" localSheetId="4">درآمد!$A$1:$K$13</definedName>
    <definedName name="_xlnm.Print_Area" localSheetId="12">'درآمد اعمال اختیار'!$A$1:$Z$15</definedName>
    <definedName name="_xlnm.Print_Area" localSheetId="7">'درآمد سپرده بانکی'!$A$1:$K$9</definedName>
    <definedName name="_xlnm.Print_Area" localSheetId="6">'درآمد سرمایه گذاری در اوراق به'!$A$1:$S$10</definedName>
    <definedName name="_xlnm.Print_Area" localSheetId="5">'درآمد سرمایه گذاری در سهام'!$A$1:$X$77</definedName>
    <definedName name="_xlnm.Print_Area" localSheetId="9">'درآمد سود سهام'!$A$1:$T$62</definedName>
    <definedName name="_xlnm.Print_Area" localSheetId="13">'درآمد ناشی از تغییر قیمت اوراق'!$A$1:$S$48</definedName>
    <definedName name="_xlnm.Print_Area" localSheetId="11">'درآمد ناشی از فروش'!$A$1:$S$38</definedName>
    <definedName name="_xlnm.Print_Area" localSheetId="8">'سایر درآمدها'!$A$1:$G$11</definedName>
    <definedName name="_xlnm.Print_Area" localSheetId="3">سپرده!$A$1:$M$10</definedName>
    <definedName name="_xlnm.Print_Area" localSheetId="1">سهام!$A$1:$AC$60</definedName>
    <definedName name="_xlnm.Print_Area" localSheetId="10">'سود سپرده بانکی'!$A$1:$N$9</definedName>
    <definedName name="_xlnm.Print_Area" localSheetId="0">'صورت وضعیت'!$A$1:$C$21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21" l="1"/>
  <c r="I45" i="21"/>
  <c r="Q45" i="21"/>
  <c r="Q42" i="21"/>
  <c r="I37" i="21"/>
  <c r="I20" i="21"/>
  <c r="I8" i="21"/>
  <c r="Y15" i="20"/>
  <c r="G8" i="18"/>
  <c r="S50" i="15"/>
  <c r="J9" i="13"/>
  <c r="J8" i="13"/>
  <c r="F9" i="13"/>
  <c r="F8" i="13"/>
  <c r="R9" i="11" l="1"/>
  <c r="J9" i="11"/>
  <c r="J66" i="9"/>
  <c r="U56" i="9"/>
  <c r="U9" i="9"/>
  <c r="J10" i="9"/>
  <c r="J9" i="9"/>
  <c r="F8" i="8"/>
  <c r="J9" i="7" l="1"/>
  <c r="J9" i="8"/>
  <c r="J11" i="8"/>
  <c r="J12" i="8"/>
  <c r="J8" i="8"/>
  <c r="F12" i="8"/>
  <c r="F11" i="8"/>
  <c r="U77" i="9"/>
  <c r="Q48" i="21"/>
  <c r="S77" i="9"/>
  <c r="P77" i="9"/>
  <c r="N77" i="9"/>
  <c r="J77" i="9"/>
  <c r="H77" i="9"/>
  <c r="F77" i="9"/>
  <c r="U76" i="9"/>
  <c r="J76" i="9"/>
  <c r="U75" i="9"/>
  <c r="J75" i="9"/>
  <c r="U74" i="9"/>
  <c r="J74" i="9"/>
  <c r="U73" i="9"/>
  <c r="J73" i="9"/>
  <c r="U72" i="9"/>
  <c r="J72" i="9"/>
  <c r="U71" i="9"/>
  <c r="J71" i="9"/>
  <c r="U70" i="9"/>
  <c r="J70" i="9"/>
  <c r="U69" i="9"/>
  <c r="J69" i="9"/>
  <c r="U68" i="9"/>
  <c r="J68" i="9"/>
  <c r="U67" i="9"/>
  <c r="J67" i="9"/>
  <c r="U66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7" i="9"/>
  <c r="U58" i="9"/>
  <c r="U59" i="9"/>
  <c r="U60" i="9"/>
  <c r="U61" i="9"/>
  <c r="U62" i="9"/>
  <c r="U63" i="9"/>
  <c r="U64" i="9"/>
  <c r="U65" i="9"/>
  <c r="H9" i="13"/>
  <c r="D9" i="13"/>
  <c r="F10" i="11"/>
  <c r="J10" i="11"/>
  <c r="N10" i="11"/>
  <c r="R10" i="11"/>
  <c r="F10" i="8" s="1"/>
  <c r="F11" i="14"/>
  <c r="O62" i="15"/>
  <c r="S51" i="15"/>
  <c r="Q62" i="15"/>
  <c r="S62" i="15"/>
  <c r="S61" i="15"/>
  <c r="S60" i="15"/>
  <c r="S59" i="15"/>
  <c r="S58" i="15"/>
  <c r="S57" i="15"/>
  <c r="S56" i="15"/>
  <c r="S55" i="15"/>
  <c r="S54" i="15"/>
  <c r="S53" i="15"/>
  <c r="S52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8" i="15"/>
  <c r="M8" i="18"/>
  <c r="M9" i="18" s="1"/>
  <c r="K9" i="18"/>
  <c r="I9" i="18"/>
  <c r="G9" i="18"/>
  <c r="E9" i="18"/>
  <c r="C9" i="18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8" i="19"/>
  <c r="E38" i="19"/>
  <c r="G38" i="19"/>
  <c r="Q38" i="19"/>
  <c r="Q36" i="19"/>
  <c r="Q37" i="19"/>
  <c r="J10" i="8" l="1"/>
  <c r="J13" i="8" s="1"/>
  <c r="F13" i="8"/>
  <c r="L34" i="9" s="1"/>
  <c r="I38" i="19"/>
  <c r="H12" i="8" l="1"/>
  <c r="L36" i="9"/>
  <c r="L42" i="9"/>
  <c r="L27" i="9"/>
  <c r="L54" i="9"/>
  <c r="L31" i="9"/>
  <c r="W35" i="9"/>
  <c r="L60" i="9"/>
  <c r="W28" i="9"/>
  <c r="L39" i="9"/>
  <c r="W41" i="9"/>
  <c r="L66" i="9"/>
  <c r="L43" i="9"/>
  <c r="W36" i="9"/>
  <c r="W47" i="9"/>
  <c r="L24" i="9"/>
  <c r="W11" i="9"/>
  <c r="W64" i="9"/>
  <c r="L73" i="9"/>
  <c r="W29" i="9"/>
  <c r="W12" i="9"/>
  <c r="L72" i="9"/>
  <c r="W40" i="9"/>
  <c r="L75" i="9"/>
  <c r="W53" i="9"/>
  <c r="W21" i="9"/>
  <c r="L55" i="9"/>
  <c r="W72" i="9"/>
  <c r="W59" i="9"/>
  <c r="L74" i="9"/>
  <c r="L61" i="9"/>
  <c r="L19" i="9"/>
  <c r="L10" i="9"/>
  <c r="W27" i="9"/>
  <c r="W76" i="9"/>
  <c r="W66" i="9"/>
  <c r="L15" i="9"/>
  <c r="W45" i="9"/>
  <c r="W10" i="9"/>
  <c r="H8" i="8"/>
  <c r="L33" i="9"/>
  <c r="L37" i="9"/>
  <c r="L30" i="9"/>
  <c r="W17" i="9"/>
  <c r="L48" i="9"/>
  <c r="W9" i="9"/>
  <c r="W39" i="9"/>
  <c r="L69" i="9"/>
  <c r="L63" i="9"/>
  <c r="W18" i="9"/>
  <c r="W77" i="9" s="1"/>
  <c r="W34" i="9"/>
  <c r="L32" i="9"/>
  <c r="W48" i="9"/>
  <c r="W16" i="9"/>
  <c r="L21" i="9"/>
  <c r="W23" i="9"/>
  <c r="W30" i="9"/>
  <c r="W71" i="9"/>
  <c r="L51" i="9"/>
  <c r="L20" i="9"/>
  <c r="W51" i="9"/>
  <c r="L26" i="9"/>
  <c r="W69" i="9"/>
  <c r="W63" i="9"/>
  <c r="W54" i="9"/>
  <c r="L38" i="9"/>
  <c r="W42" i="9"/>
  <c r="L57" i="9"/>
  <c r="W46" i="9"/>
  <c r="L44" i="9"/>
  <c r="L22" i="9"/>
  <c r="W52" i="9"/>
  <c r="W33" i="9"/>
  <c r="L14" i="9"/>
  <c r="W22" i="9"/>
  <c r="L13" i="9"/>
  <c r="L50" i="9"/>
  <c r="W24" i="9"/>
  <c r="W58" i="9"/>
  <c r="L12" i="9"/>
  <c r="L29" i="9"/>
  <c r="L70" i="9"/>
  <c r="W37" i="9"/>
  <c r="W73" i="9"/>
  <c r="L35" i="9"/>
  <c r="L71" i="9"/>
  <c r="W38" i="9"/>
  <c r="W74" i="9"/>
  <c r="L40" i="9"/>
  <c r="L76" i="9"/>
  <c r="W43" i="9"/>
  <c r="L41" i="9"/>
  <c r="L9" i="9"/>
  <c r="W44" i="9"/>
  <c r="L46" i="9"/>
  <c r="W13" i="9"/>
  <c r="W49" i="9"/>
  <c r="W68" i="9"/>
  <c r="H9" i="8"/>
  <c r="L47" i="9"/>
  <c r="W14" i="9"/>
  <c r="W50" i="9"/>
  <c r="L52" i="9"/>
  <c r="W19" i="9"/>
  <c r="W55" i="9"/>
  <c r="L65" i="9"/>
  <c r="L11" i="9"/>
  <c r="L53" i="9"/>
  <c r="W20" i="9"/>
  <c r="W56" i="9"/>
  <c r="L59" i="9"/>
  <c r="W62" i="9"/>
  <c r="L64" i="9"/>
  <c r="W31" i="9"/>
  <c r="L16" i="9"/>
  <c r="L58" i="9"/>
  <c r="W25" i="9"/>
  <c r="W61" i="9"/>
  <c r="L17" i="9"/>
  <c r="W26" i="9"/>
  <c r="L23" i="9"/>
  <c r="W67" i="9"/>
  <c r="L28" i="9"/>
  <c r="W32" i="9"/>
  <c r="L45" i="9"/>
  <c r="W15" i="9"/>
  <c r="L67" i="9"/>
  <c r="W65" i="9"/>
  <c r="W57" i="9"/>
  <c r="W75" i="9"/>
  <c r="H11" i="8"/>
  <c r="L56" i="9"/>
  <c r="L25" i="9"/>
  <c r="L49" i="9"/>
  <c r="L62" i="9"/>
  <c r="L18" i="9"/>
  <c r="W60" i="9"/>
  <c r="W70" i="9"/>
  <c r="L68" i="9"/>
  <c r="H10" i="8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8" i="19"/>
  <c r="I9" i="21"/>
  <c r="I10" i="21"/>
  <c r="I11" i="21"/>
  <c r="I12" i="21"/>
  <c r="I13" i="21"/>
  <c r="I14" i="21"/>
  <c r="I15" i="21"/>
  <c r="I16" i="21"/>
  <c r="I17" i="21"/>
  <c r="I18" i="21"/>
  <c r="I48" i="21" s="1"/>
  <c r="I19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8" i="21"/>
  <c r="I39" i="21"/>
  <c r="I40" i="21"/>
  <c r="I41" i="21"/>
  <c r="I42" i="21"/>
  <c r="I43" i="21"/>
  <c r="I44" i="21"/>
  <c r="I46" i="21"/>
  <c r="I47" i="21"/>
  <c r="G48" i="21"/>
  <c r="E48" i="21"/>
  <c r="M48" i="21"/>
  <c r="O48" i="21"/>
  <c r="Q9" i="21"/>
  <c r="Q10" i="21"/>
  <c r="Q11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3" i="21"/>
  <c r="Q44" i="21"/>
  <c r="Q46" i="21"/>
  <c r="Q47" i="21"/>
  <c r="Q8" i="21"/>
  <c r="H13" i="8" l="1"/>
  <c r="L77" i="9"/>
  <c r="L9" i="7"/>
  <c r="L10" i="7" s="1"/>
  <c r="AH10" i="5"/>
  <c r="AL10" i="5"/>
  <c r="AL9" i="5"/>
  <c r="AJ10" i="5"/>
  <c r="AB60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9" i="2"/>
  <c r="Z60" i="2"/>
  <c r="J60" i="2"/>
</calcChain>
</file>

<file path=xl/sharedStrings.xml><?xml version="1.0" encoding="utf-8"?>
<sst xmlns="http://schemas.openxmlformats.org/spreadsheetml/2006/main" count="525" uniqueCount="204">
  <si>
    <t>صندوق سرمایه‌گذاری مشترک بانک اقتصاد نوین</t>
  </si>
  <si>
    <t>صورت وضعیت پرتفوی</t>
  </si>
  <si>
    <t>برای ماه منتهی به 1403/08/30</t>
  </si>
  <si>
    <t>-1</t>
  </si>
  <si>
    <t>سرمایه گذاری ها</t>
  </si>
  <si>
    <t>-1-1</t>
  </si>
  <si>
    <t>سرمایه گذاری در سهام و حق تقدم سهام</t>
  </si>
  <si>
    <t>1403/07/30</t>
  </si>
  <si>
    <t>تغییرات طی دوره</t>
  </si>
  <si>
    <t>1403/08/30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</si>
  <si>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</si>
  <si>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</si>
  <si>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</si>
  <si>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</si>
  <si>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</si>
  <si>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</si>
  <si>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</si>
  <si>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</si>
  <si>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</si>
  <si>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</si>
  <si>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ایران‌یاساتایرورابر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</si>
  <si>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</si>
  <si>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</si>
  <si>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</si>
  <si>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</si>
  <si>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</si>
  <si>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</si>
  <si>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</si>
  <si>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پالایش نفت بندرعباس</t>
  </si>
  <si>
    <t>پتروشیمی تندگویان</t>
  </si>
  <si>
    <t>پتروشیمی غدیر</t>
  </si>
  <si>
    <t>پرتو بار فرابر خلیج فارس</t>
  </si>
  <si>
    <t>پمپ‌ سازی‌ ایران‌</t>
  </si>
  <si>
    <t>تامین سرمایه نوین</t>
  </si>
  <si>
    <t>تایدواترخاورمیانه</t>
  </si>
  <si>
    <t>توسعه مولد نیروگاهی جهرم</t>
  </si>
  <si>
    <t>تولید نیروی برق دماوند</t>
  </si>
  <si>
    <t>چینی ایران</t>
  </si>
  <si>
    <t>ح . سرمایه‌گذاری‌ سپه‌</t>
  </si>
  <si>
    <t>داروسازی‌ فارابی‌</t>
  </si>
  <si>
    <t>دارویی ره آورد تامین</t>
  </si>
  <si>
    <t>دارویی‌ رازک‌</t>
  </si>
  <si>
    <t>سایپا</t>
  </si>
  <si>
    <t>سرمایه گذاری تامین اجتماعی</t>
  </si>
  <si>
    <t>سرمایه گذاری خوارزمی</t>
  </si>
  <si>
    <t>سرمایه گذاری مالی سپهرصادرات</t>
  </si>
  <si>
    <t>سرمایه‌گذاری‌ سایپا</t>
  </si>
  <si>
    <t>سرمایه‌گذاری‌ سپه‌</t>
  </si>
  <si>
    <t>سرمایه‌گذاری‌صندوق‌بازنشستگی‌</t>
  </si>
  <si>
    <t>سیمان ممتازان کرمان</t>
  </si>
  <si>
    <t>سیمان‌ شرق‌</t>
  </si>
  <si>
    <t>سیمان‌ صوفیان‌</t>
  </si>
  <si>
    <t>شیشه سازی مینا</t>
  </si>
  <si>
    <t>شیشه‌ قزوین‌</t>
  </si>
  <si>
    <t>صبا فولاد خلیج فارس</t>
  </si>
  <si>
    <t>صنایع پتروشیمی تخت جمشید</t>
  </si>
  <si>
    <t>صنایع شیمیایی کیمیاگران امروز</t>
  </si>
  <si>
    <t>صنایع‌ریخته‌گری‌ایران‌</t>
  </si>
  <si>
    <t>صنعتی‌ دریایی‌ ایران‌</t>
  </si>
  <si>
    <t>فنرسازی‌خاور</t>
  </si>
  <si>
    <t>فولاد مبارکه اصفهان</t>
  </si>
  <si>
    <t>گروه مپنا (سهامی عام)</t>
  </si>
  <si>
    <t>ملی‌ صنایع‌ مس‌ ایران‌</t>
  </si>
  <si>
    <t>مهرکام‌پارس‌</t>
  </si>
  <si>
    <t>مولد نیروگاهی تجارت فارس</t>
  </si>
  <si>
    <t>نشاسته و گلوکز آردینه</t>
  </si>
  <si>
    <t>نورایستا پلاستیک</t>
  </si>
  <si>
    <t>کاشی‌ وسرامیک‌ حافظ‌</t>
  </si>
  <si>
    <t>کویر تایر</t>
  </si>
  <si>
    <t>جمع</t>
  </si>
  <si>
    <t>قیمت اعمال</t>
  </si>
  <si>
    <t>تاریخ اعمال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</si>
  <si>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</si>
  <si>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</si>
  <si>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</si>
  <si>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</si>
  <si>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</si>
  <si>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</si>
  <si>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</si>
  <si>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</si>
  <si>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</si>
  <si>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اسنادخزانه-م7بودجه00-030912</t>
  </si>
  <si>
    <t>بله</t>
  </si>
  <si>
    <t>1400/04/14</t>
  </si>
  <si>
    <t>1403/09/12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</si>
  <si>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</si>
  <si>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</si>
  <si>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</si>
  <si>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</si>
  <si>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</si>
  <si>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</si>
  <si>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</si>
  <si>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</si>
  <si>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</si>
  <si>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</si>
  <si>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</si>
  <si>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</si>
  <si>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</si>
  <si>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</si>
  <si>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</si>
  <si>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</si>
  <si>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</si>
  <si>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</si>
  <si>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</si>
  <si>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</si>
  <si>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</si>
  <si>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</si>
  <si>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</si>
  <si>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</si>
  <si>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</si>
  <si>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</si>
  <si>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</si>
  <si>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</si>
  <si>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پارس فنر</t>
  </si>
  <si>
    <t>نخریسی و نساجی خسروی خراسان</t>
  </si>
  <si>
    <t>تولیدی و صنعتی گوهرفام</t>
  </si>
  <si>
    <t>بهار رز عالیس چناران</t>
  </si>
  <si>
    <t>اختیارخ خودرو-3000-1403/02/05</t>
  </si>
  <si>
    <t>اختیارخ شستا-1100-1403/02/12</t>
  </si>
  <si>
    <t>-3-2</t>
  </si>
  <si>
    <t>درآمد حاصل از سرمایه­گذاری در اوراق بهادار با درآمد ثابت:</t>
  </si>
  <si>
    <t>درآمد سود اوراق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</si>
  <si>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</si>
  <si>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</si>
  <si>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</si>
  <si>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</si>
  <si>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</si>
  <si>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</si>
  <si>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</si>
  <si>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</si>
  <si>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</si>
  <si>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</si>
  <si>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</si>
  <si>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</si>
  <si>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</si>
  <si>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</si>
  <si>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1403/04/16</t>
  </si>
  <si>
    <t>1403/04/09</t>
  </si>
  <si>
    <t>1403/02/31</t>
  </si>
  <si>
    <t>1402/12/05</t>
  </si>
  <si>
    <t>1403/04/13</t>
  </si>
  <si>
    <t>1403/05/16</t>
  </si>
  <si>
    <t>1403/04/30</t>
  </si>
  <si>
    <t>1403/04/31</t>
  </si>
  <si>
    <t>1403/05/10</t>
  </si>
  <si>
    <t>1403/03/06</t>
  </si>
  <si>
    <t>1403/03/07</t>
  </si>
  <si>
    <t>1403/04/28</t>
  </si>
  <si>
    <t>1403/03/02</t>
  </si>
  <si>
    <t>1403/02/22</t>
  </si>
  <si>
    <t>1403/03/30</t>
  </si>
  <si>
    <t>1403/04/24</t>
  </si>
  <si>
    <t>1403/07/26</t>
  </si>
  <si>
    <t>1403/04/27</t>
  </si>
  <si>
    <t>1403/02/02</t>
  </si>
  <si>
    <t>1403/03/05</t>
  </si>
  <si>
    <t>1403/02/18</t>
  </si>
  <si>
    <t>1403/03/26</t>
  </si>
  <si>
    <t>1403/07/28</t>
  </si>
  <si>
    <t>1403/03/09</t>
  </si>
  <si>
    <t>1403/05/11</t>
  </si>
  <si>
    <t>1403/01/27</t>
  </si>
  <si>
    <t>1403/01/29</t>
  </si>
  <si>
    <t>1403/04/23</t>
  </si>
  <si>
    <t>1403/03/01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</si>
  <si>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</si>
  <si>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</si>
  <si>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</si>
  <si>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</si>
  <si>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</si>
  <si>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</si>
  <si>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</si>
  <si>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</si>
  <si>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</si>
  <si>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</si>
  <si>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</si>
  <si>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</si>
  <si>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</si>
  <si>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</si>
  <si>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</si>
  <si>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خساپا1</t>
  </si>
  <si>
    <t>ضسپا10001</t>
  </si>
  <si>
    <t>خودرو1</t>
  </si>
  <si>
    <t>ضخود30841</t>
  </si>
  <si>
    <t>شستا1</t>
  </si>
  <si>
    <t>ضستا30161</t>
  </si>
  <si>
    <t>ضخود20451</t>
  </si>
  <si>
    <t>ضستا20251</t>
  </si>
  <si>
    <t>درآمد ناشی از تغییر قیمت اوراق بهادار</t>
  </si>
  <si>
    <t>سود و زیان ناشی از تغییر قیمت</t>
  </si>
  <si>
    <t>سپرده بانکی</t>
  </si>
  <si>
    <t>بانک تجارت</t>
  </si>
  <si>
    <t>فولاد خوزستان</t>
  </si>
  <si>
    <t xml:space="preserve"> سرمایه گذاری نیروگاهی ایران</t>
  </si>
  <si>
    <t xml:space="preserve"> پالایش نفت تهران</t>
  </si>
  <si>
    <t xml:space="preserve"> صنعتي زر ماكارون</t>
  </si>
  <si>
    <t xml:space="preserve"> تهيه توزيع غذاي دنا آفرين فدك</t>
  </si>
  <si>
    <t xml:space="preserve"> توسعه صنایع بهشهر</t>
  </si>
  <si>
    <t xml:space="preserve"> تولید و توسعه سرب روی ایرانیان</t>
  </si>
  <si>
    <t>کارخانجات‌تولیدی‌شیشه‌رازی‌</t>
  </si>
  <si>
    <t xml:space="preserve"> گسترش صنایع روی ایرانیان</t>
  </si>
  <si>
    <t xml:space="preserve"> زغال سنگ پروده طبس</t>
  </si>
  <si>
    <t>به تاریخ 1403/08/30</t>
  </si>
  <si>
    <t xml:space="preserve"> به تاریخ 1403/08/30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</si>
</sst>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_);[Red]\(#,##0.00\)%"/>
    <numFmt numFmtId="166" formatCode="#,##0_);[Red]\(#,##0\)%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1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10" fontId="0" fillId="0" borderId="0" xfId="0" applyNumberFormat="1" applyAlignment="1">
      <alignment horizontal="left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10" fontId="4" fillId="0" borderId="5" xfId="0" applyNumberFormat="1" applyFont="1" applyFill="1" applyBorder="1" applyAlignment="1">
      <alignment horizontal="right" vertical="top"/>
    </xf>
    <xf numFmtId="10" fontId="5" fillId="0" borderId="6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" fontId="5" fillId="0" borderId="0" xfId="0" applyNumberFormat="1" applyFont="1" applyFill="1" applyAlignment="1">
      <alignment vertical="top"/>
    </xf>
    <xf numFmtId="10" fontId="5" fillId="0" borderId="0" xfId="0" applyNumberFormat="1" applyFont="1" applyAlignment="1">
      <alignment horizontal="center"/>
    </xf>
    <xf numFmtId="10" fontId="4" fillId="0" borderId="5" xfId="0" applyNumberFormat="1" applyFont="1" applyFill="1" applyBorder="1" applyAlignment="1">
      <alignment horizontal="center" vertical="top"/>
    </xf>
    <xf numFmtId="10" fontId="5" fillId="0" borderId="2" xfId="0" applyNumberFormat="1" applyFont="1" applyFill="1" applyBorder="1" applyAlignment="1">
      <alignment horizontal="center" vertical="top"/>
    </xf>
    <xf numFmtId="38" fontId="5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38" fontId="7" fillId="0" borderId="0" xfId="0" applyNumberFormat="1" applyFont="1" applyAlignment="1">
      <alignment horizontal="left"/>
    </xf>
    <xf numFmtId="38" fontId="4" fillId="0" borderId="0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38" fontId="5" fillId="0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38" fontId="5" fillId="0" borderId="0" xfId="0" applyNumberFormat="1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3" fontId="4" fillId="0" borderId="5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3" fontId="4" fillId="0" borderId="0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center"/>
    </xf>
    <xf numFmtId="38" fontId="5" fillId="0" borderId="0" xfId="0" applyNumberFormat="1" applyFont="1" applyFill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5" fillId="0" borderId="4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center" vertical="top"/>
    </xf>
    <xf numFmtId="38" fontId="4" fillId="0" borderId="5" xfId="0" applyNumberFormat="1" applyFont="1" applyFill="1" applyBorder="1" applyAlignment="1">
      <alignment horizontal="center" vertical="top"/>
    </xf>
    <xf numFmtId="38" fontId="7" fillId="0" borderId="0" xfId="0" applyNumberFormat="1" applyFont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horizontal="right" vertical="center"/>
    </xf>
    <xf numFmtId="3" fontId="5" fillId="0" borderId="6" xfId="0" applyNumberFormat="1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right" vertical="top"/>
    </xf>
    <xf numFmtId="10" fontId="0" fillId="0" borderId="0" xfId="2" applyNumberFormat="1" applyFont="1" applyAlignment="1">
      <alignment horizontal="left"/>
    </xf>
    <xf numFmtId="38" fontId="0" fillId="0" borderId="0" xfId="0" applyNumberFormat="1" applyBorder="1" applyAlignment="1">
      <alignment horizontal="left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Border="1" applyAlignment="1">
      <alignment horizontal="center" vertical="top"/>
    </xf>
    <xf numFmtId="9" fontId="5" fillId="0" borderId="0" xfId="0" applyNumberFormat="1" applyFont="1" applyFill="1" applyBorder="1" applyAlignment="1">
      <alignment horizontal="center" vertical="top"/>
    </xf>
    <xf numFmtId="10" fontId="5" fillId="0" borderId="0" xfId="0" applyNumberFormat="1" applyFont="1" applyFill="1" applyBorder="1" applyAlignment="1">
      <alignment horizontal="center" vertical="top"/>
    </xf>
    <xf numFmtId="165" fontId="5" fillId="0" borderId="0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center" vertical="top"/>
    </xf>
    <xf numFmtId="0" fontId="4" fillId="0" borderId="10" xfId="0" applyFont="1" applyFill="1" applyBorder="1" applyAlignment="1">
      <alignment horizontal="center" vertical="center"/>
    </xf>
    <xf numFmtId="9" fontId="4" fillId="0" borderId="8" xfId="0" applyNumberFormat="1" applyFont="1" applyFill="1" applyBorder="1" applyAlignment="1">
      <alignment horizontal="center" vertical="top"/>
    </xf>
    <xf numFmtId="10" fontId="4" fillId="0" borderId="8" xfId="0" applyNumberFormat="1" applyFont="1" applyFill="1" applyBorder="1" applyAlignment="1">
      <alignment horizontal="center" vertical="top"/>
    </xf>
    <xf numFmtId="38" fontId="4" fillId="0" borderId="8" xfId="0" applyNumberFormat="1" applyFont="1" applyFill="1" applyBorder="1" applyAlignment="1">
      <alignment horizontal="right" vertical="top"/>
    </xf>
    <xf numFmtId="166" fontId="4" fillId="0" borderId="8" xfId="0" applyNumberFormat="1" applyFont="1" applyFill="1" applyBorder="1" applyAlignment="1">
      <alignment horizontal="center" vertical="top"/>
    </xf>
    <xf numFmtId="9" fontId="5" fillId="0" borderId="2" xfId="2" applyFont="1" applyFill="1" applyBorder="1" applyAlignment="1">
      <alignment horizontal="center" vertical="top"/>
    </xf>
    <xf numFmtId="9" fontId="4" fillId="0" borderId="5" xfId="2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8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2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38" fontId="5" fillId="0" borderId="0" xfId="0" applyNumberFormat="1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1053352</xdr:colOff>
      <xdr:row>4</xdr:row>
      <xdr:rowOff>1504950</xdr:rowOff>
    </xdr:from>
    <xdr:to>
      <xdr:col>1</xdr:col>
      <xdr:colOff>2050676</xdr:colOff>
      <xdr:row>5</xdr:row>
      <xdr:rowOff>1030941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B2D610-4823-422A-9F39-22EE0782F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4650942" y="2065244"/>
          <a:ext cx="997324" cy="1083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C10"/>
  <sheetViews>
    <sheetView rightToLeft="1" zoomScale="85" zoomScaleNormal="85" workbookViewId="0">
      <selection activeCell="B17" sqref="B17"/>
    </sheetView>
  </sheetViews>
  <sheetFormatPr defaultRowHeight="12.75" x14ac:dyDescent="0.2"/>
  <cols>
    <col min="1" max="1" width="18" customWidth="1"/>
    <col min="2" max="2" width="45.42578125" customWidth="1"/>
    <col min="3" max="3" width="18.7109375" customWidth="1"/>
  </cols>
  <sheetData>
    <row r="4" spans="1:3" ht="7.35" customHeight="1" x14ac:dyDescent="0.2"/>
    <row r="5" spans="1:3" ht="123.6" customHeight="1" x14ac:dyDescent="0.2">
      <c r="B5" s="102"/>
    </row>
    <row r="6" spans="1:3" ht="123.6" customHeight="1" x14ac:dyDescent="0.2">
      <c r="B6" s="102"/>
    </row>
    <row r="7" spans="1:3" ht="19.5" customHeight="1" x14ac:dyDescent="0.2"/>
    <row r="8" spans="1:3" ht="25.5" x14ac:dyDescent="0.2">
      <c r="A8" s="101" t="s">
        <v>0</v>
      </c>
      <c r="B8" s="101"/>
      <c r="C8" s="101"/>
    </row>
    <row r="9" spans="1:3" ht="25.5" x14ac:dyDescent="0.2">
      <c r="A9" s="101" t="s">
        <v>1</v>
      </c>
      <c r="B9" s="101"/>
      <c r="C9" s="101"/>
    </row>
    <row r="10" spans="1:3" ht="25.5" x14ac:dyDescent="0.2">
      <c r="A10" s="101" t="s">
        <v>202</v>
      </c>
      <c r="B10" s="101"/>
      <c r="C10" s="101"/>
    </row>
  </sheetData>
  <mergeCells count="4">
    <mergeCell ref="A8:C8"/>
    <mergeCell ref="A9:C9"/>
    <mergeCell ref="A10:C10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0"/>
  <sheetViews>
    <sheetView rightToLeft="1" topLeftCell="A43" workbookViewId="0">
      <selection activeCell="S60" sqref="S60"/>
    </sheetView>
  </sheetViews>
  <sheetFormatPr defaultRowHeight="12.75" x14ac:dyDescent="0.2"/>
  <cols>
    <col min="1" max="1" width="24.42578125" bestFit="1" customWidth="1"/>
    <col min="2" max="2" width="1.28515625" customWidth="1"/>
    <col min="3" max="3" width="16.85546875" customWidth="1"/>
    <col min="4" max="4" width="1.28515625" customWidth="1"/>
    <col min="5" max="5" width="18.140625" customWidth="1"/>
    <col min="6" max="6" width="1.28515625" customWidth="1"/>
    <col min="7" max="7" width="19" bestFit="1" customWidth="1"/>
    <col min="8" max="8" width="1.28515625" customWidth="1"/>
    <col min="9" max="9" width="19.140625" bestFit="1" customWidth="1"/>
    <col min="10" max="10" width="1.28515625" customWidth="1"/>
    <col min="11" max="11" width="10.85546875" bestFit="1" customWidth="1"/>
    <col min="12" max="12" width="1.28515625" customWidth="1"/>
    <col min="13" max="13" width="20.140625" bestFit="1" customWidth="1"/>
    <col min="14" max="14" width="1.28515625" customWidth="1"/>
    <col min="15" max="15" width="19.140625" bestFit="1" customWidth="1"/>
    <col min="16" max="16" width="1.28515625" customWidth="1"/>
    <col min="17" max="17" width="13.42578125" bestFit="1" customWidth="1"/>
    <col min="18" max="18" width="1.28515625" customWidth="1"/>
    <col min="19" max="19" width="20.140625" bestFit="1" customWidth="1"/>
    <col min="20" max="20" width="0.28515625" customWidth="1"/>
  </cols>
  <sheetData>
    <row r="1" spans="1:19" ht="29.1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19" ht="21.75" customHeight="1" x14ac:dyDescent="0.2">
      <c r="A2" s="101" t="s">
        <v>90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21.75" customHeight="1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14.45" customHeight="1" x14ac:dyDescent="0.2"/>
    <row r="5" spans="1:19" ht="22.5" customHeight="1" x14ac:dyDescent="0.2">
      <c r="A5" s="111" t="s">
        <v>110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</row>
    <row r="6" spans="1:19" ht="21.75" customHeight="1" x14ac:dyDescent="0.2">
      <c r="A6" s="107"/>
      <c r="C6" s="109" t="s">
        <v>129</v>
      </c>
      <c r="D6" s="109"/>
      <c r="E6" s="109"/>
      <c r="F6" s="109"/>
      <c r="G6" s="109"/>
      <c r="I6" s="109" t="s">
        <v>108</v>
      </c>
      <c r="J6" s="109"/>
      <c r="K6" s="109"/>
      <c r="L6" s="109"/>
      <c r="M6" s="109"/>
      <c r="O6" s="109" t="s">
        <v>109</v>
      </c>
      <c r="P6" s="109"/>
      <c r="Q6" s="109"/>
      <c r="R6" s="109"/>
      <c r="S6" s="109"/>
    </row>
    <row r="7" spans="1:19" ht="38.25" customHeight="1" x14ac:dyDescent="0.2">
      <c r="A7" s="107"/>
      <c r="C7" s="14" t="s">
        <v>130</v>
      </c>
      <c r="D7" s="3"/>
      <c r="E7" s="14" t="s">
        <v>131</v>
      </c>
      <c r="F7" s="3"/>
      <c r="G7" s="14" t="s">
        <v>132</v>
      </c>
      <c r="I7" s="14" t="s">
        <v>133</v>
      </c>
      <c r="J7" s="3"/>
      <c r="K7" s="14" t="s">
        <v>134</v>
      </c>
      <c r="L7" s="3"/>
      <c r="M7" s="14" t="s">
        <v>135</v>
      </c>
      <c r="O7" s="14" t="s">
        <v>133</v>
      </c>
      <c r="P7" s="3"/>
      <c r="Q7" s="14" t="s">
        <v>134</v>
      </c>
      <c r="R7" s="3"/>
      <c r="S7" s="55" t="s">
        <v>135</v>
      </c>
    </row>
    <row r="8" spans="1:19" ht="21.75" customHeight="1" x14ac:dyDescent="0.2">
      <c r="A8" s="15" t="s">
        <v>34</v>
      </c>
      <c r="C8" s="70" t="s">
        <v>136</v>
      </c>
      <c r="E8" s="67">
        <v>6298165</v>
      </c>
      <c r="F8" s="43"/>
      <c r="G8" s="67">
        <v>630</v>
      </c>
      <c r="H8" s="43"/>
      <c r="I8" s="67">
        <v>0</v>
      </c>
      <c r="J8" s="62"/>
      <c r="K8" s="67">
        <v>0</v>
      </c>
      <c r="L8" s="62"/>
      <c r="M8" s="67">
        <v>0</v>
      </c>
      <c r="N8" s="43"/>
      <c r="O8" s="42">
        <v>3967843320</v>
      </c>
      <c r="P8" s="43"/>
      <c r="Q8" s="25">
        <v>0</v>
      </c>
      <c r="R8" s="43"/>
      <c r="S8" s="51">
        <f>O8+Q8</f>
        <v>3967843320</v>
      </c>
    </row>
    <row r="9" spans="1:19" ht="21.75" customHeight="1" x14ac:dyDescent="0.2">
      <c r="A9" s="7" t="s">
        <v>57</v>
      </c>
      <c r="C9" s="71" t="s">
        <v>137</v>
      </c>
      <c r="E9" s="90">
        <v>15818513</v>
      </c>
      <c r="F9" s="43"/>
      <c r="G9" s="53">
        <v>34</v>
      </c>
      <c r="H9" s="43"/>
      <c r="I9" s="53">
        <v>0</v>
      </c>
      <c r="J9" s="62"/>
      <c r="K9" s="53">
        <v>0</v>
      </c>
      <c r="L9" s="62"/>
      <c r="M9" s="53">
        <v>0</v>
      </c>
      <c r="N9" s="43"/>
      <c r="O9" s="45">
        <v>537829442</v>
      </c>
      <c r="P9" s="43"/>
      <c r="Q9" s="29">
        <v>0</v>
      </c>
      <c r="R9" s="43"/>
      <c r="S9" s="51">
        <f t="shared" ref="S9:S49" si="0">O9+Q9</f>
        <v>537829442</v>
      </c>
    </row>
    <row r="10" spans="1:19" ht="21.75" customHeight="1" x14ac:dyDescent="0.2">
      <c r="A10" s="7" t="s">
        <v>59</v>
      </c>
      <c r="C10" s="71" t="s">
        <v>138</v>
      </c>
      <c r="E10" s="90">
        <v>1401054</v>
      </c>
      <c r="F10" s="43"/>
      <c r="G10" s="53">
        <v>250</v>
      </c>
      <c r="H10" s="43"/>
      <c r="I10" s="53">
        <v>0</v>
      </c>
      <c r="J10" s="62"/>
      <c r="K10" s="53">
        <v>0</v>
      </c>
      <c r="L10" s="62"/>
      <c r="M10" s="53">
        <v>0</v>
      </c>
      <c r="N10" s="43"/>
      <c r="O10" s="45">
        <v>350263500</v>
      </c>
      <c r="P10" s="43"/>
      <c r="Q10" s="29">
        <v>0</v>
      </c>
      <c r="R10" s="43"/>
      <c r="S10" s="51">
        <f t="shared" si="0"/>
        <v>350263500</v>
      </c>
    </row>
    <row r="11" spans="1:19" ht="21.75" customHeight="1" x14ac:dyDescent="0.2">
      <c r="A11" s="7" t="s">
        <v>47</v>
      </c>
      <c r="C11" s="71" t="s">
        <v>139</v>
      </c>
      <c r="E11" s="90">
        <v>34950</v>
      </c>
      <c r="F11" s="43"/>
      <c r="G11" s="53">
        <v>1190</v>
      </c>
      <c r="H11" s="43"/>
      <c r="I11" s="53">
        <v>0</v>
      </c>
      <c r="J11" s="62"/>
      <c r="K11" s="53">
        <v>0</v>
      </c>
      <c r="L11" s="62"/>
      <c r="M11" s="53">
        <v>0</v>
      </c>
      <c r="N11" s="43"/>
      <c r="O11" s="45">
        <v>41589310</v>
      </c>
      <c r="P11" s="43"/>
      <c r="Q11" s="53">
        <v>0</v>
      </c>
      <c r="R11" s="43"/>
      <c r="S11" s="51">
        <f t="shared" si="0"/>
        <v>41589310</v>
      </c>
    </row>
    <row r="12" spans="1:19" ht="21.75" customHeight="1" x14ac:dyDescent="0.2">
      <c r="A12" s="7" t="s">
        <v>23</v>
      </c>
      <c r="C12" s="71" t="s">
        <v>140</v>
      </c>
      <c r="E12" s="90">
        <v>3400000</v>
      </c>
      <c r="F12" s="43"/>
      <c r="G12" s="53">
        <v>82</v>
      </c>
      <c r="H12" s="43"/>
      <c r="I12" s="53">
        <v>0</v>
      </c>
      <c r="J12" s="62"/>
      <c r="K12" s="53">
        <v>0</v>
      </c>
      <c r="L12" s="62"/>
      <c r="M12" s="53">
        <v>0</v>
      </c>
      <c r="N12" s="43"/>
      <c r="O12" s="45">
        <v>278800000</v>
      </c>
      <c r="P12" s="43"/>
      <c r="Q12" s="53">
        <v>0</v>
      </c>
      <c r="R12" s="43"/>
      <c r="S12" s="51">
        <f t="shared" si="0"/>
        <v>278800000</v>
      </c>
    </row>
    <row r="13" spans="1:19" ht="21.75" customHeight="1" x14ac:dyDescent="0.2">
      <c r="A13" s="7" t="s">
        <v>61</v>
      </c>
      <c r="C13" s="71" t="s">
        <v>141</v>
      </c>
      <c r="E13" s="90">
        <v>2000000</v>
      </c>
      <c r="F13" s="43"/>
      <c r="G13" s="53">
        <v>500</v>
      </c>
      <c r="H13" s="43"/>
      <c r="I13" s="53">
        <v>0</v>
      </c>
      <c r="J13" s="62"/>
      <c r="K13" s="53">
        <v>0</v>
      </c>
      <c r="L13" s="62"/>
      <c r="M13" s="53">
        <v>0</v>
      </c>
      <c r="N13" s="43"/>
      <c r="O13" s="45">
        <v>1000000000</v>
      </c>
      <c r="P13" s="43"/>
      <c r="Q13" s="45">
        <v>-9497965</v>
      </c>
      <c r="R13" s="43"/>
      <c r="S13" s="51">
        <f t="shared" si="0"/>
        <v>990502035</v>
      </c>
    </row>
    <row r="14" spans="1:19" ht="21.75" customHeight="1" x14ac:dyDescent="0.2">
      <c r="A14" s="7" t="s">
        <v>48</v>
      </c>
      <c r="C14" s="71" t="s">
        <v>142</v>
      </c>
      <c r="E14" s="90">
        <v>700000</v>
      </c>
      <c r="F14" s="43"/>
      <c r="G14" s="53">
        <v>2920</v>
      </c>
      <c r="H14" s="43"/>
      <c r="I14" s="53">
        <v>0</v>
      </c>
      <c r="J14" s="62"/>
      <c r="K14" s="53">
        <v>0</v>
      </c>
      <c r="L14" s="62"/>
      <c r="M14" s="53">
        <v>0</v>
      </c>
      <c r="N14" s="43"/>
      <c r="O14" s="45">
        <v>2044000000</v>
      </c>
      <c r="P14" s="43"/>
      <c r="Q14" s="53">
        <v>0</v>
      </c>
      <c r="R14" s="43"/>
      <c r="S14" s="51">
        <f t="shared" si="0"/>
        <v>2044000000</v>
      </c>
    </row>
    <row r="15" spans="1:19" ht="21.75" customHeight="1" x14ac:dyDescent="0.2">
      <c r="A15" s="7" t="s">
        <v>62</v>
      </c>
      <c r="C15" s="71" t="s">
        <v>143</v>
      </c>
      <c r="E15" s="90">
        <v>6139154</v>
      </c>
      <c r="F15" s="43"/>
      <c r="G15" s="53">
        <v>370</v>
      </c>
      <c r="H15" s="43"/>
      <c r="I15" s="53">
        <v>0</v>
      </c>
      <c r="J15" s="62"/>
      <c r="K15" s="53">
        <v>0</v>
      </c>
      <c r="L15" s="62"/>
      <c r="M15" s="53">
        <v>0</v>
      </c>
      <c r="N15" s="43"/>
      <c r="O15" s="45">
        <v>2271486610</v>
      </c>
      <c r="P15" s="43"/>
      <c r="Q15" s="45">
        <v>-2</v>
      </c>
      <c r="R15" s="43"/>
      <c r="S15" s="51">
        <f t="shared" si="0"/>
        <v>2271486608</v>
      </c>
    </row>
    <row r="16" spans="1:19" ht="21.75" customHeight="1" x14ac:dyDescent="0.2">
      <c r="A16" s="7" t="s">
        <v>41</v>
      </c>
      <c r="C16" s="71" t="s">
        <v>144</v>
      </c>
      <c r="E16" s="90">
        <v>917661</v>
      </c>
      <c r="F16" s="43"/>
      <c r="G16" s="53">
        <v>143</v>
      </c>
      <c r="H16" s="43"/>
      <c r="I16" s="53">
        <v>0</v>
      </c>
      <c r="J16" s="62"/>
      <c r="K16" s="53">
        <v>0</v>
      </c>
      <c r="L16" s="62"/>
      <c r="M16" s="53">
        <v>0</v>
      </c>
      <c r="N16" s="43"/>
      <c r="O16" s="45">
        <v>131225523</v>
      </c>
      <c r="P16" s="43"/>
      <c r="Q16" s="45">
        <v>-9735819</v>
      </c>
      <c r="R16" s="43"/>
      <c r="S16" s="51">
        <f t="shared" si="0"/>
        <v>121489704</v>
      </c>
    </row>
    <row r="17" spans="1:19" ht="21.75" customHeight="1" x14ac:dyDescent="0.2">
      <c r="A17" s="7" t="s">
        <v>20</v>
      </c>
      <c r="C17" s="71" t="s">
        <v>145</v>
      </c>
      <c r="E17" s="90">
        <v>2035520</v>
      </c>
      <c r="F17" s="43"/>
      <c r="G17" s="53">
        <v>2800</v>
      </c>
      <c r="H17" s="43"/>
      <c r="I17" s="53">
        <v>0</v>
      </c>
      <c r="J17" s="62"/>
      <c r="K17" s="53">
        <v>0</v>
      </c>
      <c r="L17" s="62"/>
      <c r="M17" s="53">
        <v>0</v>
      </c>
      <c r="N17" s="43"/>
      <c r="O17" s="45">
        <v>5699456000</v>
      </c>
      <c r="P17" s="43"/>
      <c r="Q17" s="53">
        <v>0</v>
      </c>
      <c r="R17" s="43"/>
      <c r="S17" s="51">
        <f t="shared" si="0"/>
        <v>5699456000</v>
      </c>
    </row>
    <row r="18" spans="1:19" ht="21.75" customHeight="1" x14ac:dyDescent="0.2">
      <c r="A18" s="7" t="s">
        <v>39</v>
      </c>
      <c r="C18" s="71" t="s">
        <v>146</v>
      </c>
      <c r="E18" s="90">
        <v>175000</v>
      </c>
      <c r="F18" s="43"/>
      <c r="G18" s="53">
        <v>3500</v>
      </c>
      <c r="H18" s="43"/>
      <c r="I18" s="53">
        <v>0</v>
      </c>
      <c r="J18" s="62"/>
      <c r="K18" s="53">
        <v>0</v>
      </c>
      <c r="L18" s="62"/>
      <c r="M18" s="53">
        <v>0</v>
      </c>
      <c r="N18" s="43"/>
      <c r="O18" s="45">
        <v>612500000</v>
      </c>
      <c r="P18" s="43"/>
      <c r="Q18" s="45">
        <v>-6228814</v>
      </c>
      <c r="R18" s="43"/>
      <c r="S18" s="51">
        <f t="shared" si="0"/>
        <v>606271186</v>
      </c>
    </row>
    <row r="19" spans="1:19" ht="21.75" customHeight="1" x14ac:dyDescent="0.2">
      <c r="A19" s="7" t="s">
        <v>67</v>
      </c>
      <c r="C19" s="71" t="s">
        <v>142</v>
      </c>
      <c r="E19" s="90">
        <v>956700</v>
      </c>
      <c r="F19" s="43"/>
      <c r="G19" s="53">
        <v>278</v>
      </c>
      <c r="H19" s="43"/>
      <c r="I19" s="53">
        <v>0</v>
      </c>
      <c r="J19" s="62"/>
      <c r="K19" s="53">
        <v>0</v>
      </c>
      <c r="L19" s="62"/>
      <c r="M19" s="53">
        <v>0</v>
      </c>
      <c r="N19" s="43"/>
      <c r="O19" s="45">
        <v>265962600</v>
      </c>
      <c r="P19" s="43"/>
      <c r="Q19" s="53">
        <v>0</v>
      </c>
      <c r="R19" s="43"/>
      <c r="S19" s="51">
        <f t="shared" si="0"/>
        <v>265962600</v>
      </c>
    </row>
    <row r="20" spans="1:19" ht="21.75" customHeight="1" x14ac:dyDescent="0.2">
      <c r="A20" s="7" t="s">
        <v>27</v>
      </c>
      <c r="C20" s="71" t="s">
        <v>147</v>
      </c>
      <c r="E20" s="90">
        <v>9658442</v>
      </c>
      <c r="F20" s="43"/>
      <c r="G20" s="53">
        <v>610</v>
      </c>
      <c r="H20" s="43"/>
      <c r="I20" s="53">
        <v>0</v>
      </c>
      <c r="J20" s="62"/>
      <c r="K20" s="53">
        <v>0</v>
      </c>
      <c r="L20" s="62"/>
      <c r="M20" s="53">
        <v>0</v>
      </c>
      <c r="N20" s="43"/>
      <c r="O20" s="45">
        <v>5891649620</v>
      </c>
      <c r="P20" s="43"/>
      <c r="Q20" s="53">
        <v>0</v>
      </c>
      <c r="R20" s="43"/>
      <c r="S20" s="51">
        <f t="shared" si="0"/>
        <v>5891649620</v>
      </c>
    </row>
    <row r="21" spans="1:19" ht="21.75" customHeight="1" x14ac:dyDescent="0.2">
      <c r="A21" s="7" t="s">
        <v>26</v>
      </c>
      <c r="C21" s="71" t="s">
        <v>148</v>
      </c>
      <c r="E21" s="90">
        <v>50000</v>
      </c>
      <c r="F21" s="43"/>
      <c r="G21" s="53">
        <v>280</v>
      </c>
      <c r="H21" s="43"/>
      <c r="I21" s="53">
        <v>0</v>
      </c>
      <c r="J21" s="62"/>
      <c r="K21" s="53">
        <v>0</v>
      </c>
      <c r="L21" s="62"/>
      <c r="M21" s="53">
        <v>0</v>
      </c>
      <c r="N21" s="43"/>
      <c r="O21" s="45">
        <v>14000000</v>
      </c>
      <c r="P21" s="43"/>
      <c r="Q21" s="53">
        <v>0</v>
      </c>
      <c r="R21" s="43"/>
      <c r="S21" s="51">
        <f t="shared" si="0"/>
        <v>14000000</v>
      </c>
    </row>
    <row r="22" spans="1:19" ht="21.75" customHeight="1" x14ac:dyDescent="0.2">
      <c r="A22" s="7" t="s">
        <v>32</v>
      </c>
      <c r="C22" s="71" t="s">
        <v>7</v>
      </c>
      <c r="E22" s="90">
        <v>1598892</v>
      </c>
      <c r="F22" s="43"/>
      <c r="G22" s="53">
        <v>300</v>
      </c>
      <c r="H22" s="43"/>
      <c r="I22" s="53">
        <v>0</v>
      </c>
      <c r="J22" s="62"/>
      <c r="K22" s="53">
        <v>0</v>
      </c>
      <c r="L22" s="62"/>
      <c r="M22" s="53">
        <v>0</v>
      </c>
      <c r="N22" s="43"/>
      <c r="O22" s="45">
        <v>479667600</v>
      </c>
      <c r="P22" s="43"/>
      <c r="Q22" s="45">
        <v>-27851667</v>
      </c>
      <c r="R22" s="43"/>
      <c r="S22" s="51">
        <f t="shared" si="0"/>
        <v>451815933</v>
      </c>
    </row>
    <row r="23" spans="1:19" ht="21.75" customHeight="1" x14ac:dyDescent="0.2">
      <c r="A23" s="7" t="s">
        <v>60</v>
      </c>
      <c r="C23" s="71" t="s">
        <v>142</v>
      </c>
      <c r="E23" s="90">
        <v>12725747</v>
      </c>
      <c r="F23" s="43"/>
      <c r="G23" s="53">
        <v>400</v>
      </c>
      <c r="H23" s="43"/>
      <c r="I23" s="53">
        <v>0</v>
      </c>
      <c r="J23" s="62"/>
      <c r="K23" s="53">
        <v>0</v>
      </c>
      <c r="L23" s="62"/>
      <c r="M23" s="53">
        <v>0</v>
      </c>
      <c r="N23" s="43"/>
      <c r="O23" s="45">
        <v>5090298800</v>
      </c>
      <c r="P23" s="43"/>
      <c r="Q23" s="53">
        <v>0</v>
      </c>
      <c r="R23" s="43"/>
      <c r="S23" s="51">
        <f t="shared" si="0"/>
        <v>5090298800</v>
      </c>
    </row>
    <row r="24" spans="1:19" ht="21.75" customHeight="1" x14ac:dyDescent="0.2">
      <c r="A24" s="7" t="s">
        <v>51</v>
      </c>
      <c r="C24" s="71" t="s">
        <v>149</v>
      </c>
      <c r="E24" s="90">
        <v>294172</v>
      </c>
      <c r="F24" s="43"/>
      <c r="G24" s="53">
        <v>5600</v>
      </c>
      <c r="H24" s="43"/>
      <c r="I24" s="53">
        <v>0</v>
      </c>
      <c r="J24" s="62"/>
      <c r="K24" s="53">
        <v>0</v>
      </c>
      <c r="L24" s="62"/>
      <c r="M24" s="53">
        <v>0</v>
      </c>
      <c r="N24" s="43"/>
      <c r="O24" s="45">
        <v>1647363200</v>
      </c>
      <c r="P24" s="43"/>
      <c r="Q24" s="53">
        <v>0</v>
      </c>
      <c r="R24" s="43"/>
      <c r="S24" s="51">
        <f t="shared" si="0"/>
        <v>1647363200</v>
      </c>
    </row>
    <row r="25" spans="1:19" ht="21.75" customHeight="1" x14ac:dyDescent="0.2">
      <c r="A25" s="7" t="s">
        <v>46</v>
      </c>
      <c r="C25" s="71" t="s">
        <v>140</v>
      </c>
      <c r="E25" s="90">
        <v>6921627</v>
      </c>
      <c r="F25" s="43"/>
      <c r="G25" s="53">
        <v>36</v>
      </c>
      <c r="H25" s="43"/>
      <c r="I25" s="53">
        <v>0</v>
      </c>
      <c r="J25" s="62"/>
      <c r="K25" s="53">
        <v>0</v>
      </c>
      <c r="L25" s="62"/>
      <c r="M25" s="53">
        <v>0</v>
      </c>
      <c r="N25" s="43"/>
      <c r="O25" s="45">
        <v>249178572</v>
      </c>
      <c r="P25" s="43"/>
      <c r="Q25" s="53">
        <v>0</v>
      </c>
      <c r="R25" s="43"/>
      <c r="S25" s="51">
        <f t="shared" si="0"/>
        <v>249178572</v>
      </c>
    </row>
    <row r="26" spans="1:19" ht="21.75" customHeight="1" x14ac:dyDescent="0.2">
      <c r="A26" s="7" t="s">
        <v>22</v>
      </c>
      <c r="C26" s="71" t="s">
        <v>150</v>
      </c>
      <c r="E26" s="90">
        <v>24135977</v>
      </c>
      <c r="F26" s="43"/>
      <c r="G26" s="53">
        <v>82</v>
      </c>
      <c r="H26" s="43"/>
      <c r="I26" s="53">
        <v>0</v>
      </c>
      <c r="J26" s="62"/>
      <c r="K26" s="53">
        <v>0</v>
      </c>
      <c r="L26" s="62"/>
      <c r="M26" s="53">
        <v>0</v>
      </c>
      <c r="N26" s="43"/>
      <c r="O26" s="45">
        <v>1979149984</v>
      </c>
      <c r="P26" s="43"/>
      <c r="Q26" s="53">
        <v>0</v>
      </c>
      <c r="R26" s="43"/>
      <c r="S26" s="51">
        <f t="shared" si="0"/>
        <v>1979149984</v>
      </c>
    </row>
    <row r="27" spans="1:19" ht="21.75" customHeight="1" x14ac:dyDescent="0.2">
      <c r="A27" s="7" t="s">
        <v>21</v>
      </c>
      <c r="C27" s="71" t="s">
        <v>150</v>
      </c>
      <c r="E27" s="90">
        <v>19993677</v>
      </c>
      <c r="F27" s="43"/>
      <c r="G27" s="53">
        <v>17</v>
      </c>
      <c r="H27" s="43"/>
      <c r="I27" s="53">
        <v>0</v>
      </c>
      <c r="J27" s="62"/>
      <c r="K27" s="53">
        <v>0</v>
      </c>
      <c r="L27" s="62"/>
      <c r="M27" s="53">
        <v>0</v>
      </c>
      <c r="N27" s="43"/>
      <c r="O27" s="45">
        <v>339892492</v>
      </c>
      <c r="P27" s="43"/>
      <c r="Q27" s="29">
        <v>0</v>
      </c>
      <c r="R27" s="43"/>
      <c r="S27" s="51">
        <f t="shared" si="0"/>
        <v>339892492</v>
      </c>
    </row>
    <row r="28" spans="1:19" ht="21.75" customHeight="1" x14ac:dyDescent="0.2">
      <c r="A28" s="7" t="s">
        <v>25</v>
      </c>
      <c r="C28" s="71" t="s">
        <v>142</v>
      </c>
      <c r="E28" s="90">
        <v>1891700</v>
      </c>
      <c r="F28" s="43"/>
      <c r="G28" s="53">
        <v>100</v>
      </c>
      <c r="H28" s="43"/>
      <c r="I28" s="53">
        <v>0</v>
      </c>
      <c r="J28" s="62"/>
      <c r="K28" s="53">
        <v>0</v>
      </c>
      <c r="L28" s="62"/>
      <c r="M28" s="53">
        <v>0</v>
      </c>
      <c r="N28" s="43"/>
      <c r="O28" s="45">
        <v>189170000</v>
      </c>
      <c r="P28" s="43"/>
      <c r="Q28" s="29">
        <v>0</v>
      </c>
      <c r="R28" s="43"/>
      <c r="S28" s="51">
        <f t="shared" si="0"/>
        <v>189170000</v>
      </c>
    </row>
    <row r="29" spans="1:19" ht="21.75" customHeight="1" x14ac:dyDescent="0.2">
      <c r="A29" s="7" t="s">
        <v>28</v>
      </c>
      <c r="C29" s="71" t="s">
        <v>151</v>
      </c>
      <c r="E29" s="90">
        <v>1700000</v>
      </c>
      <c r="F29" s="43"/>
      <c r="G29" s="53">
        <v>1500</v>
      </c>
      <c r="H29" s="43"/>
      <c r="I29" s="53">
        <v>0</v>
      </c>
      <c r="J29" s="62"/>
      <c r="K29" s="53">
        <v>0</v>
      </c>
      <c r="L29" s="62"/>
      <c r="M29" s="53">
        <v>0</v>
      </c>
      <c r="N29" s="43"/>
      <c r="O29" s="45">
        <v>2550000000</v>
      </c>
      <c r="P29" s="43"/>
      <c r="Q29" s="29">
        <v>0</v>
      </c>
      <c r="R29" s="43"/>
      <c r="S29" s="51">
        <f t="shared" si="0"/>
        <v>2550000000</v>
      </c>
    </row>
    <row r="30" spans="1:19" ht="21.75" customHeight="1" x14ac:dyDescent="0.2">
      <c r="A30" s="7" t="s">
        <v>44</v>
      </c>
      <c r="C30" s="71" t="s">
        <v>152</v>
      </c>
      <c r="E30" s="90">
        <v>3208556</v>
      </c>
      <c r="F30" s="43"/>
      <c r="G30" s="53">
        <v>300</v>
      </c>
      <c r="H30" s="43"/>
      <c r="I30" s="53">
        <v>0</v>
      </c>
      <c r="J30" s="62"/>
      <c r="K30" s="53">
        <v>0</v>
      </c>
      <c r="L30" s="62"/>
      <c r="M30" s="53">
        <v>0</v>
      </c>
      <c r="N30" s="43"/>
      <c r="O30" s="45">
        <v>962566800</v>
      </c>
      <c r="P30" s="43"/>
      <c r="Q30" s="29">
        <v>0</v>
      </c>
      <c r="R30" s="43"/>
      <c r="S30" s="51">
        <f t="shared" si="0"/>
        <v>962566800</v>
      </c>
    </row>
    <row r="31" spans="1:19" ht="21.75" customHeight="1" x14ac:dyDescent="0.2">
      <c r="A31" s="7" t="s">
        <v>53</v>
      </c>
      <c r="C31" s="71" t="s">
        <v>153</v>
      </c>
      <c r="E31" s="90">
        <v>1600677</v>
      </c>
      <c r="F31" s="43"/>
      <c r="G31" s="53">
        <v>45</v>
      </c>
      <c r="H31" s="43"/>
      <c r="I31" s="53">
        <v>0</v>
      </c>
      <c r="J31" s="62"/>
      <c r="K31" s="53">
        <v>0</v>
      </c>
      <c r="L31" s="62"/>
      <c r="M31" s="53">
        <v>0</v>
      </c>
      <c r="N31" s="43"/>
      <c r="O31" s="45">
        <v>72030465</v>
      </c>
      <c r="P31" s="43"/>
      <c r="Q31" s="29">
        <v>0</v>
      </c>
      <c r="R31" s="43"/>
      <c r="S31" s="51">
        <f t="shared" si="0"/>
        <v>72030465</v>
      </c>
    </row>
    <row r="32" spans="1:19" ht="21.75" customHeight="1" x14ac:dyDescent="0.2">
      <c r="A32" s="7" t="s">
        <v>36</v>
      </c>
      <c r="C32" s="71" t="s">
        <v>137</v>
      </c>
      <c r="E32" s="90">
        <v>761720</v>
      </c>
      <c r="F32" s="43"/>
      <c r="G32" s="53">
        <v>210</v>
      </c>
      <c r="H32" s="43"/>
      <c r="I32" s="53">
        <v>0</v>
      </c>
      <c r="J32" s="62"/>
      <c r="K32" s="53">
        <v>0</v>
      </c>
      <c r="L32" s="62"/>
      <c r="M32" s="53">
        <v>0</v>
      </c>
      <c r="N32" s="43"/>
      <c r="O32" s="45">
        <v>159960990</v>
      </c>
      <c r="P32" s="43"/>
      <c r="Q32" s="29">
        <v>0</v>
      </c>
      <c r="R32" s="43"/>
      <c r="S32" s="51">
        <f t="shared" si="0"/>
        <v>159960990</v>
      </c>
    </row>
    <row r="33" spans="1:19" ht="21.75" customHeight="1" x14ac:dyDescent="0.2">
      <c r="A33" s="7" t="s">
        <v>37</v>
      </c>
      <c r="C33" s="71" t="s">
        <v>154</v>
      </c>
      <c r="E33" s="90">
        <v>617383</v>
      </c>
      <c r="F33" s="43"/>
      <c r="G33" s="53">
        <v>5000</v>
      </c>
      <c r="H33" s="43"/>
      <c r="I33" s="53">
        <v>0</v>
      </c>
      <c r="J33" s="62"/>
      <c r="K33" s="53">
        <v>0</v>
      </c>
      <c r="L33" s="62"/>
      <c r="M33" s="53">
        <v>0</v>
      </c>
      <c r="N33" s="43"/>
      <c r="O33" s="45">
        <v>3086915000</v>
      </c>
      <c r="P33" s="43"/>
      <c r="Q33" s="29">
        <v>0</v>
      </c>
      <c r="R33" s="43"/>
      <c r="S33" s="51">
        <f t="shared" si="0"/>
        <v>3086915000</v>
      </c>
    </row>
    <row r="34" spans="1:19" ht="21.75" customHeight="1" x14ac:dyDescent="0.2">
      <c r="A34" s="7" t="s">
        <v>52</v>
      </c>
      <c r="C34" s="71" t="s">
        <v>142</v>
      </c>
      <c r="E34" s="90">
        <v>170000</v>
      </c>
      <c r="F34" s="43"/>
      <c r="G34" s="53">
        <v>600</v>
      </c>
      <c r="H34" s="43"/>
      <c r="I34" s="53">
        <v>0</v>
      </c>
      <c r="J34" s="62"/>
      <c r="K34" s="53">
        <v>0</v>
      </c>
      <c r="L34" s="62"/>
      <c r="M34" s="53">
        <v>0</v>
      </c>
      <c r="N34" s="43"/>
      <c r="O34" s="45">
        <v>102000000</v>
      </c>
      <c r="P34" s="43"/>
      <c r="Q34" s="29">
        <v>0</v>
      </c>
      <c r="R34" s="43"/>
      <c r="S34" s="51">
        <f t="shared" si="0"/>
        <v>102000000</v>
      </c>
    </row>
    <row r="35" spans="1:19" ht="21.75" customHeight="1" x14ac:dyDescent="0.2">
      <c r="A35" s="7" t="s">
        <v>33</v>
      </c>
      <c r="C35" s="71" t="s">
        <v>155</v>
      </c>
      <c r="E35" s="90">
        <v>8660149</v>
      </c>
      <c r="F35" s="43"/>
      <c r="G35" s="53">
        <v>230</v>
      </c>
      <c r="H35" s="43"/>
      <c r="I35" s="53">
        <v>0</v>
      </c>
      <c r="J35" s="62"/>
      <c r="K35" s="53">
        <v>0</v>
      </c>
      <c r="L35" s="62"/>
      <c r="M35" s="53">
        <v>0</v>
      </c>
      <c r="N35" s="43"/>
      <c r="O35" s="45">
        <v>1991833698</v>
      </c>
      <c r="P35" s="43"/>
      <c r="Q35" s="29">
        <v>0</v>
      </c>
      <c r="R35" s="43"/>
      <c r="S35" s="51">
        <f t="shared" si="0"/>
        <v>1991833698</v>
      </c>
    </row>
    <row r="36" spans="1:19" ht="21.75" customHeight="1" x14ac:dyDescent="0.2">
      <c r="A36" s="7" t="s">
        <v>40</v>
      </c>
      <c r="C36" s="71" t="s">
        <v>156</v>
      </c>
      <c r="E36" s="90">
        <v>75321</v>
      </c>
      <c r="F36" s="43"/>
      <c r="G36" s="53">
        <v>8700</v>
      </c>
      <c r="H36" s="43"/>
      <c r="I36" s="53">
        <v>0</v>
      </c>
      <c r="J36" s="62"/>
      <c r="K36" s="53">
        <v>0</v>
      </c>
      <c r="L36" s="62"/>
      <c r="M36" s="53">
        <v>0</v>
      </c>
      <c r="N36" s="43"/>
      <c r="O36" s="45">
        <v>655292700</v>
      </c>
      <c r="P36" s="43"/>
      <c r="Q36" s="29">
        <v>0</v>
      </c>
      <c r="R36" s="43"/>
      <c r="S36" s="51">
        <f t="shared" si="0"/>
        <v>655292700</v>
      </c>
    </row>
    <row r="37" spans="1:19" ht="21.75" customHeight="1" x14ac:dyDescent="0.2">
      <c r="A37" s="7" t="s">
        <v>35</v>
      </c>
      <c r="C37" s="71" t="s">
        <v>143</v>
      </c>
      <c r="E37" s="90">
        <v>1900000</v>
      </c>
      <c r="F37" s="43"/>
      <c r="G37" s="53">
        <v>30</v>
      </c>
      <c r="H37" s="43"/>
      <c r="I37" s="53">
        <v>0</v>
      </c>
      <c r="J37" s="62"/>
      <c r="K37" s="53">
        <v>0</v>
      </c>
      <c r="L37" s="62"/>
      <c r="M37" s="53">
        <v>0</v>
      </c>
      <c r="N37" s="43"/>
      <c r="O37" s="45">
        <v>57000000</v>
      </c>
      <c r="P37" s="43"/>
      <c r="Q37" s="29">
        <v>0</v>
      </c>
      <c r="R37" s="43"/>
      <c r="S37" s="51">
        <f t="shared" si="0"/>
        <v>57000000</v>
      </c>
    </row>
    <row r="38" spans="1:19" ht="21.75" customHeight="1" x14ac:dyDescent="0.2">
      <c r="A38" s="7" t="s">
        <v>29</v>
      </c>
      <c r="C38" s="71" t="s">
        <v>157</v>
      </c>
      <c r="E38" s="90">
        <v>1100000</v>
      </c>
      <c r="F38" s="43"/>
      <c r="G38" s="53">
        <v>1900</v>
      </c>
      <c r="H38" s="43"/>
      <c r="I38" s="53">
        <v>0</v>
      </c>
      <c r="J38" s="62"/>
      <c r="K38" s="53">
        <v>0</v>
      </c>
      <c r="L38" s="62"/>
      <c r="M38" s="53">
        <v>0</v>
      </c>
      <c r="N38" s="43"/>
      <c r="O38" s="45">
        <v>2090000000</v>
      </c>
      <c r="P38" s="43"/>
      <c r="Q38" s="29">
        <v>0</v>
      </c>
      <c r="R38" s="43"/>
      <c r="S38" s="51">
        <f t="shared" si="0"/>
        <v>2090000000</v>
      </c>
    </row>
    <row r="39" spans="1:19" ht="21.75" customHeight="1" x14ac:dyDescent="0.2">
      <c r="A39" s="7" t="s">
        <v>43</v>
      </c>
      <c r="C39" s="71" t="s">
        <v>158</v>
      </c>
      <c r="E39" s="90">
        <v>38667000</v>
      </c>
      <c r="F39" s="43"/>
      <c r="G39" s="53">
        <v>150</v>
      </c>
      <c r="H39" s="43"/>
      <c r="I39" s="53">
        <v>0</v>
      </c>
      <c r="J39" s="62"/>
      <c r="K39" s="53">
        <v>0</v>
      </c>
      <c r="L39" s="62"/>
      <c r="M39" s="53">
        <v>0</v>
      </c>
      <c r="N39" s="43"/>
      <c r="O39" s="45">
        <v>5800050000</v>
      </c>
      <c r="P39" s="43"/>
      <c r="Q39" s="29">
        <v>0</v>
      </c>
      <c r="R39" s="43"/>
      <c r="S39" s="51">
        <f t="shared" si="0"/>
        <v>5800050000</v>
      </c>
    </row>
    <row r="40" spans="1:19" ht="21.75" customHeight="1" x14ac:dyDescent="0.2">
      <c r="A40" s="7" t="s">
        <v>45</v>
      </c>
      <c r="C40" s="71" t="s">
        <v>159</v>
      </c>
      <c r="E40" s="90">
        <v>6000000</v>
      </c>
      <c r="F40" s="43"/>
      <c r="G40" s="53">
        <v>420</v>
      </c>
      <c r="H40" s="43"/>
      <c r="I40" s="53">
        <v>0</v>
      </c>
      <c r="J40" s="62"/>
      <c r="K40" s="53">
        <v>0</v>
      </c>
      <c r="L40" s="62"/>
      <c r="M40" s="53">
        <v>0</v>
      </c>
      <c r="N40" s="43"/>
      <c r="O40" s="45">
        <v>2520000000</v>
      </c>
      <c r="P40" s="43"/>
      <c r="Q40" s="29">
        <v>0</v>
      </c>
      <c r="R40" s="43"/>
      <c r="S40" s="51">
        <f t="shared" si="0"/>
        <v>2520000000</v>
      </c>
    </row>
    <row r="41" spans="1:19" ht="21.75" customHeight="1" x14ac:dyDescent="0.2">
      <c r="A41" s="7" t="s">
        <v>30</v>
      </c>
      <c r="C41" s="71" t="s">
        <v>137</v>
      </c>
      <c r="E41" s="90">
        <v>144037</v>
      </c>
      <c r="F41" s="43"/>
      <c r="G41" s="53">
        <v>5700</v>
      </c>
      <c r="H41" s="43"/>
      <c r="I41" s="53">
        <v>0</v>
      </c>
      <c r="J41" s="62"/>
      <c r="K41" s="53">
        <v>0</v>
      </c>
      <c r="L41" s="62"/>
      <c r="M41" s="53">
        <v>0</v>
      </c>
      <c r="N41" s="43"/>
      <c r="O41" s="45">
        <v>821010900</v>
      </c>
      <c r="P41" s="43"/>
      <c r="Q41" s="29">
        <v>0</v>
      </c>
      <c r="R41" s="43"/>
      <c r="S41" s="51">
        <f t="shared" si="0"/>
        <v>821010900</v>
      </c>
    </row>
    <row r="42" spans="1:19" ht="21.75" customHeight="1" x14ac:dyDescent="0.2">
      <c r="A42" s="7" t="s">
        <v>56</v>
      </c>
      <c r="C42" s="71" t="s">
        <v>160</v>
      </c>
      <c r="E42" s="90">
        <v>2887500</v>
      </c>
      <c r="F42" s="43"/>
      <c r="G42" s="53">
        <v>77</v>
      </c>
      <c r="H42" s="43"/>
      <c r="I42" s="53">
        <v>0</v>
      </c>
      <c r="J42" s="62"/>
      <c r="K42" s="53">
        <v>0</v>
      </c>
      <c r="L42" s="62"/>
      <c r="M42" s="53">
        <v>0</v>
      </c>
      <c r="N42" s="43"/>
      <c r="O42" s="45">
        <v>222337500</v>
      </c>
      <c r="P42" s="43"/>
      <c r="Q42" s="29">
        <v>0</v>
      </c>
      <c r="R42" s="43"/>
      <c r="S42" s="51">
        <f t="shared" si="0"/>
        <v>222337500</v>
      </c>
    </row>
    <row r="43" spans="1:19" ht="21.75" customHeight="1" x14ac:dyDescent="0.2">
      <c r="A43" s="7" t="s">
        <v>64</v>
      </c>
      <c r="C43" s="71" t="s">
        <v>161</v>
      </c>
      <c r="E43" s="90">
        <v>350000</v>
      </c>
      <c r="F43" s="43"/>
      <c r="G43" s="53">
        <v>410</v>
      </c>
      <c r="H43" s="43"/>
      <c r="I43" s="53">
        <v>0</v>
      </c>
      <c r="J43" s="62"/>
      <c r="K43" s="53">
        <v>0</v>
      </c>
      <c r="L43" s="62"/>
      <c r="M43" s="53">
        <v>0</v>
      </c>
      <c r="N43" s="43"/>
      <c r="O43" s="45">
        <v>143500000</v>
      </c>
      <c r="P43" s="43"/>
      <c r="Q43" s="29">
        <v>0</v>
      </c>
      <c r="R43" s="43"/>
      <c r="S43" s="51">
        <f t="shared" si="0"/>
        <v>143500000</v>
      </c>
    </row>
    <row r="44" spans="1:19" ht="21.75" customHeight="1" x14ac:dyDescent="0.2">
      <c r="A44" s="7" t="s">
        <v>54</v>
      </c>
      <c r="C44" s="71" t="s">
        <v>162</v>
      </c>
      <c r="E44" s="90">
        <v>4509700</v>
      </c>
      <c r="F44" s="43"/>
      <c r="G44" s="53">
        <v>700</v>
      </c>
      <c r="H44" s="43"/>
      <c r="I44" s="53">
        <v>0</v>
      </c>
      <c r="J44" s="62"/>
      <c r="K44" s="53">
        <v>0</v>
      </c>
      <c r="L44" s="62"/>
      <c r="M44" s="53">
        <v>0</v>
      </c>
      <c r="N44" s="43"/>
      <c r="O44" s="45">
        <v>3156790000</v>
      </c>
      <c r="P44" s="43"/>
      <c r="Q44" s="29">
        <v>0</v>
      </c>
      <c r="R44" s="43"/>
      <c r="S44" s="51">
        <f t="shared" si="0"/>
        <v>3156790000</v>
      </c>
    </row>
    <row r="45" spans="1:19" ht="21.75" customHeight="1" x14ac:dyDescent="0.2">
      <c r="A45" s="7" t="s">
        <v>18</v>
      </c>
      <c r="C45" s="71" t="s">
        <v>147</v>
      </c>
      <c r="E45" s="90">
        <v>2771416</v>
      </c>
      <c r="F45" s="43"/>
      <c r="G45" s="53">
        <v>110</v>
      </c>
      <c r="H45" s="43"/>
      <c r="I45" s="53">
        <v>0</v>
      </c>
      <c r="J45" s="62"/>
      <c r="K45" s="53">
        <v>0</v>
      </c>
      <c r="L45" s="62"/>
      <c r="M45" s="53">
        <v>0</v>
      </c>
      <c r="N45" s="43"/>
      <c r="O45" s="45">
        <v>304855650</v>
      </c>
      <c r="P45" s="43"/>
      <c r="Q45" s="29">
        <v>0</v>
      </c>
      <c r="R45" s="43"/>
      <c r="S45" s="51">
        <f t="shared" si="0"/>
        <v>304855650</v>
      </c>
    </row>
    <row r="46" spans="1:19" ht="21.75" customHeight="1" x14ac:dyDescent="0.2">
      <c r="A46" s="7" t="s">
        <v>31</v>
      </c>
      <c r="C46" s="71" t="s">
        <v>142</v>
      </c>
      <c r="E46" s="90">
        <v>2200000</v>
      </c>
      <c r="F46" s="43"/>
      <c r="G46" s="53">
        <v>38</v>
      </c>
      <c r="H46" s="43"/>
      <c r="I46" s="53">
        <v>0</v>
      </c>
      <c r="J46" s="62"/>
      <c r="K46" s="53">
        <v>0</v>
      </c>
      <c r="L46" s="62"/>
      <c r="M46" s="53">
        <v>0</v>
      </c>
      <c r="N46" s="43"/>
      <c r="O46" s="45">
        <v>88000000</v>
      </c>
      <c r="P46" s="43"/>
      <c r="Q46" s="29">
        <v>0</v>
      </c>
      <c r="R46" s="43"/>
      <c r="S46" s="51">
        <f t="shared" si="0"/>
        <v>88000000</v>
      </c>
    </row>
    <row r="47" spans="1:19" ht="21.75" customHeight="1" x14ac:dyDescent="0.2">
      <c r="A47" s="7" t="s">
        <v>24</v>
      </c>
      <c r="C47" s="71" t="s">
        <v>163</v>
      </c>
      <c r="E47" s="90">
        <v>350000</v>
      </c>
      <c r="F47" s="43"/>
      <c r="G47" s="53">
        <v>320</v>
      </c>
      <c r="H47" s="43"/>
      <c r="I47" s="53">
        <v>0</v>
      </c>
      <c r="J47" s="62"/>
      <c r="K47" s="53">
        <v>0</v>
      </c>
      <c r="L47" s="62"/>
      <c r="M47" s="53">
        <v>0</v>
      </c>
      <c r="N47" s="43"/>
      <c r="O47" s="45">
        <v>112000000</v>
      </c>
      <c r="P47" s="43"/>
      <c r="Q47" s="29">
        <v>0</v>
      </c>
      <c r="R47" s="43"/>
      <c r="S47" s="51">
        <f t="shared" si="0"/>
        <v>112000000</v>
      </c>
    </row>
    <row r="48" spans="1:19" ht="21.75" customHeight="1" x14ac:dyDescent="0.2">
      <c r="A48" s="7" t="s">
        <v>65</v>
      </c>
      <c r="C48" s="71" t="s">
        <v>159</v>
      </c>
      <c r="E48" s="90">
        <v>380000</v>
      </c>
      <c r="F48" s="43"/>
      <c r="G48" s="53">
        <v>1350</v>
      </c>
      <c r="H48" s="43"/>
      <c r="I48" s="53">
        <v>0</v>
      </c>
      <c r="J48" s="62"/>
      <c r="K48" s="53">
        <v>0</v>
      </c>
      <c r="L48" s="62"/>
      <c r="M48" s="53">
        <v>0</v>
      </c>
      <c r="N48" s="43"/>
      <c r="O48" s="45">
        <v>513000000</v>
      </c>
      <c r="P48" s="43"/>
      <c r="Q48" s="29">
        <v>0</v>
      </c>
      <c r="R48" s="43"/>
      <c r="S48" s="51">
        <f t="shared" si="0"/>
        <v>513000000</v>
      </c>
    </row>
    <row r="49" spans="1:19" ht="21.75" customHeight="1" x14ac:dyDescent="0.2">
      <c r="A49" s="7" t="s">
        <v>66</v>
      </c>
      <c r="C49" s="71" t="s">
        <v>143</v>
      </c>
      <c r="E49" s="90">
        <v>250000</v>
      </c>
      <c r="F49" s="43"/>
      <c r="G49" s="53">
        <v>1000</v>
      </c>
      <c r="H49" s="43"/>
      <c r="I49" s="53">
        <v>0</v>
      </c>
      <c r="J49" s="62"/>
      <c r="K49" s="53">
        <v>0</v>
      </c>
      <c r="L49" s="62"/>
      <c r="M49" s="53">
        <v>0</v>
      </c>
      <c r="N49" s="43"/>
      <c r="O49" s="45">
        <v>250000000</v>
      </c>
      <c r="P49" s="43"/>
      <c r="Q49" s="29">
        <v>0</v>
      </c>
      <c r="R49" s="43"/>
      <c r="S49" s="51">
        <f t="shared" si="0"/>
        <v>250000000</v>
      </c>
    </row>
    <row r="50" spans="1:19" ht="21.75" customHeight="1" x14ac:dyDescent="0.2">
      <c r="A50" s="15" t="s">
        <v>115</v>
      </c>
      <c r="C50" s="72" t="s">
        <v>164</v>
      </c>
      <c r="E50" s="85">
        <v>625000</v>
      </c>
      <c r="F50" s="43"/>
      <c r="G50" s="56">
        <v>3000</v>
      </c>
      <c r="H50" s="43"/>
      <c r="I50" s="56">
        <v>0</v>
      </c>
      <c r="J50" s="62"/>
      <c r="K50" s="56">
        <v>0</v>
      </c>
      <c r="L50" s="62"/>
      <c r="M50" s="56">
        <v>0</v>
      </c>
      <c r="N50" s="43"/>
      <c r="O50" s="51">
        <v>1875000000</v>
      </c>
      <c r="P50" s="43"/>
      <c r="Q50" s="30">
        <v>0</v>
      </c>
      <c r="R50" s="43"/>
      <c r="S50" s="51">
        <f>O50+Q50</f>
        <v>1875000000</v>
      </c>
    </row>
    <row r="51" spans="1:19" ht="21.75" customHeight="1" x14ac:dyDescent="0.2">
      <c r="A51" s="73" t="s">
        <v>191</v>
      </c>
      <c r="C51" s="74">
        <v>0</v>
      </c>
      <c r="D51" s="74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  <c r="N51" s="75"/>
      <c r="O51" s="76">
        <v>-300000</v>
      </c>
      <c r="P51" s="75"/>
      <c r="Q51" s="75">
        <v>0</v>
      </c>
      <c r="R51" s="75">
        <v>0</v>
      </c>
      <c r="S51" s="76">
        <f>O51-Q51</f>
        <v>-300000</v>
      </c>
    </row>
    <row r="52" spans="1:19" ht="21.75" customHeight="1" x14ac:dyDescent="0.2">
      <c r="A52" s="73" t="s">
        <v>192</v>
      </c>
      <c r="C52" s="74">
        <v>0</v>
      </c>
      <c r="D52" s="74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  <c r="N52" s="75"/>
      <c r="O52" s="76">
        <v>-1460</v>
      </c>
      <c r="P52" s="75"/>
      <c r="Q52" s="75">
        <v>0</v>
      </c>
      <c r="R52" s="75">
        <v>0</v>
      </c>
      <c r="S52" s="76">
        <f t="shared" ref="S52:S61" si="1">O52-Q52</f>
        <v>-1460</v>
      </c>
    </row>
    <row r="53" spans="1:19" ht="21.75" customHeight="1" x14ac:dyDescent="0.2">
      <c r="A53" s="73" t="s">
        <v>193</v>
      </c>
      <c r="C53" s="74">
        <v>0</v>
      </c>
      <c r="D53" s="74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/>
      <c r="O53" s="76">
        <v>-655401</v>
      </c>
      <c r="P53" s="75"/>
      <c r="Q53" s="75">
        <v>0</v>
      </c>
      <c r="R53" s="75">
        <v>0</v>
      </c>
      <c r="S53" s="76">
        <f t="shared" si="1"/>
        <v>-655401</v>
      </c>
    </row>
    <row r="54" spans="1:19" ht="21.75" customHeight="1" x14ac:dyDescent="0.2">
      <c r="A54" s="73" t="s">
        <v>194</v>
      </c>
      <c r="C54" s="74">
        <v>0</v>
      </c>
      <c r="D54" s="74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/>
      <c r="O54" s="76">
        <v>-600</v>
      </c>
      <c r="P54" s="75"/>
      <c r="Q54" s="75">
        <v>0</v>
      </c>
      <c r="R54" s="75">
        <v>0</v>
      </c>
      <c r="S54" s="76">
        <f t="shared" si="1"/>
        <v>-600</v>
      </c>
    </row>
    <row r="55" spans="1:19" ht="21.75" customHeight="1" x14ac:dyDescent="0.2">
      <c r="A55" s="73" t="s">
        <v>195</v>
      </c>
      <c r="C55" s="74">
        <v>0</v>
      </c>
      <c r="D55" s="74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5">
        <v>0</v>
      </c>
      <c r="K55" s="75">
        <v>0</v>
      </c>
      <c r="L55" s="75">
        <v>0</v>
      </c>
      <c r="M55" s="75">
        <v>0</v>
      </c>
      <c r="N55" s="75"/>
      <c r="O55" s="76">
        <v>-11392</v>
      </c>
      <c r="P55" s="75"/>
      <c r="Q55" s="75">
        <v>0</v>
      </c>
      <c r="R55" s="75">
        <v>0</v>
      </c>
      <c r="S55" s="76">
        <f t="shared" si="1"/>
        <v>-11392</v>
      </c>
    </row>
    <row r="56" spans="1:19" ht="21.75" customHeight="1" x14ac:dyDescent="0.2">
      <c r="A56" s="73" t="s">
        <v>196</v>
      </c>
      <c r="C56" s="74">
        <v>0</v>
      </c>
      <c r="D56" s="74">
        <v>0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/>
      <c r="O56" s="76">
        <v>-150</v>
      </c>
      <c r="P56" s="75"/>
      <c r="Q56" s="75">
        <v>0</v>
      </c>
      <c r="R56" s="75">
        <v>0</v>
      </c>
      <c r="S56" s="76">
        <f t="shared" si="1"/>
        <v>-150</v>
      </c>
    </row>
    <row r="57" spans="1:19" ht="21.75" customHeight="1" x14ac:dyDescent="0.2">
      <c r="A57" s="73" t="s">
        <v>197</v>
      </c>
      <c r="C57" s="74">
        <v>0</v>
      </c>
      <c r="D57" s="74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/>
      <c r="O57" s="76">
        <v>-260</v>
      </c>
      <c r="P57" s="75"/>
      <c r="Q57" s="75">
        <v>0</v>
      </c>
      <c r="R57" s="75">
        <v>0</v>
      </c>
      <c r="S57" s="76">
        <f t="shared" si="1"/>
        <v>-260</v>
      </c>
    </row>
    <row r="58" spans="1:19" ht="21.75" customHeight="1" x14ac:dyDescent="0.2">
      <c r="A58" s="73" t="s">
        <v>198</v>
      </c>
      <c r="C58" s="74">
        <v>0</v>
      </c>
      <c r="D58" s="74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/>
      <c r="O58" s="76">
        <v>-2970</v>
      </c>
      <c r="P58" s="75"/>
      <c r="Q58" s="75">
        <v>0</v>
      </c>
      <c r="R58" s="75">
        <v>0</v>
      </c>
      <c r="S58" s="76">
        <f t="shared" si="1"/>
        <v>-2970</v>
      </c>
    </row>
    <row r="59" spans="1:19" ht="21.75" customHeight="1" x14ac:dyDescent="0.2">
      <c r="A59" s="73" t="s">
        <v>199</v>
      </c>
      <c r="C59" s="74">
        <v>0</v>
      </c>
      <c r="D59" s="74">
        <v>0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5"/>
      <c r="O59" s="76">
        <v>-750</v>
      </c>
      <c r="P59" s="75"/>
      <c r="Q59" s="75">
        <v>0</v>
      </c>
      <c r="R59" s="75">
        <v>0</v>
      </c>
      <c r="S59" s="76">
        <f t="shared" si="1"/>
        <v>-750</v>
      </c>
    </row>
    <row r="60" spans="1:19" ht="21.75" customHeight="1" x14ac:dyDescent="0.2">
      <c r="A60" s="73" t="s">
        <v>200</v>
      </c>
      <c r="C60" s="74">
        <v>0</v>
      </c>
      <c r="D60" s="74">
        <v>0</v>
      </c>
      <c r="E60" s="75">
        <v>0</v>
      </c>
      <c r="F60" s="75">
        <v>0</v>
      </c>
      <c r="G60" s="75">
        <v>0</v>
      </c>
      <c r="H60" s="75">
        <v>0</v>
      </c>
      <c r="I60" s="75">
        <v>0</v>
      </c>
      <c r="J60" s="75">
        <v>0</v>
      </c>
      <c r="K60" s="75">
        <v>0</v>
      </c>
      <c r="L60" s="75">
        <v>0</v>
      </c>
      <c r="M60" s="75">
        <v>0</v>
      </c>
      <c r="N60" s="75"/>
      <c r="O60" s="76">
        <v>-22950</v>
      </c>
      <c r="P60" s="75"/>
      <c r="Q60" s="75">
        <v>0</v>
      </c>
      <c r="R60" s="75">
        <v>0</v>
      </c>
      <c r="S60" s="76">
        <f t="shared" si="1"/>
        <v>-22950</v>
      </c>
    </row>
    <row r="61" spans="1:19" ht="21.75" customHeight="1" x14ac:dyDescent="0.2">
      <c r="A61" s="73" t="s">
        <v>201</v>
      </c>
      <c r="C61" s="74">
        <v>0</v>
      </c>
      <c r="D61" s="74"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/>
      <c r="O61" s="76">
        <v>-180000</v>
      </c>
      <c r="P61" s="75"/>
      <c r="Q61" s="75">
        <v>0</v>
      </c>
      <c r="R61" s="75">
        <v>0</v>
      </c>
      <c r="S61" s="76">
        <f t="shared" si="1"/>
        <v>-180000</v>
      </c>
    </row>
    <row r="62" spans="1:19" s="19" customFormat="1" ht="21.75" customHeight="1" x14ac:dyDescent="0.2">
      <c r="A62" s="17"/>
      <c r="C62" s="20"/>
      <c r="E62" s="50"/>
      <c r="F62" s="49"/>
      <c r="G62" s="50"/>
      <c r="H62" s="49"/>
      <c r="I62" s="68">
        <v>0</v>
      </c>
      <c r="J62" s="69"/>
      <c r="K62" s="68">
        <v>0</v>
      </c>
      <c r="L62" s="69"/>
      <c r="M62" s="68">
        <v>0</v>
      </c>
      <c r="N62" s="49"/>
      <c r="O62" s="48">
        <f>SUM(O8:O61)</f>
        <v>60614294343</v>
      </c>
      <c r="P62" s="49"/>
      <c r="Q62" s="48">
        <f>SUM(Q8:Q61)</f>
        <v>-53314267</v>
      </c>
      <c r="R62" s="49"/>
      <c r="S62" s="48">
        <f>SUM(S8:S61)</f>
        <v>60560980076</v>
      </c>
    </row>
    <row r="65" spans="15:19" x14ac:dyDescent="0.2">
      <c r="S65" s="23"/>
    </row>
    <row r="68" spans="15:19" x14ac:dyDescent="0.2">
      <c r="S68" s="43"/>
    </row>
    <row r="70" spans="15:19" x14ac:dyDescent="0.2">
      <c r="O70" s="4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9"/>
  <sheetViews>
    <sheetView rightToLeft="1" workbookViewId="0">
      <selection activeCell="I8" sqref="I8"/>
    </sheetView>
  </sheetViews>
  <sheetFormatPr defaultRowHeight="12.75" x14ac:dyDescent="0.2"/>
  <cols>
    <col min="1" max="1" width="18.425781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21.75" customHeight="1" x14ac:dyDescent="0.2">
      <c r="A2" s="101" t="s">
        <v>90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1.75" customHeight="1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14.45" customHeight="1" x14ac:dyDescent="0.2"/>
    <row r="5" spans="1:13" ht="14.45" customHeight="1" x14ac:dyDescent="0.2">
      <c r="A5" s="111" t="s">
        <v>167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1:13" ht="14.45" customHeight="1" x14ac:dyDescent="0.2">
      <c r="A6" s="107"/>
      <c r="C6" s="109" t="s">
        <v>108</v>
      </c>
      <c r="D6" s="109"/>
      <c r="E6" s="109"/>
      <c r="F6" s="109"/>
      <c r="G6" s="109"/>
      <c r="I6" s="109" t="s">
        <v>109</v>
      </c>
      <c r="J6" s="109"/>
      <c r="K6" s="109"/>
      <c r="L6" s="109"/>
      <c r="M6" s="109"/>
    </row>
    <row r="7" spans="1:13" ht="29.1" customHeight="1" x14ac:dyDescent="0.2">
      <c r="A7" s="107"/>
      <c r="C7" s="14" t="s">
        <v>165</v>
      </c>
      <c r="D7" s="3"/>
      <c r="E7" s="14" t="s">
        <v>134</v>
      </c>
      <c r="F7" s="3"/>
      <c r="G7" s="14" t="s">
        <v>166</v>
      </c>
      <c r="I7" s="14" t="s">
        <v>165</v>
      </c>
      <c r="J7" s="3"/>
      <c r="K7" s="14" t="s">
        <v>134</v>
      </c>
      <c r="L7" s="3"/>
      <c r="M7" s="14" t="s">
        <v>166</v>
      </c>
    </row>
    <row r="8" spans="1:13" ht="21.75" customHeight="1" x14ac:dyDescent="0.2">
      <c r="A8" s="15" t="s">
        <v>190</v>
      </c>
      <c r="C8" s="6">
        <v>17011141</v>
      </c>
      <c r="E8" s="6">
        <v>82838</v>
      </c>
      <c r="G8" s="6">
        <f>C8-E8</f>
        <v>16928303</v>
      </c>
      <c r="I8" s="6">
        <v>113323725</v>
      </c>
      <c r="K8" s="6">
        <v>85773</v>
      </c>
      <c r="M8" s="6">
        <f>I8-K8</f>
        <v>113237952</v>
      </c>
    </row>
    <row r="9" spans="1:13" s="19" customFormat="1" ht="21.75" customHeight="1" x14ac:dyDescent="0.2">
      <c r="A9" s="17"/>
      <c r="C9" s="21">
        <f>SUM(C8)</f>
        <v>17011141</v>
      </c>
      <c r="E9" s="21">
        <f>SUM(E8)</f>
        <v>82838</v>
      </c>
      <c r="G9" s="21">
        <f>SUM(G8)</f>
        <v>16928303</v>
      </c>
      <c r="I9" s="21">
        <f>SUM(I8)</f>
        <v>113323725</v>
      </c>
      <c r="K9" s="21">
        <f>SUM(K8)</f>
        <v>85773</v>
      </c>
      <c r="M9" s="21">
        <f>SUM(M8)</f>
        <v>113237952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50"/>
  <sheetViews>
    <sheetView rightToLeft="1" topLeftCell="A28" workbookViewId="0">
      <selection activeCell="Q32" sqref="Q32:R32"/>
    </sheetView>
  </sheetViews>
  <sheetFormatPr defaultRowHeight="12.75" x14ac:dyDescent="0.2"/>
  <cols>
    <col min="1" max="1" width="28" bestFit="1" customWidth="1"/>
    <col min="2" max="2" width="1.28515625" customWidth="1"/>
    <col min="3" max="3" width="11.7109375" bestFit="1" customWidth="1"/>
    <col min="4" max="4" width="1.28515625" customWidth="1"/>
    <col min="5" max="5" width="16.85546875" bestFit="1" customWidth="1"/>
    <col min="6" max="6" width="1.28515625" customWidth="1"/>
    <col min="7" max="7" width="18.28515625" bestFit="1" customWidth="1"/>
    <col min="8" max="8" width="1.28515625" customWidth="1"/>
    <col min="9" max="9" width="20.140625" customWidth="1"/>
    <col min="10" max="10" width="1.28515625" customWidth="1"/>
    <col min="11" max="11" width="11.7109375" bestFit="1" customWidth="1"/>
    <col min="12" max="12" width="1.28515625" customWidth="1"/>
    <col min="13" max="13" width="17.140625" bestFit="1" customWidth="1"/>
    <col min="14" max="14" width="1.28515625" customWidth="1"/>
    <col min="15" max="15" width="16.85546875" bestFit="1" customWidth="1"/>
    <col min="16" max="16" width="1.28515625" customWidth="1"/>
    <col min="17" max="17" width="17.85546875" bestFit="1" customWidth="1"/>
    <col min="18" max="18" width="1.28515625" customWidth="1"/>
    <col min="19" max="19" width="0.28515625" customWidth="1"/>
    <col min="21" max="21" width="10.7109375" bestFit="1" customWidth="1"/>
  </cols>
  <sheetData>
    <row r="1" spans="1:21" ht="29.1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21" ht="21.75" customHeight="1" x14ac:dyDescent="0.2">
      <c r="A2" s="101" t="s">
        <v>90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21" ht="21.75" customHeight="1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1:21" ht="14.45" customHeight="1" x14ac:dyDescent="0.2"/>
    <row r="5" spans="1:21" ht="14.45" customHeight="1" x14ac:dyDescent="0.2">
      <c r="A5" s="111" t="s">
        <v>168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1:21" ht="14.45" customHeight="1" x14ac:dyDescent="0.2">
      <c r="A6" s="107"/>
      <c r="C6" s="109" t="s">
        <v>108</v>
      </c>
      <c r="D6" s="109"/>
      <c r="E6" s="109"/>
      <c r="F6" s="109"/>
      <c r="G6" s="109"/>
      <c r="H6" s="109"/>
      <c r="I6" s="109"/>
      <c r="K6" s="109" t="s">
        <v>109</v>
      </c>
      <c r="L6" s="109"/>
      <c r="M6" s="109"/>
      <c r="N6" s="109"/>
      <c r="O6" s="109"/>
      <c r="P6" s="109"/>
      <c r="Q6" s="109"/>
      <c r="R6" s="109"/>
    </row>
    <row r="7" spans="1:21" ht="40.5" customHeight="1" x14ac:dyDescent="0.2">
      <c r="A7" s="107"/>
      <c r="C7" s="14" t="s">
        <v>12</v>
      </c>
      <c r="D7" s="3"/>
      <c r="E7" s="14" t="s">
        <v>169</v>
      </c>
      <c r="F7" s="3"/>
      <c r="G7" s="14" t="s">
        <v>170</v>
      </c>
      <c r="H7" s="3"/>
      <c r="I7" s="55" t="s">
        <v>171</v>
      </c>
      <c r="K7" s="14" t="s">
        <v>12</v>
      </c>
      <c r="L7" s="3"/>
      <c r="M7" s="14" t="s">
        <v>169</v>
      </c>
      <c r="N7" s="3"/>
      <c r="O7" s="14" t="s">
        <v>170</v>
      </c>
      <c r="P7" s="3"/>
      <c r="Q7" s="119" t="s">
        <v>171</v>
      </c>
      <c r="R7" s="119"/>
    </row>
    <row r="8" spans="1:21" ht="21.75" customHeight="1" x14ac:dyDescent="0.2">
      <c r="A8" s="15" t="s">
        <v>22</v>
      </c>
      <c r="C8" s="42">
        <v>1200000</v>
      </c>
      <c r="D8" s="43"/>
      <c r="E8" s="42">
        <v>2918530822</v>
      </c>
      <c r="F8" s="43"/>
      <c r="G8" s="42">
        <v>2824203277</v>
      </c>
      <c r="H8" s="43"/>
      <c r="I8" s="51">
        <f>E8-G8</f>
        <v>94327545</v>
      </c>
      <c r="J8" s="43"/>
      <c r="K8" s="42">
        <v>1200000</v>
      </c>
      <c r="L8" s="43"/>
      <c r="M8" s="42">
        <v>2918530822</v>
      </c>
      <c r="N8" s="43"/>
      <c r="O8" s="42">
        <v>2824203277</v>
      </c>
      <c r="P8" s="43"/>
      <c r="Q8" s="114">
        <f>M8-O8</f>
        <v>94327545</v>
      </c>
      <c r="R8" s="114"/>
      <c r="U8" s="43"/>
    </row>
    <row r="9" spans="1:21" ht="21.75" customHeight="1" x14ac:dyDescent="0.2">
      <c r="A9" s="7" t="s">
        <v>53</v>
      </c>
      <c r="C9" s="45">
        <v>1600677</v>
      </c>
      <c r="D9" s="43"/>
      <c r="E9" s="45">
        <v>1789448014</v>
      </c>
      <c r="F9" s="43"/>
      <c r="G9" s="45">
        <v>2809048277</v>
      </c>
      <c r="H9" s="43"/>
      <c r="I9" s="51">
        <f t="shared" ref="I9:I37" si="0">E9-G9</f>
        <v>-1019600263</v>
      </c>
      <c r="J9" s="43"/>
      <c r="K9" s="45">
        <v>1600677</v>
      </c>
      <c r="L9" s="43"/>
      <c r="M9" s="45">
        <v>1789448014</v>
      </c>
      <c r="N9" s="43"/>
      <c r="O9" s="45">
        <v>2809048277</v>
      </c>
      <c r="P9" s="43"/>
      <c r="Q9" s="114">
        <f t="shared" ref="Q9:Q37" si="1">M9-O9</f>
        <v>-1019600263</v>
      </c>
      <c r="R9" s="114"/>
    </row>
    <row r="10" spans="1:21" ht="21.75" customHeight="1" x14ac:dyDescent="0.2">
      <c r="A10" s="7" t="s">
        <v>41</v>
      </c>
      <c r="C10" s="45">
        <v>917661</v>
      </c>
      <c r="D10" s="43"/>
      <c r="E10" s="45">
        <v>7597576511</v>
      </c>
      <c r="F10" s="43"/>
      <c r="G10" s="45">
        <v>11375145435</v>
      </c>
      <c r="H10" s="43"/>
      <c r="I10" s="51">
        <f t="shared" si="0"/>
        <v>-3777568924</v>
      </c>
      <c r="J10" s="43"/>
      <c r="K10" s="45">
        <v>917661</v>
      </c>
      <c r="L10" s="43"/>
      <c r="M10" s="45">
        <v>7597576511</v>
      </c>
      <c r="N10" s="43"/>
      <c r="O10" s="45">
        <v>11375145435</v>
      </c>
      <c r="P10" s="43"/>
      <c r="Q10" s="114">
        <f t="shared" si="1"/>
        <v>-3777568924</v>
      </c>
      <c r="R10" s="114"/>
    </row>
    <row r="11" spans="1:21" ht="21.75" customHeight="1" x14ac:dyDescent="0.2">
      <c r="A11" s="7" t="s">
        <v>55</v>
      </c>
      <c r="C11" s="45">
        <v>200000</v>
      </c>
      <c r="D11" s="43"/>
      <c r="E11" s="45">
        <v>1423479609</v>
      </c>
      <c r="F11" s="43"/>
      <c r="G11" s="45">
        <v>1606957792</v>
      </c>
      <c r="H11" s="43"/>
      <c r="I11" s="51">
        <f t="shared" si="0"/>
        <v>-183478183</v>
      </c>
      <c r="J11" s="43"/>
      <c r="K11" s="45">
        <v>200000</v>
      </c>
      <c r="L11" s="43"/>
      <c r="M11" s="45">
        <v>1423479609</v>
      </c>
      <c r="N11" s="43"/>
      <c r="O11" s="45">
        <v>1606957792</v>
      </c>
      <c r="P11" s="43"/>
      <c r="Q11" s="114">
        <f t="shared" si="1"/>
        <v>-183478183</v>
      </c>
      <c r="R11" s="114"/>
    </row>
    <row r="12" spans="1:21" ht="21.75" customHeight="1" x14ac:dyDescent="0.2">
      <c r="A12" s="7" t="s">
        <v>52</v>
      </c>
      <c r="C12" s="45">
        <v>170000</v>
      </c>
      <c r="D12" s="43"/>
      <c r="E12" s="45">
        <v>1632428911</v>
      </c>
      <c r="F12" s="43"/>
      <c r="G12" s="45">
        <v>2538207267</v>
      </c>
      <c r="H12" s="43"/>
      <c r="I12" s="51">
        <f t="shared" si="0"/>
        <v>-905778356</v>
      </c>
      <c r="J12" s="43"/>
      <c r="K12" s="45">
        <v>300000</v>
      </c>
      <c r="L12" s="43"/>
      <c r="M12" s="45">
        <v>3246088546</v>
      </c>
      <c r="N12" s="43"/>
      <c r="O12" s="45">
        <v>4479189300</v>
      </c>
      <c r="P12" s="43"/>
      <c r="Q12" s="114">
        <f t="shared" si="1"/>
        <v>-1233100754</v>
      </c>
      <c r="R12" s="114"/>
    </row>
    <row r="13" spans="1:21" ht="21.75" customHeight="1" x14ac:dyDescent="0.2">
      <c r="A13" s="7" t="s">
        <v>57</v>
      </c>
      <c r="C13" s="45">
        <v>15818513</v>
      </c>
      <c r="D13" s="43"/>
      <c r="E13" s="45">
        <v>24029790684</v>
      </c>
      <c r="F13" s="43"/>
      <c r="G13" s="45">
        <v>28977952323</v>
      </c>
      <c r="H13" s="43"/>
      <c r="I13" s="51">
        <f t="shared" si="0"/>
        <v>-4948161639</v>
      </c>
      <c r="J13" s="43"/>
      <c r="K13" s="45">
        <v>17989718</v>
      </c>
      <c r="L13" s="43"/>
      <c r="M13" s="45">
        <v>28372070766</v>
      </c>
      <c r="N13" s="43"/>
      <c r="O13" s="45">
        <v>32955385291</v>
      </c>
      <c r="P13" s="43"/>
      <c r="Q13" s="114">
        <f t="shared" si="1"/>
        <v>-4583314525</v>
      </c>
      <c r="R13" s="114"/>
    </row>
    <row r="14" spans="1:21" ht="21.75" customHeight="1" x14ac:dyDescent="0.2">
      <c r="A14" s="7" t="s">
        <v>32</v>
      </c>
      <c r="C14" s="45">
        <v>1598892</v>
      </c>
      <c r="D14" s="43"/>
      <c r="E14" s="45">
        <v>6955953831</v>
      </c>
      <c r="F14" s="43"/>
      <c r="G14" s="45">
        <v>6720054237</v>
      </c>
      <c r="H14" s="43"/>
      <c r="I14" s="51">
        <f t="shared" si="0"/>
        <v>235899594</v>
      </c>
      <c r="J14" s="43"/>
      <c r="K14" s="45">
        <v>1598892</v>
      </c>
      <c r="L14" s="43"/>
      <c r="M14" s="45">
        <v>6955953831</v>
      </c>
      <c r="N14" s="43"/>
      <c r="O14" s="45">
        <v>6720054237</v>
      </c>
      <c r="P14" s="43"/>
      <c r="Q14" s="114">
        <f t="shared" si="1"/>
        <v>235899594</v>
      </c>
      <c r="R14" s="114"/>
    </row>
    <row r="15" spans="1:21" ht="21.75" customHeight="1" x14ac:dyDescent="0.2">
      <c r="A15" s="7" t="s">
        <v>30</v>
      </c>
      <c r="C15" s="45">
        <v>93867</v>
      </c>
      <c r="D15" s="43"/>
      <c r="E15" s="45">
        <v>5365238261</v>
      </c>
      <c r="F15" s="43"/>
      <c r="G15" s="45">
        <v>6379501554</v>
      </c>
      <c r="H15" s="43"/>
      <c r="I15" s="51">
        <f t="shared" si="0"/>
        <v>-1014263293</v>
      </c>
      <c r="J15" s="43"/>
      <c r="K15" s="45">
        <v>93867</v>
      </c>
      <c r="L15" s="43"/>
      <c r="M15" s="45">
        <v>5365238261</v>
      </c>
      <c r="N15" s="43"/>
      <c r="O15" s="45">
        <v>6379501554</v>
      </c>
      <c r="P15" s="43"/>
      <c r="Q15" s="114">
        <f t="shared" si="1"/>
        <v>-1014263293</v>
      </c>
      <c r="R15" s="114"/>
    </row>
    <row r="16" spans="1:21" ht="21.75" customHeight="1" x14ac:dyDescent="0.2">
      <c r="A16" s="7" t="s">
        <v>36</v>
      </c>
      <c r="C16" s="45">
        <v>761719</v>
      </c>
      <c r="D16" s="43"/>
      <c r="E16" s="45">
        <v>4943092100</v>
      </c>
      <c r="F16" s="43"/>
      <c r="G16" s="45">
        <v>7507331397</v>
      </c>
      <c r="H16" s="43"/>
      <c r="I16" s="51">
        <f t="shared" si="0"/>
        <v>-2564239297</v>
      </c>
      <c r="J16" s="43"/>
      <c r="K16" s="45">
        <v>761719</v>
      </c>
      <c r="L16" s="43"/>
      <c r="M16" s="45">
        <v>4943092100</v>
      </c>
      <c r="N16" s="43"/>
      <c r="O16" s="45">
        <v>7507331397</v>
      </c>
      <c r="P16" s="43"/>
      <c r="Q16" s="114">
        <f t="shared" si="1"/>
        <v>-2564239297</v>
      </c>
      <c r="R16" s="114"/>
    </row>
    <row r="17" spans="1:18" ht="21.75" customHeight="1" x14ac:dyDescent="0.2">
      <c r="A17" s="7" t="s">
        <v>39</v>
      </c>
      <c r="C17" s="45">
        <v>175000</v>
      </c>
      <c r="D17" s="43"/>
      <c r="E17" s="45">
        <v>4280775541</v>
      </c>
      <c r="F17" s="43"/>
      <c r="G17" s="45">
        <v>5577592383</v>
      </c>
      <c r="H17" s="43"/>
      <c r="I17" s="51">
        <f t="shared" si="0"/>
        <v>-1296816842</v>
      </c>
      <c r="J17" s="43"/>
      <c r="K17" s="45">
        <v>175000</v>
      </c>
      <c r="L17" s="43"/>
      <c r="M17" s="45">
        <v>4280775541</v>
      </c>
      <c r="N17" s="43"/>
      <c r="O17" s="45">
        <v>5577592383</v>
      </c>
      <c r="P17" s="43"/>
      <c r="Q17" s="114">
        <f t="shared" si="1"/>
        <v>-1296816842</v>
      </c>
      <c r="R17" s="114"/>
    </row>
    <row r="18" spans="1:18" ht="21.75" customHeight="1" x14ac:dyDescent="0.2">
      <c r="A18" s="7" t="s">
        <v>46</v>
      </c>
      <c r="C18" s="45">
        <v>2921627</v>
      </c>
      <c r="D18" s="43"/>
      <c r="E18" s="45">
        <v>9122228338</v>
      </c>
      <c r="F18" s="43"/>
      <c r="G18" s="45">
        <v>15247277423</v>
      </c>
      <c r="H18" s="43"/>
      <c r="I18" s="51">
        <f t="shared" si="0"/>
        <v>-6125049085</v>
      </c>
      <c r="J18" s="43"/>
      <c r="K18" s="45">
        <v>2921627</v>
      </c>
      <c r="L18" s="43"/>
      <c r="M18" s="45">
        <v>9122228338</v>
      </c>
      <c r="N18" s="43"/>
      <c r="O18" s="45">
        <v>15247277423</v>
      </c>
      <c r="P18" s="43"/>
      <c r="Q18" s="114">
        <f t="shared" si="1"/>
        <v>-6125049085</v>
      </c>
      <c r="R18" s="114"/>
    </row>
    <row r="19" spans="1:18" ht="21.75" customHeight="1" x14ac:dyDescent="0.2">
      <c r="A19" s="7" t="s">
        <v>58</v>
      </c>
      <c r="C19" s="45">
        <v>2125752</v>
      </c>
      <c r="D19" s="43"/>
      <c r="E19" s="45">
        <v>3566919269</v>
      </c>
      <c r="F19" s="43"/>
      <c r="G19" s="45">
        <v>4762935910</v>
      </c>
      <c r="H19" s="43"/>
      <c r="I19" s="51">
        <f t="shared" si="0"/>
        <v>-1196016641</v>
      </c>
      <c r="J19" s="43"/>
      <c r="K19" s="45">
        <v>2125752</v>
      </c>
      <c r="L19" s="43"/>
      <c r="M19" s="45">
        <v>3566919269</v>
      </c>
      <c r="N19" s="43"/>
      <c r="O19" s="45">
        <v>4762935910</v>
      </c>
      <c r="P19" s="43"/>
      <c r="Q19" s="114">
        <f t="shared" si="1"/>
        <v>-1196016641</v>
      </c>
      <c r="R19" s="114"/>
    </row>
    <row r="20" spans="1:18" ht="21.75" customHeight="1" x14ac:dyDescent="0.2">
      <c r="A20" s="7" t="s">
        <v>65</v>
      </c>
      <c r="C20" s="45">
        <v>230000</v>
      </c>
      <c r="D20" s="43"/>
      <c r="E20" s="45">
        <v>3811287111</v>
      </c>
      <c r="F20" s="43"/>
      <c r="G20" s="45">
        <v>2945314914</v>
      </c>
      <c r="H20" s="43"/>
      <c r="I20" s="51">
        <f t="shared" si="0"/>
        <v>865972197</v>
      </c>
      <c r="J20" s="43"/>
      <c r="K20" s="45">
        <v>456000</v>
      </c>
      <c r="L20" s="43"/>
      <c r="M20" s="45">
        <v>11619651399</v>
      </c>
      <c r="N20" s="43"/>
      <c r="O20" s="45">
        <v>9732344942</v>
      </c>
      <c r="P20" s="43"/>
      <c r="Q20" s="114">
        <f t="shared" si="1"/>
        <v>1887306457</v>
      </c>
      <c r="R20" s="114"/>
    </row>
    <row r="21" spans="1:18" ht="21.75" customHeight="1" x14ac:dyDescent="0.2">
      <c r="A21" s="7" t="s">
        <v>28</v>
      </c>
      <c r="C21" s="45">
        <v>1700000</v>
      </c>
      <c r="D21" s="43"/>
      <c r="E21" s="45">
        <v>12018064567</v>
      </c>
      <c r="F21" s="43"/>
      <c r="G21" s="45">
        <v>17372017800</v>
      </c>
      <c r="H21" s="43"/>
      <c r="I21" s="51">
        <f t="shared" si="0"/>
        <v>-5353953233</v>
      </c>
      <c r="J21" s="43"/>
      <c r="K21" s="45">
        <v>1700000</v>
      </c>
      <c r="L21" s="43"/>
      <c r="M21" s="45">
        <v>12018064567</v>
      </c>
      <c r="N21" s="43"/>
      <c r="O21" s="45">
        <v>17372017800</v>
      </c>
      <c r="P21" s="43"/>
      <c r="Q21" s="114">
        <f t="shared" si="1"/>
        <v>-5353953233</v>
      </c>
      <c r="R21" s="114"/>
    </row>
    <row r="22" spans="1:18" ht="21.75" customHeight="1" x14ac:dyDescent="0.2">
      <c r="A22" s="7" t="s">
        <v>59</v>
      </c>
      <c r="C22" s="45">
        <v>641686</v>
      </c>
      <c r="D22" s="43"/>
      <c r="E22" s="45">
        <v>2418157475</v>
      </c>
      <c r="F22" s="43"/>
      <c r="G22" s="45">
        <v>2768797355</v>
      </c>
      <c r="H22" s="43"/>
      <c r="I22" s="51">
        <f t="shared" si="0"/>
        <v>-350639880</v>
      </c>
      <c r="J22" s="43"/>
      <c r="K22" s="45">
        <v>641686</v>
      </c>
      <c r="L22" s="43"/>
      <c r="M22" s="45">
        <v>2418157475</v>
      </c>
      <c r="N22" s="43"/>
      <c r="O22" s="45">
        <v>2768797355</v>
      </c>
      <c r="P22" s="43"/>
      <c r="Q22" s="114">
        <f t="shared" si="1"/>
        <v>-350639880</v>
      </c>
      <c r="R22" s="114"/>
    </row>
    <row r="23" spans="1:18" ht="21.75" customHeight="1" x14ac:dyDescent="0.2">
      <c r="A23" s="7" t="s">
        <v>31</v>
      </c>
      <c r="C23" s="45">
        <v>2200000</v>
      </c>
      <c r="D23" s="43"/>
      <c r="E23" s="45">
        <v>15132657674</v>
      </c>
      <c r="F23" s="43"/>
      <c r="G23" s="45">
        <v>11743706700</v>
      </c>
      <c r="H23" s="43"/>
      <c r="I23" s="51">
        <f t="shared" si="0"/>
        <v>3388950974</v>
      </c>
      <c r="J23" s="43"/>
      <c r="K23" s="45">
        <v>2200000</v>
      </c>
      <c r="L23" s="43"/>
      <c r="M23" s="45">
        <v>15132657674</v>
      </c>
      <c r="N23" s="43"/>
      <c r="O23" s="45">
        <v>11743706700</v>
      </c>
      <c r="P23" s="43"/>
      <c r="Q23" s="114">
        <f t="shared" si="1"/>
        <v>3388950974</v>
      </c>
      <c r="R23" s="114"/>
    </row>
    <row r="24" spans="1:18" ht="21.75" customHeight="1" x14ac:dyDescent="0.2">
      <c r="A24" s="7" t="s">
        <v>66</v>
      </c>
      <c r="C24" s="45">
        <v>125000</v>
      </c>
      <c r="D24" s="43"/>
      <c r="E24" s="45">
        <v>2474556811</v>
      </c>
      <c r="F24" s="43"/>
      <c r="G24" s="45">
        <v>2372902604</v>
      </c>
      <c r="H24" s="43"/>
      <c r="I24" s="51">
        <f t="shared" si="0"/>
        <v>101654207</v>
      </c>
      <c r="J24" s="43"/>
      <c r="K24" s="45">
        <v>125000</v>
      </c>
      <c r="L24" s="43"/>
      <c r="M24" s="45">
        <v>2474556811</v>
      </c>
      <c r="N24" s="43"/>
      <c r="O24" s="45">
        <v>2372902604</v>
      </c>
      <c r="P24" s="43"/>
      <c r="Q24" s="114">
        <f t="shared" si="1"/>
        <v>101654207</v>
      </c>
      <c r="R24" s="114"/>
    </row>
    <row r="25" spans="1:18" ht="21.75" customHeight="1" x14ac:dyDescent="0.2">
      <c r="A25" s="7" t="s">
        <v>63</v>
      </c>
      <c r="C25" s="45">
        <v>579000</v>
      </c>
      <c r="D25" s="43"/>
      <c r="E25" s="45">
        <v>1050963354</v>
      </c>
      <c r="F25" s="43"/>
      <c r="G25" s="45">
        <v>2004286726</v>
      </c>
      <c r="H25" s="43"/>
      <c r="I25" s="51">
        <f t="shared" si="0"/>
        <v>-953323372</v>
      </c>
      <c r="J25" s="43"/>
      <c r="K25" s="45">
        <v>579000</v>
      </c>
      <c r="L25" s="43"/>
      <c r="M25" s="45">
        <v>1050963354</v>
      </c>
      <c r="N25" s="43"/>
      <c r="O25" s="45">
        <v>2004286726</v>
      </c>
      <c r="P25" s="43"/>
      <c r="Q25" s="114">
        <f t="shared" si="1"/>
        <v>-953323372</v>
      </c>
      <c r="R25" s="114"/>
    </row>
    <row r="26" spans="1:18" ht="21.75" customHeight="1" x14ac:dyDescent="0.2">
      <c r="A26" s="7" t="s">
        <v>45</v>
      </c>
      <c r="C26" s="45">
        <v>5921627</v>
      </c>
      <c r="D26" s="43"/>
      <c r="E26" s="45">
        <v>19579684047</v>
      </c>
      <c r="F26" s="43"/>
      <c r="G26" s="45">
        <v>30220743319</v>
      </c>
      <c r="H26" s="43"/>
      <c r="I26" s="51">
        <f t="shared" si="0"/>
        <v>-10641059272</v>
      </c>
      <c r="J26" s="43"/>
      <c r="K26" s="45">
        <v>5921627</v>
      </c>
      <c r="L26" s="43"/>
      <c r="M26" s="45">
        <v>19579684047</v>
      </c>
      <c r="N26" s="43"/>
      <c r="O26" s="45">
        <v>30220743319</v>
      </c>
      <c r="P26" s="43"/>
      <c r="Q26" s="114">
        <f t="shared" si="1"/>
        <v>-10641059272</v>
      </c>
      <c r="R26" s="114"/>
    </row>
    <row r="27" spans="1:18" ht="21.75" customHeight="1" x14ac:dyDescent="0.2">
      <c r="A27" s="7" t="s">
        <v>50</v>
      </c>
      <c r="C27" s="63">
        <v>0</v>
      </c>
      <c r="D27" s="64"/>
      <c r="E27" s="63">
        <v>0</v>
      </c>
      <c r="F27" s="64"/>
      <c r="G27" s="63">
        <v>0</v>
      </c>
      <c r="H27" s="64"/>
      <c r="I27" s="56">
        <f t="shared" si="0"/>
        <v>0</v>
      </c>
      <c r="J27" s="43"/>
      <c r="K27" s="45">
        <v>965214</v>
      </c>
      <c r="L27" s="43"/>
      <c r="M27" s="45">
        <v>14117666297</v>
      </c>
      <c r="N27" s="43"/>
      <c r="O27" s="45">
        <v>14334496330</v>
      </c>
      <c r="P27" s="43"/>
      <c r="Q27" s="114">
        <f t="shared" si="1"/>
        <v>-216830033</v>
      </c>
      <c r="R27" s="114"/>
    </row>
    <row r="28" spans="1:18" ht="21.75" customHeight="1" x14ac:dyDescent="0.2">
      <c r="A28" s="7" t="s">
        <v>113</v>
      </c>
      <c r="C28" s="63">
        <v>0</v>
      </c>
      <c r="D28" s="64"/>
      <c r="E28" s="63">
        <v>0</v>
      </c>
      <c r="F28" s="64"/>
      <c r="G28" s="63">
        <v>0</v>
      </c>
      <c r="H28" s="64"/>
      <c r="I28" s="56">
        <f t="shared" si="0"/>
        <v>0</v>
      </c>
      <c r="J28" s="43"/>
      <c r="K28" s="45">
        <v>400000</v>
      </c>
      <c r="L28" s="43"/>
      <c r="M28" s="45">
        <v>5324131841</v>
      </c>
      <c r="N28" s="43"/>
      <c r="O28" s="45">
        <v>3365152786</v>
      </c>
      <c r="P28" s="43"/>
      <c r="Q28" s="114">
        <f t="shared" si="1"/>
        <v>1958979055</v>
      </c>
      <c r="R28" s="114"/>
    </row>
    <row r="29" spans="1:18" ht="21.75" customHeight="1" x14ac:dyDescent="0.2">
      <c r="A29" s="7" t="s">
        <v>114</v>
      </c>
      <c r="C29" s="63">
        <v>0</v>
      </c>
      <c r="D29" s="64"/>
      <c r="E29" s="63">
        <v>0</v>
      </c>
      <c r="F29" s="64"/>
      <c r="G29" s="63">
        <v>0</v>
      </c>
      <c r="H29" s="64"/>
      <c r="I29" s="56">
        <f t="shared" si="0"/>
        <v>0</v>
      </c>
      <c r="J29" s="43"/>
      <c r="K29" s="45">
        <v>60000</v>
      </c>
      <c r="L29" s="43"/>
      <c r="M29" s="45">
        <v>5012818041</v>
      </c>
      <c r="N29" s="43"/>
      <c r="O29" s="45">
        <v>3744637042</v>
      </c>
      <c r="P29" s="43"/>
      <c r="Q29" s="114">
        <f t="shared" si="1"/>
        <v>1268180999</v>
      </c>
      <c r="R29" s="114"/>
    </row>
    <row r="30" spans="1:18" ht="21.75" customHeight="1" x14ac:dyDescent="0.2">
      <c r="A30" s="7" t="s">
        <v>54</v>
      </c>
      <c r="C30" s="63">
        <v>0</v>
      </c>
      <c r="D30" s="64"/>
      <c r="E30" s="63">
        <v>0</v>
      </c>
      <c r="F30" s="64"/>
      <c r="G30" s="63">
        <v>0</v>
      </c>
      <c r="H30" s="64"/>
      <c r="I30" s="56">
        <f t="shared" si="0"/>
        <v>0</v>
      </c>
      <c r="J30" s="43"/>
      <c r="K30" s="45">
        <v>683522</v>
      </c>
      <c r="L30" s="43"/>
      <c r="M30" s="45">
        <v>3369711618</v>
      </c>
      <c r="N30" s="43"/>
      <c r="O30" s="45">
        <v>4470814167</v>
      </c>
      <c r="P30" s="43"/>
      <c r="Q30" s="114">
        <f t="shared" si="1"/>
        <v>-1101102549</v>
      </c>
      <c r="R30" s="114"/>
    </row>
    <row r="31" spans="1:18" ht="21.75" customHeight="1" x14ac:dyDescent="0.2">
      <c r="A31" s="7" t="s">
        <v>115</v>
      </c>
      <c r="C31" s="63">
        <v>0</v>
      </c>
      <c r="D31" s="64"/>
      <c r="E31" s="63">
        <v>0</v>
      </c>
      <c r="F31" s="64"/>
      <c r="G31" s="63">
        <v>0</v>
      </c>
      <c r="H31" s="64"/>
      <c r="I31" s="56">
        <f t="shared" si="0"/>
        <v>0</v>
      </c>
      <c r="J31" s="43"/>
      <c r="K31" s="45">
        <v>625000</v>
      </c>
      <c r="L31" s="43"/>
      <c r="M31" s="45">
        <v>4965278063</v>
      </c>
      <c r="N31" s="43"/>
      <c r="O31" s="45">
        <v>5172192090</v>
      </c>
      <c r="P31" s="43"/>
      <c r="Q31" s="114">
        <f t="shared" si="1"/>
        <v>-206914027</v>
      </c>
      <c r="R31" s="114"/>
    </row>
    <row r="32" spans="1:18" ht="21.75" customHeight="1" x14ac:dyDescent="0.2">
      <c r="A32" s="7" t="s">
        <v>116</v>
      </c>
      <c r="C32" s="63">
        <v>0</v>
      </c>
      <c r="D32" s="64"/>
      <c r="E32" s="63">
        <v>0</v>
      </c>
      <c r="F32" s="64"/>
      <c r="G32" s="63">
        <v>0</v>
      </c>
      <c r="H32" s="64"/>
      <c r="I32" s="56">
        <f t="shared" si="0"/>
        <v>0</v>
      </c>
      <c r="J32" s="43"/>
      <c r="K32" s="45">
        <v>293988</v>
      </c>
      <c r="L32" s="43"/>
      <c r="M32" s="45">
        <v>1932047970</v>
      </c>
      <c r="N32" s="43"/>
      <c r="O32" s="45">
        <v>2099334195</v>
      </c>
      <c r="P32" s="43"/>
      <c r="Q32" s="114">
        <f t="shared" si="1"/>
        <v>-167286225</v>
      </c>
      <c r="R32" s="114"/>
    </row>
    <row r="33" spans="1:18" ht="21.75" customHeight="1" x14ac:dyDescent="0.2">
      <c r="A33" s="7" t="s">
        <v>60</v>
      </c>
      <c r="C33" s="63">
        <v>0</v>
      </c>
      <c r="D33" s="64"/>
      <c r="E33" s="63">
        <v>0</v>
      </c>
      <c r="F33" s="64"/>
      <c r="G33" s="63">
        <v>0</v>
      </c>
      <c r="H33" s="64"/>
      <c r="I33" s="56">
        <f t="shared" si="0"/>
        <v>0</v>
      </c>
      <c r="J33" s="43"/>
      <c r="K33" s="45">
        <v>998890</v>
      </c>
      <c r="L33" s="43"/>
      <c r="M33" s="45">
        <v>5014380421</v>
      </c>
      <c r="N33" s="43"/>
      <c r="O33" s="45">
        <v>4685237038</v>
      </c>
      <c r="P33" s="43"/>
      <c r="Q33" s="114">
        <f t="shared" si="1"/>
        <v>329143383</v>
      </c>
      <c r="R33" s="114"/>
    </row>
    <row r="34" spans="1:18" ht="21.75" customHeight="1" x14ac:dyDescent="0.2">
      <c r="A34" s="7" t="s">
        <v>24</v>
      </c>
      <c r="C34" s="63">
        <v>0</v>
      </c>
      <c r="D34" s="64"/>
      <c r="E34" s="63">
        <v>0</v>
      </c>
      <c r="F34" s="64"/>
      <c r="G34" s="63">
        <v>0</v>
      </c>
      <c r="H34" s="64"/>
      <c r="I34" s="56">
        <f t="shared" si="0"/>
        <v>0</v>
      </c>
      <c r="J34" s="43"/>
      <c r="K34" s="45">
        <v>350000</v>
      </c>
      <c r="L34" s="43"/>
      <c r="M34" s="45">
        <v>1147779851</v>
      </c>
      <c r="N34" s="43"/>
      <c r="O34" s="45">
        <v>718151490</v>
      </c>
      <c r="P34" s="43"/>
      <c r="Q34" s="114">
        <f t="shared" si="1"/>
        <v>429628361</v>
      </c>
      <c r="R34" s="114"/>
    </row>
    <row r="35" spans="1:18" ht="21.75" customHeight="1" x14ac:dyDescent="0.2">
      <c r="A35" s="7" t="s">
        <v>20</v>
      </c>
      <c r="C35" s="63">
        <v>0</v>
      </c>
      <c r="D35" s="64"/>
      <c r="E35" s="63">
        <v>0</v>
      </c>
      <c r="F35" s="64"/>
      <c r="G35" s="63">
        <v>0</v>
      </c>
      <c r="H35" s="64"/>
      <c r="I35" s="56">
        <f t="shared" si="0"/>
        <v>0</v>
      </c>
      <c r="J35" s="43"/>
      <c r="K35" s="45">
        <v>9026</v>
      </c>
      <c r="L35" s="43"/>
      <c r="M35" s="45">
        <v>134674166</v>
      </c>
      <c r="N35" s="43"/>
      <c r="O35" s="45">
        <v>164910779</v>
      </c>
      <c r="P35" s="43"/>
      <c r="Q35" s="114">
        <f t="shared" si="1"/>
        <v>-30236613</v>
      </c>
      <c r="R35" s="114"/>
    </row>
    <row r="36" spans="1:18" ht="21.75" customHeight="1" x14ac:dyDescent="0.2">
      <c r="A36" s="7" t="s">
        <v>117</v>
      </c>
      <c r="C36" s="63">
        <v>0</v>
      </c>
      <c r="D36" s="64"/>
      <c r="E36" s="63">
        <v>0</v>
      </c>
      <c r="F36" s="64"/>
      <c r="G36" s="63">
        <v>0</v>
      </c>
      <c r="H36" s="64"/>
      <c r="I36" s="56">
        <f t="shared" si="0"/>
        <v>0</v>
      </c>
      <c r="J36" s="43"/>
      <c r="K36" s="45">
        <v>132000</v>
      </c>
      <c r="L36" s="43"/>
      <c r="M36" s="45">
        <v>19338000</v>
      </c>
      <c r="N36" s="43"/>
      <c r="O36" s="45">
        <v>13803175</v>
      </c>
      <c r="P36" s="43"/>
      <c r="Q36" s="114">
        <f t="shared" si="1"/>
        <v>5534825</v>
      </c>
      <c r="R36" s="114"/>
    </row>
    <row r="37" spans="1:18" ht="21.75" customHeight="1" x14ac:dyDescent="0.2">
      <c r="A37" s="15" t="s">
        <v>118</v>
      </c>
      <c r="C37" s="66">
        <v>0</v>
      </c>
      <c r="D37" s="64"/>
      <c r="E37" s="65">
        <v>0</v>
      </c>
      <c r="F37" s="64"/>
      <c r="G37" s="65">
        <v>0</v>
      </c>
      <c r="H37" s="64"/>
      <c r="I37" s="56">
        <f t="shared" si="0"/>
        <v>0</v>
      </c>
      <c r="J37" s="43"/>
      <c r="K37" s="51">
        <v>132000</v>
      </c>
      <c r="L37" s="43"/>
      <c r="M37" s="47">
        <v>2963400</v>
      </c>
      <c r="N37" s="43"/>
      <c r="O37" s="47">
        <v>1320336</v>
      </c>
      <c r="P37" s="43"/>
      <c r="Q37" s="114">
        <f t="shared" si="1"/>
        <v>1643064</v>
      </c>
      <c r="R37" s="114"/>
    </row>
    <row r="38" spans="1:18" s="19" customFormat="1" ht="21.75" customHeight="1" thickBot="1" x14ac:dyDescent="0.25">
      <c r="A38" s="17"/>
      <c r="C38" s="50"/>
      <c r="D38" s="49"/>
      <c r="E38" s="48">
        <f>SUM(E8:E37)</f>
        <v>130110832930</v>
      </c>
      <c r="F38" s="49"/>
      <c r="G38" s="48">
        <f>SUM(G8:G37)</f>
        <v>165753976693</v>
      </c>
      <c r="H38" s="49"/>
      <c r="I38" s="48">
        <f>SUM(I8:I37)</f>
        <v>-35643143763</v>
      </c>
      <c r="J38" s="49"/>
      <c r="K38" s="50"/>
      <c r="L38" s="49"/>
      <c r="M38" s="48">
        <v>184915926603</v>
      </c>
      <c r="N38" s="49"/>
      <c r="O38" s="48">
        <v>217229471150</v>
      </c>
      <c r="P38" s="49"/>
      <c r="Q38" s="48">
        <f>SUM(Q8:R37)</f>
        <v>-32313544547</v>
      </c>
      <c r="R38" s="50"/>
    </row>
    <row r="41" spans="1:18" x14ac:dyDescent="0.2">
      <c r="O41" s="22"/>
    </row>
    <row r="42" spans="1:18" x14ac:dyDescent="0.2">
      <c r="O42" s="43"/>
    </row>
    <row r="43" spans="1:18" x14ac:dyDescent="0.2">
      <c r="Q43" s="43"/>
    </row>
    <row r="45" spans="1:18" x14ac:dyDescent="0.2">
      <c r="Q45" s="22"/>
    </row>
    <row r="46" spans="1:18" x14ac:dyDescent="0.2">
      <c r="Q46" s="22"/>
    </row>
    <row r="47" spans="1:18" x14ac:dyDescent="0.2">
      <c r="Q47" s="22"/>
    </row>
    <row r="50" spans="17:17" x14ac:dyDescent="0.2">
      <c r="Q50" s="43"/>
    </row>
  </sheetData>
  <mergeCells count="38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5"/>
  <sheetViews>
    <sheetView rightToLeft="1" workbookViewId="0">
      <selection activeCell="Y16" sqref="Y16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</row>
    <row r="2" spans="1:25" ht="21.75" customHeight="1" x14ac:dyDescent="0.2">
      <c r="A2" s="101" t="s">
        <v>90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5" ht="21.75" customHeight="1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5" ht="7.35" customHeight="1" x14ac:dyDescent="0.2"/>
    <row r="5" spans="1:25" ht="14.45" customHeight="1" x14ac:dyDescent="0.2">
      <c r="A5" s="111" t="s">
        <v>172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</row>
    <row r="6" spans="1:25" ht="7.35" customHeight="1" x14ac:dyDescent="0.2"/>
    <row r="7" spans="1:25" ht="14.45" customHeight="1" x14ac:dyDescent="0.2">
      <c r="E7" s="109" t="s">
        <v>108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Y7" s="2" t="s">
        <v>109</v>
      </c>
    </row>
    <row r="8" spans="1:25" ht="43.5" customHeight="1" x14ac:dyDescent="0.2">
      <c r="A8" s="17"/>
      <c r="B8" s="16"/>
      <c r="C8" s="17"/>
      <c r="E8" s="14" t="s">
        <v>71</v>
      </c>
      <c r="F8" s="3"/>
      <c r="G8" s="14" t="s">
        <v>12</v>
      </c>
      <c r="H8" s="3"/>
      <c r="I8" s="14" t="s">
        <v>70</v>
      </c>
      <c r="J8" s="3"/>
      <c r="K8" s="14" t="s">
        <v>173</v>
      </c>
      <c r="L8" s="3"/>
      <c r="M8" s="14" t="s">
        <v>174</v>
      </c>
      <c r="N8" s="3"/>
      <c r="O8" s="14" t="s">
        <v>175</v>
      </c>
      <c r="P8" s="3"/>
      <c r="Q8" s="14" t="s">
        <v>176</v>
      </c>
      <c r="R8" s="3"/>
      <c r="S8" s="14" t="s">
        <v>177</v>
      </c>
      <c r="T8" s="3"/>
      <c r="U8" s="14" t="s">
        <v>178</v>
      </c>
      <c r="V8" s="3"/>
      <c r="W8" s="14" t="s">
        <v>179</v>
      </c>
      <c r="Y8" s="14" t="s">
        <v>179</v>
      </c>
    </row>
    <row r="9" spans="1:25" ht="21.75" customHeight="1" x14ac:dyDescent="0.2">
      <c r="A9" s="15" t="s">
        <v>180</v>
      </c>
      <c r="C9" s="15" t="s">
        <v>181</v>
      </c>
      <c r="E9" s="57"/>
      <c r="F9" s="52"/>
      <c r="G9" s="25">
        <v>0</v>
      </c>
      <c r="H9" s="52"/>
      <c r="I9" s="25">
        <v>0</v>
      </c>
      <c r="J9" s="52"/>
      <c r="K9" s="25">
        <v>0</v>
      </c>
      <c r="L9" s="52"/>
      <c r="M9" s="25">
        <v>0</v>
      </c>
      <c r="N9" s="52"/>
      <c r="O9" s="25">
        <v>0</v>
      </c>
      <c r="P9" s="52"/>
      <c r="Q9" s="25">
        <v>0</v>
      </c>
      <c r="R9" s="52"/>
      <c r="S9" s="25">
        <v>0</v>
      </c>
      <c r="T9" s="52"/>
      <c r="U9" s="25">
        <v>0</v>
      </c>
      <c r="V9" s="52"/>
      <c r="W9" s="25">
        <v>0</v>
      </c>
      <c r="Y9" s="6">
        <v>658271983</v>
      </c>
    </row>
    <row r="10" spans="1:25" ht="21.75" customHeight="1" x14ac:dyDescent="0.2">
      <c r="A10" s="7" t="s">
        <v>180</v>
      </c>
      <c r="C10" s="7" t="s">
        <v>181</v>
      </c>
      <c r="E10" s="52"/>
      <c r="F10" s="52"/>
      <c r="G10" s="29">
        <v>0</v>
      </c>
      <c r="H10" s="52"/>
      <c r="I10" s="29">
        <v>0</v>
      </c>
      <c r="J10" s="52"/>
      <c r="K10" s="29">
        <v>0</v>
      </c>
      <c r="L10" s="52"/>
      <c r="M10" s="29">
        <v>0</v>
      </c>
      <c r="N10" s="52"/>
      <c r="O10" s="29">
        <v>0</v>
      </c>
      <c r="P10" s="52"/>
      <c r="Q10" s="29">
        <v>0</v>
      </c>
      <c r="R10" s="52"/>
      <c r="S10" s="29">
        <v>0</v>
      </c>
      <c r="T10" s="52"/>
      <c r="U10" s="29">
        <v>0</v>
      </c>
      <c r="V10" s="52"/>
      <c r="W10" s="29">
        <v>0</v>
      </c>
      <c r="Y10" s="8">
        <v>54390990</v>
      </c>
    </row>
    <row r="11" spans="1:25" ht="21.75" customHeight="1" x14ac:dyDescent="0.2">
      <c r="A11" s="7" t="s">
        <v>182</v>
      </c>
      <c r="C11" s="7" t="s">
        <v>183</v>
      </c>
      <c r="E11" s="52"/>
      <c r="F11" s="52"/>
      <c r="G11" s="29">
        <v>0</v>
      </c>
      <c r="H11" s="52"/>
      <c r="I11" s="29">
        <v>0</v>
      </c>
      <c r="J11" s="52"/>
      <c r="K11" s="29">
        <v>0</v>
      </c>
      <c r="L11" s="52"/>
      <c r="M11" s="29">
        <v>0</v>
      </c>
      <c r="N11" s="52"/>
      <c r="O11" s="29">
        <v>0</v>
      </c>
      <c r="P11" s="52"/>
      <c r="Q11" s="29">
        <v>0</v>
      </c>
      <c r="R11" s="52"/>
      <c r="S11" s="29">
        <v>0</v>
      </c>
      <c r="T11" s="52"/>
      <c r="U11" s="29">
        <v>0</v>
      </c>
      <c r="V11" s="52"/>
      <c r="W11" s="29">
        <v>0</v>
      </c>
      <c r="Y11" s="8">
        <v>2092528000</v>
      </c>
    </row>
    <row r="12" spans="1:25" ht="21.75" customHeight="1" x14ac:dyDescent="0.2">
      <c r="A12" s="7" t="s">
        <v>184</v>
      </c>
      <c r="C12" s="7" t="s">
        <v>185</v>
      </c>
      <c r="E12" s="52"/>
      <c r="F12" s="52"/>
      <c r="G12" s="29">
        <v>0</v>
      </c>
      <c r="H12" s="52"/>
      <c r="I12" s="29">
        <v>0</v>
      </c>
      <c r="J12" s="52"/>
      <c r="K12" s="29">
        <v>0</v>
      </c>
      <c r="L12" s="52"/>
      <c r="M12" s="29">
        <v>0</v>
      </c>
      <c r="N12" s="52"/>
      <c r="O12" s="29">
        <v>0</v>
      </c>
      <c r="P12" s="52"/>
      <c r="Q12" s="29">
        <v>0</v>
      </c>
      <c r="R12" s="52"/>
      <c r="S12" s="29">
        <v>0</v>
      </c>
      <c r="T12" s="52"/>
      <c r="U12" s="29">
        <v>0</v>
      </c>
      <c r="V12" s="52"/>
      <c r="W12" s="29">
        <v>0</v>
      </c>
      <c r="Y12" s="8">
        <v>969873000</v>
      </c>
    </row>
    <row r="13" spans="1:25" ht="21.75" customHeight="1" x14ac:dyDescent="0.2">
      <c r="A13" s="7" t="s">
        <v>182</v>
      </c>
      <c r="C13" s="7" t="s">
        <v>186</v>
      </c>
      <c r="E13" s="52"/>
      <c r="F13" s="52"/>
      <c r="G13" s="29">
        <v>0</v>
      </c>
      <c r="H13" s="52"/>
      <c r="I13" s="29">
        <v>0</v>
      </c>
      <c r="J13" s="52"/>
      <c r="K13" s="29">
        <v>0</v>
      </c>
      <c r="L13" s="52"/>
      <c r="M13" s="29">
        <v>0</v>
      </c>
      <c r="N13" s="52"/>
      <c r="O13" s="29">
        <v>0</v>
      </c>
      <c r="P13" s="52"/>
      <c r="Q13" s="29">
        <v>0</v>
      </c>
      <c r="R13" s="52"/>
      <c r="S13" s="29">
        <v>0</v>
      </c>
      <c r="T13" s="52"/>
      <c r="U13" s="29">
        <v>0</v>
      </c>
      <c r="V13" s="52"/>
      <c r="W13" s="29">
        <v>0</v>
      </c>
      <c r="Y13" s="8">
        <v>146273900</v>
      </c>
    </row>
    <row r="14" spans="1:25" ht="21.75" customHeight="1" x14ac:dyDescent="0.2">
      <c r="A14" s="15" t="s">
        <v>184</v>
      </c>
      <c r="B14" s="16"/>
      <c r="C14" s="15" t="s">
        <v>187</v>
      </c>
      <c r="E14" s="58"/>
      <c r="F14" s="52"/>
      <c r="G14" s="30">
        <v>0</v>
      </c>
      <c r="H14" s="52"/>
      <c r="I14" s="28">
        <v>0</v>
      </c>
      <c r="J14" s="52"/>
      <c r="K14" s="28">
        <v>0</v>
      </c>
      <c r="L14" s="52"/>
      <c r="M14" s="28">
        <v>0</v>
      </c>
      <c r="N14" s="52"/>
      <c r="O14" s="28">
        <v>0</v>
      </c>
      <c r="P14" s="52"/>
      <c r="Q14" s="28">
        <v>0</v>
      </c>
      <c r="R14" s="52"/>
      <c r="S14" s="28">
        <v>0</v>
      </c>
      <c r="T14" s="52"/>
      <c r="U14" s="28">
        <v>0</v>
      </c>
      <c r="V14" s="52"/>
      <c r="W14" s="28">
        <v>0</v>
      </c>
      <c r="Y14" s="10">
        <v>184147918</v>
      </c>
    </row>
    <row r="15" spans="1:25" s="19" customFormat="1" ht="21.75" customHeight="1" x14ac:dyDescent="0.2">
      <c r="A15" s="107"/>
      <c r="B15" s="107"/>
      <c r="C15" s="107"/>
      <c r="E15" s="59"/>
      <c r="F15" s="60"/>
      <c r="G15" s="61"/>
      <c r="H15" s="60"/>
      <c r="I15" s="59"/>
      <c r="J15" s="60"/>
      <c r="K15" s="59">
        <v>0</v>
      </c>
      <c r="L15" s="60"/>
      <c r="M15" s="59">
        <v>0</v>
      </c>
      <c r="N15" s="60"/>
      <c r="O15" s="59">
        <v>0</v>
      </c>
      <c r="P15" s="60"/>
      <c r="Q15" s="59">
        <v>0</v>
      </c>
      <c r="R15" s="60"/>
      <c r="S15" s="59">
        <v>0</v>
      </c>
      <c r="T15" s="60"/>
      <c r="U15" s="59">
        <v>0</v>
      </c>
      <c r="V15" s="60"/>
      <c r="W15" s="59">
        <v>0</v>
      </c>
      <c r="Y15" s="21">
        <f>SUM(Y9:Y14)</f>
        <v>4105485791</v>
      </c>
    </row>
  </sheetData>
  <mergeCells count="6">
    <mergeCell ref="A15:C15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60"/>
  <sheetViews>
    <sheetView rightToLeft="1" workbookViewId="0">
      <selection activeCell="O7" sqref="O7"/>
    </sheetView>
  </sheetViews>
  <sheetFormatPr defaultRowHeight="12.75" x14ac:dyDescent="0.2"/>
  <cols>
    <col min="1" max="1" width="30.140625" customWidth="1"/>
    <col min="2" max="2" width="1.28515625" customWidth="1"/>
    <col min="3" max="3" width="14.140625" bestFit="1" customWidth="1"/>
    <col min="4" max="4" width="1.28515625" customWidth="1"/>
    <col min="5" max="5" width="17.85546875" bestFit="1" customWidth="1"/>
    <col min="6" max="6" width="1.28515625" customWidth="1"/>
    <col min="7" max="7" width="17" bestFit="1" customWidth="1"/>
    <col min="8" max="8" width="1.28515625" customWidth="1"/>
    <col min="9" max="9" width="17.42578125" customWidth="1"/>
    <col min="10" max="10" width="1.28515625" customWidth="1"/>
    <col min="11" max="11" width="14.140625" bestFit="1" customWidth="1"/>
    <col min="12" max="12" width="1.28515625" customWidth="1"/>
    <col min="13" max="13" width="18.7109375" bestFit="1" customWidth="1"/>
    <col min="14" max="14" width="1.28515625" customWidth="1"/>
    <col min="15" max="15" width="18.140625" bestFit="1" customWidth="1"/>
    <col min="16" max="16" width="1.28515625" customWidth="1"/>
    <col min="17" max="17" width="17.28515625" customWidth="1"/>
    <col min="18" max="18" width="1.28515625" customWidth="1"/>
    <col min="19" max="19" width="0.28515625" customWidth="1"/>
    <col min="22" max="22" width="11.28515625" bestFit="1" customWidth="1"/>
  </cols>
  <sheetData>
    <row r="1" spans="1:22" ht="29.1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22" ht="21.75" customHeight="1" x14ac:dyDescent="0.2">
      <c r="A2" s="101" t="s">
        <v>90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22" ht="21.75" customHeight="1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1:22" ht="14.45" customHeight="1" x14ac:dyDescent="0.2"/>
    <row r="5" spans="1:22" ht="34.5" customHeight="1" x14ac:dyDescent="0.2">
      <c r="A5" s="111" t="s">
        <v>188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1:22" ht="21.75" customHeight="1" x14ac:dyDescent="0.2">
      <c r="A6" s="107"/>
      <c r="C6" s="109" t="s">
        <v>108</v>
      </c>
      <c r="D6" s="109"/>
      <c r="E6" s="109"/>
      <c r="F6" s="109"/>
      <c r="G6" s="109"/>
      <c r="H6" s="109"/>
      <c r="I6" s="109"/>
      <c r="K6" s="109" t="s">
        <v>109</v>
      </c>
      <c r="L6" s="109"/>
      <c r="M6" s="109"/>
      <c r="N6" s="109"/>
      <c r="O6" s="109"/>
      <c r="P6" s="109"/>
      <c r="Q6" s="109"/>
      <c r="R6" s="109"/>
    </row>
    <row r="7" spans="1:22" ht="42" customHeight="1" x14ac:dyDescent="0.2">
      <c r="A7" s="107"/>
      <c r="C7" s="14" t="s">
        <v>12</v>
      </c>
      <c r="D7" s="3"/>
      <c r="E7" s="14" t="s">
        <v>14</v>
      </c>
      <c r="F7" s="3"/>
      <c r="G7" s="14" t="s">
        <v>170</v>
      </c>
      <c r="H7" s="3"/>
      <c r="I7" s="55" t="s">
        <v>189</v>
      </c>
      <c r="K7" s="14" t="s">
        <v>12</v>
      </c>
      <c r="L7" s="3"/>
      <c r="M7" s="14" t="s">
        <v>14</v>
      </c>
      <c r="N7" s="3"/>
      <c r="O7" s="14" t="s">
        <v>170</v>
      </c>
      <c r="P7" s="3"/>
      <c r="Q7" s="119" t="s">
        <v>189</v>
      </c>
      <c r="R7" s="119"/>
    </row>
    <row r="8" spans="1:22" ht="21.75" customHeight="1" x14ac:dyDescent="0.2">
      <c r="A8" s="15" t="s">
        <v>47</v>
      </c>
      <c r="C8" s="67">
        <v>34950</v>
      </c>
      <c r="D8" s="43"/>
      <c r="E8" s="42">
        <v>167560895</v>
      </c>
      <c r="F8" s="43"/>
      <c r="G8" s="42">
        <v>142894041</v>
      </c>
      <c r="H8" s="43"/>
      <c r="I8" s="51">
        <f>E8-G8</f>
        <v>24666854</v>
      </c>
      <c r="J8" s="43"/>
      <c r="K8" s="67">
        <v>34950</v>
      </c>
      <c r="L8" s="43"/>
      <c r="M8" s="42">
        <v>167560895</v>
      </c>
      <c r="N8" s="43"/>
      <c r="O8" s="42">
        <v>185522533</v>
      </c>
      <c r="P8" s="43"/>
      <c r="Q8" s="114">
        <f>M8-O8</f>
        <v>-17961638</v>
      </c>
      <c r="R8" s="114"/>
      <c r="V8" s="43"/>
    </row>
    <row r="9" spans="1:22" ht="21.75" customHeight="1" x14ac:dyDescent="0.2">
      <c r="A9" s="7" t="s">
        <v>18</v>
      </c>
      <c r="C9" s="90">
        <v>2771416</v>
      </c>
      <c r="D9" s="43"/>
      <c r="E9" s="45">
        <v>3768738870</v>
      </c>
      <c r="F9" s="43"/>
      <c r="G9" s="45">
        <v>4058006108</v>
      </c>
      <c r="H9" s="43"/>
      <c r="I9" s="51">
        <f t="shared" ref="I9:I47" si="0">E9-G9</f>
        <v>-289267238</v>
      </c>
      <c r="J9" s="43"/>
      <c r="K9" s="90">
        <v>2771416</v>
      </c>
      <c r="L9" s="43"/>
      <c r="M9" s="45">
        <v>3768738870</v>
      </c>
      <c r="N9" s="43"/>
      <c r="O9" s="45">
        <v>8229054453</v>
      </c>
      <c r="P9" s="43"/>
      <c r="Q9" s="114">
        <f t="shared" ref="Q9:Q47" si="1">M9-O9</f>
        <v>-4460315583</v>
      </c>
      <c r="R9" s="114"/>
    </row>
    <row r="10" spans="1:22" ht="21.75" customHeight="1" x14ac:dyDescent="0.2">
      <c r="A10" s="7" t="s">
        <v>48</v>
      </c>
      <c r="C10" s="90">
        <v>700000</v>
      </c>
      <c r="D10" s="43"/>
      <c r="E10" s="45">
        <v>12566780100</v>
      </c>
      <c r="F10" s="43"/>
      <c r="G10" s="45">
        <v>11683069650</v>
      </c>
      <c r="H10" s="43"/>
      <c r="I10" s="51">
        <f t="shared" si="0"/>
        <v>883710450</v>
      </c>
      <c r="J10" s="43"/>
      <c r="K10" s="90">
        <v>700000</v>
      </c>
      <c r="L10" s="43"/>
      <c r="M10" s="45">
        <v>12566780100</v>
      </c>
      <c r="N10" s="43"/>
      <c r="O10" s="45">
        <v>12552863400</v>
      </c>
      <c r="P10" s="43"/>
      <c r="Q10" s="114">
        <f t="shared" si="1"/>
        <v>13916700</v>
      </c>
      <c r="R10" s="114"/>
    </row>
    <row r="11" spans="1:22" ht="21.75" customHeight="1" x14ac:dyDescent="0.2">
      <c r="A11" s="7" t="s">
        <v>44</v>
      </c>
      <c r="C11" s="90">
        <v>3208556</v>
      </c>
      <c r="D11" s="43"/>
      <c r="E11" s="45">
        <v>5393385470</v>
      </c>
      <c r="F11" s="43"/>
      <c r="G11" s="45">
        <v>4436545942</v>
      </c>
      <c r="H11" s="43"/>
      <c r="I11" s="51">
        <f t="shared" si="0"/>
        <v>956839528</v>
      </c>
      <c r="J11" s="43"/>
      <c r="K11" s="90">
        <v>3208556</v>
      </c>
      <c r="L11" s="43"/>
      <c r="M11" s="45">
        <v>5393385470</v>
      </c>
      <c r="N11" s="43"/>
      <c r="O11" s="45">
        <v>6538403438</v>
      </c>
      <c r="P11" s="43"/>
      <c r="Q11" s="114">
        <f t="shared" si="1"/>
        <v>-1145017968</v>
      </c>
      <c r="R11" s="114"/>
    </row>
    <row r="12" spans="1:22" ht="21.75" customHeight="1" x14ac:dyDescent="0.2">
      <c r="A12" s="7" t="s">
        <v>61</v>
      </c>
      <c r="C12" s="90">
        <v>2000000</v>
      </c>
      <c r="D12" s="43"/>
      <c r="E12" s="45">
        <v>25686252000</v>
      </c>
      <c r="F12" s="43"/>
      <c r="G12" s="45">
        <v>21729933000</v>
      </c>
      <c r="H12" s="43"/>
      <c r="I12" s="51">
        <f t="shared" si="0"/>
        <v>3956319000</v>
      </c>
      <c r="J12" s="43"/>
      <c r="K12" s="90">
        <v>2000000</v>
      </c>
      <c r="L12" s="43"/>
      <c r="M12" s="45">
        <v>25686252000</v>
      </c>
      <c r="N12" s="43"/>
      <c r="O12" s="45">
        <v>28549116000</v>
      </c>
      <c r="P12" s="43"/>
      <c r="Q12" s="114">
        <f>M12-O12</f>
        <v>-2862864000</v>
      </c>
      <c r="R12" s="114"/>
    </row>
    <row r="13" spans="1:22" ht="21.75" customHeight="1" x14ac:dyDescent="0.2">
      <c r="A13" s="7" t="s">
        <v>54</v>
      </c>
      <c r="C13" s="90">
        <v>8117982</v>
      </c>
      <c r="D13" s="43"/>
      <c r="E13" s="45">
        <v>31391055227</v>
      </c>
      <c r="F13" s="43"/>
      <c r="G13" s="45">
        <v>29246661873</v>
      </c>
      <c r="H13" s="43"/>
      <c r="I13" s="51">
        <f t="shared" si="0"/>
        <v>2144393354</v>
      </c>
      <c r="J13" s="43"/>
      <c r="K13" s="90">
        <v>8117982</v>
      </c>
      <c r="L13" s="43"/>
      <c r="M13" s="45">
        <v>31391055227</v>
      </c>
      <c r="N13" s="43"/>
      <c r="O13" s="45">
        <v>43376659579</v>
      </c>
      <c r="P13" s="43"/>
      <c r="Q13" s="114">
        <f t="shared" si="1"/>
        <v>-11985604352</v>
      </c>
      <c r="R13" s="114"/>
    </row>
    <row r="14" spans="1:22" ht="21.75" customHeight="1" x14ac:dyDescent="0.2">
      <c r="A14" s="7" t="s">
        <v>33</v>
      </c>
      <c r="C14" s="90">
        <v>8660149</v>
      </c>
      <c r="D14" s="43"/>
      <c r="E14" s="45">
        <v>13653273085</v>
      </c>
      <c r="F14" s="43"/>
      <c r="G14" s="45">
        <v>11483900565</v>
      </c>
      <c r="H14" s="43"/>
      <c r="I14" s="51">
        <f t="shared" si="0"/>
        <v>2169372520</v>
      </c>
      <c r="J14" s="43"/>
      <c r="K14" s="90">
        <v>8660149</v>
      </c>
      <c r="L14" s="43"/>
      <c r="M14" s="45">
        <v>13653273085</v>
      </c>
      <c r="N14" s="43"/>
      <c r="O14" s="45">
        <v>19395223368</v>
      </c>
      <c r="P14" s="43"/>
      <c r="Q14" s="114">
        <f t="shared" si="1"/>
        <v>-5741950283</v>
      </c>
      <c r="R14" s="114"/>
    </row>
    <row r="15" spans="1:22" ht="21.75" customHeight="1" x14ac:dyDescent="0.2">
      <c r="A15" s="7" t="s">
        <v>64</v>
      </c>
      <c r="C15" s="90">
        <v>350000</v>
      </c>
      <c r="D15" s="43"/>
      <c r="E15" s="45">
        <v>1593810067</v>
      </c>
      <c r="F15" s="43"/>
      <c r="G15" s="45">
        <v>1323478170</v>
      </c>
      <c r="H15" s="43"/>
      <c r="I15" s="51">
        <f t="shared" si="0"/>
        <v>270331897</v>
      </c>
      <c r="J15" s="43"/>
      <c r="K15" s="90">
        <v>350000</v>
      </c>
      <c r="L15" s="43"/>
      <c r="M15" s="45">
        <v>1593810067</v>
      </c>
      <c r="N15" s="43"/>
      <c r="O15" s="45">
        <v>1934421300</v>
      </c>
      <c r="P15" s="43"/>
      <c r="Q15" s="114">
        <f t="shared" si="1"/>
        <v>-340611233</v>
      </c>
      <c r="R15" s="114"/>
    </row>
    <row r="16" spans="1:22" ht="21.75" customHeight="1" x14ac:dyDescent="0.2">
      <c r="A16" s="7" t="s">
        <v>35</v>
      </c>
      <c r="C16" s="90">
        <v>1900000</v>
      </c>
      <c r="D16" s="43"/>
      <c r="E16" s="45">
        <v>4109800320</v>
      </c>
      <c r="F16" s="43"/>
      <c r="G16" s="45">
        <v>3509195310</v>
      </c>
      <c r="H16" s="43"/>
      <c r="I16" s="51">
        <f t="shared" si="0"/>
        <v>600605010</v>
      </c>
      <c r="J16" s="43"/>
      <c r="K16" s="90">
        <v>1900000</v>
      </c>
      <c r="L16" s="43"/>
      <c r="M16" s="45">
        <v>4109800320</v>
      </c>
      <c r="N16" s="43"/>
      <c r="O16" s="45">
        <v>4807312155</v>
      </c>
      <c r="P16" s="43"/>
      <c r="Q16" s="114">
        <f t="shared" si="1"/>
        <v>-697511835</v>
      </c>
      <c r="R16" s="114"/>
    </row>
    <row r="17" spans="1:18" ht="21.75" customHeight="1" x14ac:dyDescent="0.2">
      <c r="A17" s="7" t="s">
        <v>43</v>
      </c>
      <c r="C17" s="90">
        <v>38667000</v>
      </c>
      <c r="D17" s="43"/>
      <c r="E17" s="45">
        <v>42165313690</v>
      </c>
      <c r="F17" s="43"/>
      <c r="G17" s="45">
        <v>36169152400</v>
      </c>
      <c r="H17" s="43"/>
      <c r="I17" s="51">
        <f t="shared" si="0"/>
        <v>5996161290</v>
      </c>
      <c r="J17" s="43"/>
      <c r="K17" s="90">
        <v>38667000</v>
      </c>
      <c r="L17" s="43"/>
      <c r="M17" s="45">
        <v>42165313690</v>
      </c>
      <c r="N17" s="43"/>
      <c r="O17" s="45">
        <v>47261064632</v>
      </c>
      <c r="P17" s="43"/>
      <c r="Q17" s="114">
        <f t="shared" si="1"/>
        <v>-5095750942</v>
      </c>
      <c r="R17" s="114"/>
    </row>
    <row r="18" spans="1:18" ht="21.75" customHeight="1" x14ac:dyDescent="0.2">
      <c r="A18" s="7" t="s">
        <v>30</v>
      </c>
      <c r="C18" s="90">
        <v>50170</v>
      </c>
      <c r="D18" s="43"/>
      <c r="E18" s="45">
        <v>2729466565</v>
      </c>
      <c r="F18" s="43"/>
      <c r="G18" s="45">
        <v>619135861</v>
      </c>
      <c r="H18" s="43"/>
      <c r="I18" s="51">
        <f t="shared" si="0"/>
        <v>2110330704</v>
      </c>
      <c r="J18" s="43"/>
      <c r="K18" s="90">
        <v>50170</v>
      </c>
      <c r="L18" s="43"/>
      <c r="M18" s="45">
        <v>2729466565</v>
      </c>
      <c r="N18" s="43"/>
      <c r="O18" s="45">
        <v>3409713668</v>
      </c>
      <c r="P18" s="43"/>
      <c r="Q18" s="114">
        <f t="shared" si="1"/>
        <v>-680247103</v>
      </c>
      <c r="R18" s="114"/>
    </row>
    <row r="19" spans="1:18" ht="21.75" customHeight="1" x14ac:dyDescent="0.2">
      <c r="A19" s="7" t="s">
        <v>38</v>
      </c>
      <c r="C19" s="90">
        <v>1</v>
      </c>
      <c r="D19" s="43"/>
      <c r="E19" s="45">
        <v>4105</v>
      </c>
      <c r="F19" s="43"/>
      <c r="G19" s="45">
        <v>4105</v>
      </c>
      <c r="H19" s="43"/>
      <c r="I19" s="56">
        <f t="shared" si="0"/>
        <v>0</v>
      </c>
      <c r="J19" s="43"/>
      <c r="K19" s="90">
        <v>1</v>
      </c>
      <c r="L19" s="43"/>
      <c r="M19" s="45">
        <v>4105</v>
      </c>
      <c r="N19" s="43"/>
      <c r="O19" s="45">
        <v>4314</v>
      </c>
      <c r="P19" s="43"/>
      <c r="Q19" s="114">
        <f t="shared" si="1"/>
        <v>-209</v>
      </c>
      <c r="R19" s="114"/>
    </row>
    <row r="20" spans="1:18" ht="21.75" customHeight="1" x14ac:dyDescent="0.2">
      <c r="A20" s="7" t="s">
        <v>36</v>
      </c>
      <c r="C20" s="90">
        <v>1</v>
      </c>
      <c r="D20" s="43"/>
      <c r="E20" s="45">
        <v>6829</v>
      </c>
      <c r="F20" s="43"/>
      <c r="G20" s="45">
        <v>-2547751530</v>
      </c>
      <c r="H20" s="43"/>
      <c r="I20" s="51">
        <f>E20-G20</f>
        <v>2547758359</v>
      </c>
      <c r="J20" s="43"/>
      <c r="K20" s="90">
        <v>1</v>
      </c>
      <c r="L20" s="43"/>
      <c r="M20" s="45">
        <v>6829</v>
      </c>
      <c r="N20" s="43"/>
      <c r="O20" s="45">
        <v>9853</v>
      </c>
      <c r="P20" s="43"/>
      <c r="Q20" s="114">
        <f t="shared" si="1"/>
        <v>-3024</v>
      </c>
      <c r="R20" s="114"/>
    </row>
    <row r="21" spans="1:18" ht="21.75" customHeight="1" x14ac:dyDescent="0.2">
      <c r="A21" s="7" t="s">
        <v>51</v>
      </c>
      <c r="C21" s="90">
        <v>294172</v>
      </c>
      <c r="D21" s="43"/>
      <c r="E21" s="45">
        <v>14588917445</v>
      </c>
      <c r="F21" s="43"/>
      <c r="G21" s="45">
        <v>12503950891</v>
      </c>
      <c r="H21" s="43"/>
      <c r="I21" s="51">
        <f t="shared" si="0"/>
        <v>2084966554</v>
      </c>
      <c r="J21" s="43"/>
      <c r="K21" s="90">
        <v>294172</v>
      </c>
      <c r="L21" s="43"/>
      <c r="M21" s="45">
        <v>14588917445</v>
      </c>
      <c r="N21" s="43"/>
      <c r="O21" s="45">
        <v>9778580865</v>
      </c>
      <c r="P21" s="43"/>
      <c r="Q21" s="114">
        <f t="shared" si="1"/>
        <v>4810336580</v>
      </c>
      <c r="R21" s="114"/>
    </row>
    <row r="22" spans="1:18" ht="21.75" customHeight="1" x14ac:dyDescent="0.2">
      <c r="A22" s="7" t="s">
        <v>27</v>
      </c>
      <c r="C22" s="90">
        <v>9658442</v>
      </c>
      <c r="D22" s="43"/>
      <c r="E22" s="45">
        <v>35293181416</v>
      </c>
      <c r="F22" s="43"/>
      <c r="G22" s="45">
        <v>31404786837</v>
      </c>
      <c r="H22" s="43"/>
      <c r="I22" s="51">
        <f t="shared" si="0"/>
        <v>3888394579</v>
      </c>
      <c r="J22" s="43"/>
      <c r="K22" s="90">
        <v>9658442</v>
      </c>
      <c r="L22" s="43"/>
      <c r="M22" s="45">
        <v>35293181416</v>
      </c>
      <c r="N22" s="43"/>
      <c r="O22" s="45">
        <v>51460189031</v>
      </c>
      <c r="P22" s="43"/>
      <c r="Q22" s="114">
        <f t="shared" si="1"/>
        <v>-16167007615</v>
      </c>
      <c r="R22" s="114"/>
    </row>
    <row r="23" spans="1:18" ht="21.75" customHeight="1" x14ac:dyDescent="0.2">
      <c r="A23" s="7" t="s">
        <v>49</v>
      </c>
      <c r="C23" s="90">
        <v>485000</v>
      </c>
      <c r="D23" s="43"/>
      <c r="E23" s="45">
        <v>18850667175</v>
      </c>
      <c r="F23" s="43"/>
      <c r="G23" s="45">
        <v>19742578537</v>
      </c>
      <c r="H23" s="43"/>
      <c r="I23" s="51">
        <f t="shared" si="0"/>
        <v>-891911362</v>
      </c>
      <c r="J23" s="43"/>
      <c r="K23" s="90">
        <v>485000</v>
      </c>
      <c r="L23" s="43"/>
      <c r="M23" s="45">
        <v>18850667175</v>
      </c>
      <c r="N23" s="43"/>
      <c r="O23" s="45">
        <v>20097231732</v>
      </c>
      <c r="P23" s="43"/>
      <c r="Q23" s="114">
        <f t="shared" si="1"/>
        <v>-1246564557</v>
      </c>
      <c r="R23" s="114"/>
    </row>
    <row r="24" spans="1:18" ht="21.75" customHeight="1" x14ac:dyDescent="0.2">
      <c r="A24" s="7" t="s">
        <v>62</v>
      </c>
      <c r="C24" s="90">
        <v>6139154</v>
      </c>
      <c r="D24" s="43"/>
      <c r="E24" s="45">
        <v>39789121739</v>
      </c>
      <c r="F24" s="43"/>
      <c r="G24" s="45">
        <v>35151125954</v>
      </c>
      <c r="H24" s="43"/>
      <c r="I24" s="51">
        <f t="shared" si="0"/>
        <v>4637995785</v>
      </c>
      <c r="J24" s="43"/>
      <c r="K24" s="90">
        <v>6139154</v>
      </c>
      <c r="L24" s="43"/>
      <c r="M24" s="45">
        <v>39789121739</v>
      </c>
      <c r="N24" s="43"/>
      <c r="O24" s="45">
        <v>36381038631</v>
      </c>
      <c r="P24" s="43"/>
      <c r="Q24" s="114">
        <f t="shared" si="1"/>
        <v>3408083108</v>
      </c>
      <c r="R24" s="114"/>
    </row>
    <row r="25" spans="1:18" ht="21.75" customHeight="1" x14ac:dyDescent="0.2">
      <c r="A25" s="7" t="s">
        <v>40</v>
      </c>
      <c r="C25" s="90">
        <v>75321</v>
      </c>
      <c r="D25" s="43"/>
      <c r="E25" s="45">
        <v>7824211785</v>
      </c>
      <c r="F25" s="43"/>
      <c r="G25" s="45">
        <v>6764761098</v>
      </c>
      <c r="H25" s="43"/>
      <c r="I25" s="51">
        <f t="shared" si="0"/>
        <v>1059450687</v>
      </c>
      <c r="J25" s="43"/>
      <c r="K25" s="90">
        <v>75321</v>
      </c>
      <c r="L25" s="43"/>
      <c r="M25" s="45">
        <v>7824211785</v>
      </c>
      <c r="N25" s="43"/>
      <c r="O25" s="45">
        <v>6337985910</v>
      </c>
      <c r="P25" s="43"/>
      <c r="Q25" s="114">
        <f t="shared" si="1"/>
        <v>1486225875</v>
      </c>
      <c r="R25" s="114"/>
    </row>
    <row r="26" spans="1:18" ht="21.75" customHeight="1" x14ac:dyDescent="0.2">
      <c r="A26" s="7" t="s">
        <v>46</v>
      </c>
      <c r="C26" s="90">
        <v>4000000</v>
      </c>
      <c r="D26" s="43"/>
      <c r="E26" s="45">
        <v>15129441000</v>
      </c>
      <c r="F26" s="43"/>
      <c r="G26" s="45">
        <v>7465065974</v>
      </c>
      <c r="H26" s="43"/>
      <c r="I26" s="51">
        <f t="shared" si="0"/>
        <v>7664375026</v>
      </c>
      <c r="J26" s="43"/>
      <c r="K26" s="90">
        <v>4000000</v>
      </c>
      <c r="L26" s="43"/>
      <c r="M26" s="45">
        <v>15129441000</v>
      </c>
      <c r="N26" s="43"/>
      <c r="O26" s="45">
        <v>20875050003</v>
      </c>
      <c r="P26" s="43"/>
      <c r="Q26" s="114">
        <f t="shared" si="1"/>
        <v>-5745609003</v>
      </c>
      <c r="R26" s="114"/>
    </row>
    <row r="27" spans="1:18" ht="21.75" customHeight="1" x14ac:dyDescent="0.2">
      <c r="A27" s="7" t="s">
        <v>29</v>
      </c>
      <c r="C27" s="90">
        <v>1100000</v>
      </c>
      <c r="D27" s="43"/>
      <c r="E27" s="45">
        <v>12017070450</v>
      </c>
      <c r="F27" s="43"/>
      <c r="G27" s="45">
        <v>11601557550</v>
      </c>
      <c r="H27" s="43"/>
      <c r="I27" s="51">
        <f t="shared" si="0"/>
        <v>415512900</v>
      </c>
      <c r="J27" s="43"/>
      <c r="K27" s="90">
        <v>1100000</v>
      </c>
      <c r="L27" s="43"/>
      <c r="M27" s="45">
        <v>12017070450</v>
      </c>
      <c r="N27" s="43"/>
      <c r="O27" s="45">
        <v>19102658850</v>
      </c>
      <c r="P27" s="43"/>
      <c r="Q27" s="114">
        <f t="shared" si="1"/>
        <v>-7085588400</v>
      </c>
      <c r="R27" s="114"/>
    </row>
    <row r="28" spans="1:18" ht="21.75" customHeight="1" x14ac:dyDescent="0.2">
      <c r="A28" s="7" t="s">
        <v>68</v>
      </c>
      <c r="C28" s="90">
        <v>1200000</v>
      </c>
      <c r="D28" s="43"/>
      <c r="E28" s="45">
        <v>6918588000</v>
      </c>
      <c r="F28" s="43"/>
      <c r="G28" s="45">
        <v>6846347503</v>
      </c>
      <c r="H28" s="43"/>
      <c r="I28" s="51">
        <f t="shared" si="0"/>
        <v>72240497</v>
      </c>
      <c r="J28" s="43"/>
      <c r="K28" s="90">
        <v>1200000</v>
      </c>
      <c r="L28" s="43"/>
      <c r="M28" s="45">
        <v>6918588000</v>
      </c>
      <c r="N28" s="43"/>
      <c r="O28" s="45">
        <v>6846347503</v>
      </c>
      <c r="P28" s="43"/>
      <c r="Q28" s="114">
        <f t="shared" si="1"/>
        <v>72240497</v>
      </c>
      <c r="R28" s="114"/>
    </row>
    <row r="29" spans="1:18" ht="21.75" customHeight="1" x14ac:dyDescent="0.2">
      <c r="A29" s="7" t="s">
        <v>59</v>
      </c>
      <c r="C29" s="90">
        <v>1600000</v>
      </c>
      <c r="D29" s="43"/>
      <c r="E29" s="45">
        <v>6355558080</v>
      </c>
      <c r="F29" s="43"/>
      <c r="G29" s="45">
        <v>6047105867</v>
      </c>
      <c r="H29" s="43"/>
      <c r="I29" s="51">
        <f t="shared" si="0"/>
        <v>308452213</v>
      </c>
      <c r="J29" s="43"/>
      <c r="K29" s="90">
        <v>1600000</v>
      </c>
      <c r="L29" s="43"/>
      <c r="M29" s="45">
        <v>6355558080</v>
      </c>
      <c r="N29" s="43"/>
      <c r="O29" s="45">
        <v>6903806170</v>
      </c>
      <c r="P29" s="43"/>
      <c r="Q29" s="114">
        <f t="shared" si="1"/>
        <v>-548248090</v>
      </c>
      <c r="R29" s="114"/>
    </row>
    <row r="30" spans="1:18" ht="21.75" customHeight="1" x14ac:dyDescent="0.2">
      <c r="A30" s="7" t="s">
        <v>66</v>
      </c>
      <c r="C30" s="90">
        <v>125000</v>
      </c>
      <c r="D30" s="43"/>
      <c r="E30" s="45">
        <v>2669024250</v>
      </c>
      <c r="F30" s="43"/>
      <c r="G30" s="45">
        <v>3106798021</v>
      </c>
      <c r="H30" s="43"/>
      <c r="I30" s="51">
        <f t="shared" si="0"/>
        <v>-437773771</v>
      </c>
      <c r="J30" s="43"/>
      <c r="K30" s="90">
        <v>125000</v>
      </c>
      <c r="L30" s="43"/>
      <c r="M30" s="45">
        <v>2669024250</v>
      </c>
      <c r="N30" s="43"/>
      <c r="O30" s="45">
        <v>2372902604</v>
      </c>
      <c r="P30" s="43"/>
      <c r="Q30" s="114">
        <f t="shared" si="1"/>
        <v>296121646</v>
      </c>
      <c r="R30" s="114"/>
    </row>
    <row r="31" spans="1:18" ht="21.75" customHeight="1" x14ac:dyDescent="0.2">
      <c r="A31" s="7" t="s">
        <v>20</v>
      </c>
      <c r="C31" s="90">
        <v>2035520</v>
      </c>
      <c r="D31" s="43"/>
      <c r="E31" s="45">
        <v>26405482960</v>
      </c>
      <c r="F31" s="43"/>
      <c r="G31" s="45">
        <v>21771877138</v>
      </c>
      <c r="H31" s="43"/>
      <c r="I31" s="51">
        <f t="shared" si="0"/>
        <v>4633605822</v>
      </c>
      <c r="J31" s="43"/>
      <c r="K31" s="90">
        <v>2035520</v>
      </c>
      <c r="L31" s="43"/>
      <c r="M31" s="45">
        <v>26405482960</v>
      </c>
      <c r="N31" s="43"/>
      <c r="O31" s="45">
        <v>37190251105</v>
      </c>
      <c r="P31" s="43"/>
      <c r="Q31" s="114">
        <f t="shared" si="1"/>
        <v>-10784768145</v>
      </c>
      <c r="R31" s="114"/>
    </row>
    <row r="32" spans="1:18" ht="21.75" customHeight="1" x14ac:dyDescent="0.2">
      <c r="A32" s="7" t="s">
        <v>23</v>
      </c>
      <c r="C32" s="90">
        <v>3400000</v>
      </c>
      <c r="D32" s="43"/>
      <c r="E32" s="45">
        <v>11873132010</v>
      </c>
      <c r="F32" s="43"/>
      <c r="G32" s="45">
        <v>12687656580</v>
      </c>
      <c r="H32" s="43"/>
      <c r="I32" s="51">
        <f t="shared" si="0"/>
        <v>-814524570</v>
      </c>
      <c r="J32" s="43"/>
      <c r="K32" s="90">
        <v>3400000</v>
      </c>
      <c r="L32" s="43"/>
      <c r="M32" s="45">
        <v>11873132010</v>
      </c>
      <c r="N32" s="43"/>
      <c r="O32" s="45">
        <v>10037916900</v>
      </c>
      <c r="P32" s="43"/>
      <c r="Q32" s="114">
        <f t="shared" si="1"/>
        <v>1835215110</v>
      </c>
      <c r="R32" s="114"/>
    </row>
    <row r="33" spans="1:18" ht="21.75" customHeight="1" x14ac:dyDescent="0.2">
      <c r="A33" s="7" t="s">
        <v>22</v>
      </c>
      <c r="C33" s="90">
        <v>23335977</v>
      </c>
      <c r="D33" s="43"/>
      <c r="E33" s="45">
        <v>53794139685</v>
      </c>
      <c r="F33" s="43"/>
      <c r="G33" s="45">
        <v>42443665250</v>
      </c>
      <c r="H33" s="43"/>
      <c r="I33" s="51">
        <f t="shared" si="0"/>
        <v>11350474435</v>
      </c>
      <c r="J33" s="43"/>
      <c r="K33" s="90">
        <v>23335977</v>
      </c>
      <c r="L33" s="43"/>
      <c r="M33" s="45">
        <v>53794139685</v>
      </c>
      <c r="N33" s="43"/>
      <c r="O33" s="45">
        <v>54921285599</v>
      </c>
      <c r="P33" s="43"/>
      <c r="Q33" s="114">
        <f t="shared" si="1"/>
        <v>-1127145914</v>
      </c>
      <c r="R33" s="114"/>
    </row>
    <row r="34" spans="1:18" ht="21.75" customHeight="1" x14ac:dyDescent="0.2">
      <c r="A34" s="7" t="s">
        <v>37</v>
      </c>
      <c r="C34" s="90">
        <v>617383</v>
      </c>
      <c r="D34" s="43"/>
      <c r="E34" s="45">
        <v>1861994838</v>
      </c>
      <c r="F34" s="43"/>
      <c r="G34" s="45">
        <v>1861994838</v>
      </c>
      <c r="H34" s="43"/>
      <c r="I34" s="85">
        <f t="shared" si="0"/>
        <v>0</v>
      </c>
      <c r="J34" s="43"/>
      <c r="K34" s="90">
        <v>617383</v>
      </c>
      <c r="L34" s="43"/>
      <c r="M34" s="45">
        <v>1861994838</v>
      </c>
      <c r="N34" s="43"/>
      <c r="O34" s="45">
        <v>1861994838</v>
      </c>
      <c r="P34" s="43"/>
      <c r="Q34" s="120">
        <f t="shared" si="1"/>
        <v>0</v>
      </c>
      <c r="R34" s="120"/>
    </row>
    <row r="35" spans="1:18" ht="21.75" customHeight="1" x14ac:dyDescent="0.2">
      <c r="A35" s="7" t="s">
        <v>21</v>
      </c>
      <c r="C35" s="90">
        <v>19993677</v>
      </c>
      <c r="D35" s="43"/>
      <c r="E35" s="45">
        <v>34760875873</v>
      </c>
      <c r="F35" s="43"/>
      <c r="G35" s="45">
        <v>30527561659</v>
      </c>
      <c r="H35" s="43"/>
      <c r="I35" s="51">
        <f t="shared" si="0"/>
        <v>4233314214</v>
      </c>
      <c r="J35" s="43"/>
      <c r="K35" s="90">
        <v>19993677</v>
      </c>
      <c r="L35" s="43"/>
      <c r="M35" s="45">
        <v>34760875873</v>
      </c>
      <c r="N35" s="43"/>
      <c r="O35" s="45">
        <v>36847720908</v>
      </c>
      <c r="P35" s="43"/>
      <c r="Q35" s="114">
        <f t="shared" si="1"/>
        <v>-2086845035</v>
      </c>
      <c r="R35" s="114"/>
    </row>
    <row r="36" spans="1:18" ht="21.75" customHeight="1" x14ac:dyDescent="0.2">
      <c r="A36" s="7" t="s">
        <v>25</v>
      </c>
      <c r="C36" s="90">
        <v>1891700</v>
      </c>
      <c r="D36" s="43"/>
      <c r="E36" s="45">
        <v>4441609637</v>
      </c>
      <c r="F36" s="43"/>
      <c r="G36" s="45">
        <v>3666866550</v>
      </c>
      <c r="H36" s="43"/>
      <c r="I36" s="51">
        <f t="shared" si="0"/>
        <v>774743087</v>
      </c>
      <c r="J36" s="43"/>
      <c r="K36" s="90">
        <v>1891700</v>
      </c>
      <c r="L36" s="43"/>
      <c r="M36" s="45">
        <v>4441609637</v>
      </c>
      <c r="N36" s="43"/>
      <c r="O36" s="45">
        <v>6613179564</v>
      </c>
      <c r="P36" s="43"/>
      <c r="Q36" s="114">
        <f t="shared" si="1"/>
        <v>-2171569927</v>
      </c>
      <c r="R36" s="114"/>
    </row>
    <row r="37" spans="1:18" ht="21.75" customHeight="1" x14ac:dyDescent="0.2">
      <c r="A37" s="7" t="s">
        <v>19</v>
      </c>
      <c r="C37" s="90">
        <v>7368000</v>
      </c>
      <c r="D37" s="43"/>
      <c r="E37" s="45">
        <v>21386548368</v>
      </c>
      <c r="F37" s="43"/>
      <c r="G37" s="45">
        <v>15812862303</v>
      </c>
      <c r="H37" s="43"/>
      <c r="I37" s="51">
        <f>E37-G37</f>
        <v>5573686065</v>
      </c>
      <c r="J37" s="43"/>
      <c r="K37" s="90">
        <v>7368000</v>
      </c>
      <c r="L37" s="43"/>
      <c r="M37" s="45">
        <v>21386548368</v>
      </c>
      <c r="N37" s="43"/>
      <c r="O37" s="45">
        <v>22778550658</v>
      </c>
      <c r="P37" s="43"/>
      <c r="Q37" s="114">
        <f t="shared" si="1"/>
        <v>-1392002290</v>
      </c>
      <c r="R37" s="114"/>
    </row>
    <row r="38" spans="1:18" ht="21.75" customHeight="1" x14ac:dyDescent="0.2">
      <c r="A38" s="7" t="s">
        <v>50</v>
      </c>
      <c r="C38" s="90">
        <v>4428997</v>
      </c>
      <c r="D38" s="43"/>
      <c r="E38" s="45">
        <v>34868944185</v>
      </c>
      <c r="F38" s="43"/>
      <c r="G38" s="45">
        <v>30422273272</v>
      </c>
      <c r="H38" s="43"/>
      <c r="I38" s="51">
        <f t="shared" si="0"/>
        <v>4446670913</v>
      </c>
      <c r="J38" s="43"/>
      <c r="K38" s="90">
        <v>4428997</v>
      </c>
      <c r="L38" s="43"/>
      <c r="M38" s="45">
        <v>34868944185</v>
      </c>
      <c r="N38" s="43"/>
      <c r="O38" s="45">
        <v>34907853789</v>
      </c>
      <c r="P38" s="43"/>
      <c r="Q38" s="114">
        <f t="shared" si="1"/>
        <v>-38909604</v>
      </c>
      <c r="R38" s="114"/>
    </row>
    <row r="39" spans="1:18" ht="21.75" customHeight="1" x14ac:dyDescent="0.2">
      <c r="A39" s="7" t="s">
        <v>60</v>
      </c>
      <c r="C39" s="90">
        <v>12725747</v>
      </c>
      <c r="D39" s="43"/>
      <c r="E39" s="45">
        <v>59126234636</v>
      </c>
      <c r="F39" s="43"/>
      <c r="G39" s="45">
        <v>48689960871</v>
      </c>
      <c r="H39" s="43"/>
      <c r="I39" s="51">
        <f t="shared" si="0"/>
        <v>10436273765</v>
      </c>
      <c r="J39" s="43"/>
      <c r="K39" s="90">
        <v>12725747</v>
      </c>
      <c r="L39" s="43"/>
      <c r="M39" s="45">
        <v>59126234636</v>
      </c>
      <c r="N39" s="43"/>
      <c r="O39" s="45">
        <v>59689396488</v>
      </c>
      <c r="P39" s="43"/>
      <c r="Q39" s="114">
        <f t="shared" si="1"/>
        <v>-563161852</v>
      </c>
      <c r="R39" s="114"/>
    </row>
    <row r="40" spans="1:18" ht="21.75" customHeight="1" x14ac:dyDescent="0.2">
      <c r="A40" s="7" t="s">
        <v>56</v>
      </c>
      <c r="C40" s="90">
        <v>2887500</v>
      </c>
      <c r="D40" s="43"/>
      <c r="E40" s="45">
        <v>10534072106</v>
      </c>
      <c r="F40" s="43"/>
      <c r="G40" s="45">
        <v>8760214732</v>
      </c>
      <c r="H40" s="43"/>
      <c r="I40" s="51">
        <f t="shared" si="0"/>
        <v>1773857374</v>
      </c>
      <c r="J40" s="43"/>
      <c r="K40" s="90">
        <v>2887500</v>
      </c>
      <c r="L40" s="43"/>
      <c r="M40" s="45">
        <v>10534072106</v>
      </c>
      <c r="N40" s="43"/>
      <c r="O40" s="45">
        <v>12899215271</v>
      </c>
      <c r="P40" s="43"/>
      <c r="Q40" s="114">
        <f t="shared" si="1"/>
        <v>-2365143165</v>
      </c>
      <c r="R40" s="114"/>
    </row>
    <row r="41" spans="1:18" ht="21.75" customHeight="1" x14ac:dyDescent="0.2">
      <c r="A41" s="7" t="s">
        <v>45</v>
      </c>
      <c r="C41" s="90">
        <v>78373</v>
      </c>
      <c r="D41" s="43"/>
      <c r="E41" s="45">
        <v>277503596</v>
      </c>
      <c r="F41" s="43"/>
      <c r="G41" s="45">
        <v>-10323838519</v>
      </c>
      <c r="H41" s="43"/>
      <c r="I41" s="51">
        <f t="shared" si="0"/>
        <v>10601342115</v>
      </c>
      <c r="J41" s="43"/>
      <c r="K41" s="90">
        <v>78373</v>
      </c>
      <c r="L41" s="43"/>
      <c r="M41" s="45">
        <v>277503596</v>
      </c>
      <c r="N41" s="43"/>
      <c r="O41" s="45">
        <v>399972881</v>
      </c>
      <c r="P41" s="43"/>
      <c r="Q41" s="114">
        <f t="shared" si="1"/>
        <v>-122469285</v>
      </c>
      <c r="R41" s="114"/>
    </row>
    <row r="42" spans="1:18" ht="21.75" customHeight="1" x14ac:dyDescent="0.2">
      <c r="A42" s="7" t="s">
        <v>34</v>
      </c>
      <c r="C42" s="90">
        <v>8922400</v>
      </c>
      <c r="D42" s="43"/>
      <c r="E42" s="45">
        <v>46076074385</v>
      </c>
      <c r="F42" s="43"/>
      <c r="G42" s="45">
        <v>43136160426</v>
      </c>
      <c r="H42" s="43"/>
      <c r="I42" s="51">
        <f t="shared" si="0"/>
        <v>2939913959</v>
      </c>
      <c r="J42" s="43"/>
      <c r="K42" s="90">
        <v>8922400</v>
      </c>
      <c r="L42" s="43"/>
      <c r="M42" s="45">
        <v>46076074385</v>
      </c>
      <c r="N42" s="43"/>
      <c r="O42" s="45">
        <v>34997262233</v>
      </c>
      <c r="P42" s="43"/>
      <c r="Q42" s="114">
        <f>M42-O42</f>
        <v>11078812152</v>
      </c>
      <c r="R42" s="114"/>
    </row>
    <row r="43" spans="1:18" ht="21.75" customHeight="1" x14ac:dyDescent="0.2">
      <c r="A43" s="7" t="s">
        <v>26</v>
      </c>
      <c r="C43" s="90">
        <v>850000</v>
      </c>
      <c r="D43" s="43"/>
      <c r="E43" s="45">
        <v>3396668850</v>
      </c>
      <c r="F43" s="43"/>
      <c r="G43" s="45">
        <v>3330054441</v>
      </c>
      <c r="H43" s="43"/>
      <c r="I43" s="51">
        <f t="shared" si="0"/>
        <v>66614409</v>
      </c>
      <c r="J43" s="43"/>
      <c r="K43" s="90">
        <v>850000</v>
      </c>
      <c r="L43" s="43"/>
      <c r="M43" s="45">
        <v>3396668850</v>
      </c>
      <c r="N43" s="43"/>
      <c r="O43" s="45">
        <v>3312621228</v>
      </c>
      <c r="P43" s="43"/>
      <c r="Q43" s="114">
        <f t="shared" si="1"/>
        <v>84047622</v>
      </c>
      <c r="R43" s="114"/>
    </row>
    <row r="44" spans="1:18" ht="21.75" customHeight="1" x14ac:dyDescent="0.2">
      <c r="A44" s="7" t="s">
        <v>67</v>
      </c>
      <c r="C44" s="90">
        <v>2156700</v>
      </c>
      <c r="D44" s="43"/>
      <c r="E44" s="45">
        <v>6191489729</v>
      </c>
      <c r="F44" s="43"/>
      <c r="G44" s="45">
        <v>6035984019</v>
      </c>
      <c r="H44" s="43"/>
      <c r="I44" s="51">
        <f t="shared" si="0"/>
        <v>155505710</v>
      </c>
      <c r="J44" s="43"/>
      <c r="K44" s="90">
        <v>2156700</v>
      </c>
      <c r="L44" s="43"/>
      <c r="M44" s="45">
        <v>6191489726</v>
      </c>
      <c r="N44" s="43"/>
      <c r="O44" s="45">
        <v>7241939535</v>
      </c>
      <c r="P44" s="43"/>
      <c r="Q44" s="114">
        <f t="shared" si="1"/>
        <v>-1050449809</v>
      </c>
      <c r="R44" s="114"/>
    </row>
    <row r="45" spans="1:18" ht="21.75" customHeight="1" x14ac:dyDescent="0.2">
      <c r="A45" s="7" t="s">
        <v>42</v>
      </c>
      <c r="C45" s="90">
        <v>1117000</v>
      </c>
      <c r="D45" s="43"/>
      <c r="E45" s="45">
        <v>2794760640</v>
      </c>
      <c r="F45" s="43"/>
      <c r="G45" s="45">
        <v>2379488300</v>
      </c>
      <c r="H45" s="43"/>
      <c r="I45" s="51">
        <f>E45-G45</f>
        <v>415272340</v>
      </c>
      <c r="J45" s="43"/>
      <c r="K45" s="90">
        <v>1117000</v>
      </c>
      <c r="L45" s="43"/>
      <c r="M45" s="45">
        <v>2794760640</v>
      </c>
      <c r="N45" s="43"/>
      <c r="O45" s="45">
        <v>2704151982</v>
      </c>
      <c r="P45" s="43"/>
      <c r="Q45" s="114">
        <f>M45-O45</f>
        <v>90608658</v>
      </c>
      <c r="R45" s="114"/>
    </row>
    <row r="46" spans="1:18" ht="21.75" customHeight="1" x14ac:dyDescent="0.2">
      <c r="A46" s="7" t="s">
        <v>24</v>
      </c>
      <c r="C46" s="90">
        <v>350000</v>
      </c>
      <c r="D46" s="43"/>
      <c r="E46" s="45">
        <v>880579192</v>
      </c>
      <c r="F46" s="43"/>
      <c r="G46" s="45">
        <v>769941427</v>
      </c>
      <c r="H46" s="43"/>
      <c r="I46" s="51">
        <f t="shared" si="0"/>
        <v>110637765</v>
      </c>
      <c r="J46" s="43"/>
      <c r="K46" s="90">
        <v>350000</v>
      </c>
      <c r="L46" s="43"/>
      <c r="M46" s="45">
        <v>880579192</v>
      </c>
      <c r="N46" s="43"/>
      <c r="O46" s="45">
        <v>718151490</v>
      </c>
      <c r="P46" s="43"/>
      <c r="Q46" s="114">
        <f t="shared" si="1"/>
        <v>162427702</v>
      </c>
      <c r="R46" s="114"/>
    </row>
    <row r="47" spans="1:18" ht="21.75" customHeight="1" x14ac:dyDescent="0.2">
      <c r="A47" s="15" t="s">
        <v>81</v>
      </c>
      <c r="C47" s="85">
        <v>1300</v>
      </c>
      <c r="D47" s="43"/>
      <c r="E47" s="47">
        <v>1288599399</v>
      </c>
      <c r="F47" s="43"/>
      <c r="G47" s="47">
        <v>1258275896</v>
      </c>
      <c r="H47" s="43"/>
      <c r="I47" s="51">
        <f t="shared" si="0"/>
        <v>30323503</v>
      </c>
      <c r="J47" s="43"/>
      <c r="K47" s="85">
        <v>1300</v>
      </c>
      <c r="L47" s="43"/>
      <c r="M47" s="47">
        <v>1288599399</v>
      </c>
      <c r="N47" s="43"/>
      <c r="O47" s="47">
        <v>1038264780</v>
      </c>
      <c r="P47" s="43"/>
      <c r="Q47" s="114">
        <f t="shared" si="1"/>
        <v>250334619</v>
      </c>
      <c r="R47" s="114"/>
    </row>
    <row r="48" spans="1:18" s="19" customFormat="1" ht="21.75" customHeight="1" x14ac:dyDescent="0.2">
      <c r="A48" s="17"/>
      <c r="C48" s="50"/>
      <c r="D48" s="49"/>
      <c r="E48" s="48">
        <f>SUM(E8:E47)</f>
        <v>622619938652</v>
      </c>
      <c r="F48" s="49"/>
      <c r="G48" s="48">
        <f>SUM(G8:G47)</f>
        <v>525719302910</v>
      </c>
      <c r="H48" s="49"/>
      <c r="I48" s="48">
        <f>SUM(I8:I47)</f>
        <v>96900635742</v>
      </c>
      <c r="J48" s="49"/>
      <c r="K48" s="50"/>
      <c r="L48" s="49"/>
      <c r="M48" s="48">
        <f>SUM(M8:M47)</f>
        <v>622619938649</v>
      </c>
      <c r="N48" s="49"/>
      <c r="O48" s="48">
        <f>SUM(O8:O47)</f>
        <v>684554889241</v>
      </c>
      <c r="P48" s="49"/>
      <c r="Q48" s="48">
        <f>SUM(Q8:R47)</f>
        <v>-61934950592</v>
      </c>
      <c r="R48" s="50"/>
    </row>
    <row r="51" spans="11:17" x14ac:dyDescent="0.2">
      <c r="O51" s="22"/>
    </row>
    <row r="52" spans="11:17" x14ac:dyDescent="0.2">
      <c r="M52" s="23"/>
      <c r="O52" s="22"/>
    </row>
    <row r="54" spans="11:17" x14ac:dyDescent="0.2">
      <c r="M54" s="54"/>
      <c r="O54" s="22"/>
    </row>
    <row r="56" spans="11:17" x14ac:dyDescent="0.2">
      <c r="O56" s="43"/>
    </row>
    <row r="57" spans="11:17" x14ac:dyDescent="0.2">
      <c r="Q57" s="43"/>
    </row>
    <row r="60" spans="11:17" x14ac:dyDescent="0.2">
      <c r="K60" s="52"/>
    </row>
  </sheetData>
  <mergeCells count="48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3"/>
  <sheetViews>
    <sheetView rightToLeft="1" workbookViewId="0">
      <selection activeCell="A4" sqref="A4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6.28515625" bestFit="1" customWidth="1"/>
    <col min="9" max="9" width="1.28515625" customWidth="1"/>
    <col min="10" max="10" width="17.28515625" bestFit="1" customWidth="1"/>
    <col min="11" max="11" width="1.28515625" customWidth="1"/>
    <col min="12" max="12" width="9.85546875" bestFit="1" customWidth="1"/>
    <col min="13" max="13" width="1.28515625" customWidth="1"/>
    <col min="14" max="14" width="15.5703125" bestFit="1" customWidth="1"/>
    <col min="15" max="15" width="1.28515625" customWidth="1"/>
    <col min="16" max="16" width="12.42578125" bestFit="1" customWidth="1"/>
    <col min="17" max="17" width="1.28515625" customWidth="1"/>
    <col min="18" max="18" width="15.7109375" bestFit="1" customWidth="1"/>
    <col min="19" max="19" width="1.28515625" customWidth="1"/>
    <col min="20" max="20" width="11" bestFit="1" customWidth="1"/>
    <col min="21" max="21" width="1.28515625" customWidth="1"/>
    <col min="22" max="22" width="16.140625" bestFit="1" customWidth="1"/>
    <col min="23" max="23" width="1.28515625" customWidth="1"/>
    <col min="24" max="24" width="16.140625" bestFit="1" customWidth="1"/>
    <col min="25" max="25" width="1.28515625" customWidth="1"/>
    <col min="26" max="26" width="18.7109375" bestFit="1" customWidth="1"/>
    <col min="27" max="27" width="1.28515625" customWidth="1"/>
    <col min="28" max="28" width="18.28515625" bestFit="1" customWidth="1"/>
    <col min="29" max="29" width="0.28515625" customWidth="1"/>
    <col min="31" max="31" width="10.5703125" bestFit="1" customWidth="1"/>
    <col min="33" max="33" width="14.85546875" hidden="1" customWidth="1"/>
  </cols>
  <sheetData>
    <row r="1" spans="1:33" ht="29.1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</row>
    <row r="2" spans="1:33" ht="21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</row>
    <row r="3" spans="1:33" ht="21.75" customHeight="1" x14ac:dyDescent="0.2">
      <c r="A3" s="101" t="s">
        <v>203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33" ht="14.45" customHeight="1" x14ac:dyDescent="0.2">
      <c r="A4" s="1" t="s">
        <v>3</v>
      </c>
      <c r="B4" s="111" t="s">
        <v>4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</row>
    <row r="5" spans="1:33" ht="14.45" customHeight="1" x14ac:dyDescent="0.2">
      <c r="A5" s="111" t="s">
        <v>5</v>
      </c>
      <c r="B5" s="111"/>
      <c r="C5" s="111" t="s">
        <v>6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</row>
    <row r="6" spans="1:33" ht="14.45" customHeight="1" x14ac:dyDescent="0.2">
      <c r="F6" s="109" t="s">
        <v>7</v>
      </c>
      <c r="G6" s="109"/>
      <c r="H6" s="109"/>
      <c r="I6" s="109"/>
      <c r="J6" s="109"/>
      <c r="L6" s="109" t="s">
        <v>8</v>
      </c>
      <c r="M6" s="109"/>
      <c r="N6" s="109"/>
      <c r="O6" s="109"/>
      <c r="P6" s="109"/>
      <c r="Q6" s="109"/>
      <c r="R6" s="109"/>
      <c r="T6" s="109" t="s">
        <v>9</v>
      </c>
      <c r="U6" s="109"/>
      <c r="V6" s="109"/>
      <c r="W6" s="109"/>
      <c r="X6" s="109"/>
      <c r="Y6" s="109"/>
      <c r="Z6" s="109"/>
      <c r="AA6" s="109"/>
      <c r="AB6" s="109"/>
    </row>
    <row r="7" spans="1:33" ht="14.45" customHeight="1" x14ac:dyDescent="0.2">
      <c r="F7" s="3"/>
      <c r="G7" s="3"/>
      <c r="H7" s="3"/>
      <c r="I7" s="3"/>
      <c r="J7" s="3"/>
      <c r="L7" s="108" t="s">
        <v>10</v>
      </c>
      <c r="M7" s="108"/>
      <c r="N7" s="108"/>
      <c r="O7" s="3"/>
      <c r="P7" s="108" t="s">
        <v>11</v>
      </c>
      <c r="Q7" s="108"/>
      <c r="R7" s="108"/>
      <c r="T7" s="3"/>
      <c r="U7" s="3"/>
      <c r="V7" s="3"/>
      <c r="W7" s="3"/>
      <c r="X7" s="3"/>
      <c r="Y7" s="3"/>
      <c r="Z7" s="3"/>
      <c r="AA7" s="3"/>
      <c r="AB7" s="3"/>
    </row>
    <row r="8" spans="1:33" ht="23.25" customHeight="1" x14ac:dyDescent="0.2">
      <c r="A8" s="107"/>
      <c r="B8" s="107"/>
      <c r="C8" s="107"/>
      <c r="E8" s="109" t="s">
        <v>12</v>
      </c>
      <c r="F8" s="109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2" t="s">
        <v>17</v>
      </c>
    </row>
    <row r="9" spans="1:33" ht="21.75" customHeight="1" x14ac:dyDescent="0.45">
      <c r="A9" s="105" t="s">
        <v>18</v>
      </c>
      <c r="B9" s="105"/>
      <c r="C9" s="105"/>
      <c r="E9" s="110">
        <v>2771416</v>
      </c>
      <c r="F9" s="110"/>
      <c r="H9" s="6">
        <v>10860532347</v>
      </c>
      <c r="J9" s="6">
        <v>4058006108.1803999</v>
      </c>
      <c r="L9" s="25">
        <v>0</v>
      </c>
      <c r="N9" s="25">
        <v>0</v>
      </c>
      <c r="P9" s="25">
        <v>0</v>
      </c>
      <c r="R9" s="25">
        <v>0</v>
      </c>
      <c r="T9" s="25">
        <v>2771416</v>
      </c>
      <c r="U9" s="52"/>
      <c r="V9" s="25">
        <v>1368</v>
      </c>
      <c r="X9" s="6">
        <v>10860532347</v>
      </c>
      <c r="Z9" s="6">
        <v>3768738870.3263998</v>
      </c>
      <c r="AB9" s="39">
        <f>Z9/$AG$9</f>
        <v>5.0771957628410816E-3</v>
      </c>
      <c r="AE9" s="24"/>
      <c r="AG9" s="22">
        <v>742287484345</v>
      </c>
    </row>
    <row r="10" spans="1:33" ht="21.75" customHeight="1" x14ac:dyDescent="0.45">
      <c r="A10" s="103" t="s">
        <v>19</v>
      </c>
      <c r="B10" s="103"/>
      <c r="C10" s="103"/>
      <c r="E10" s="104">
        <v>7368000</v>
      </c>
      <c r="F10" s="104"/>
      <c r="H10" s="8">
        <v>22778550658</v>
      </c>
      <c r="J10" s="8">
        <v>15812862303.6</v>
      </c>
      <c r="L10" s="26">
        <v>0</v>
      </c>
      <c r="N10" s="26">
        <v>0</v>
      </c>
      <c r="P10" s="26">
        <v>0</v>
      </c>
      <c r="R10" s="26">
        <v>0</v>
      </c>
      <c r="T10" s="82">
        <v>7368000</v>
      </c>
      <c r="U10" s="52"/>
      <c r="V10" s="82">
        <v>2920</v>
      </c>
      <c r="X10" s="8">
        <v>22778550658</v>
      </c>
      <c r="Z10" s="8">
        <v>21386548368</v>
      </c>
      <c r="AB10" s="39">
        <f t="shared" ref="AB10:AB59" si="0">Z10/$AG$9</f>
        <v>2.8811678519504676E-2</v>
      </c>
      <c r="AE10" s="24"/>
    </row>
    <row r="11" spans="1:33" ht="21.75" customHeight="1" x14ac:dyDescent="0.45">
      <c r="A11" s="103" t="s">
        <v>20</v>
      </c>
      <c r="B11" s="103"/>
      <c r="C11" s="103"/>
      <c r="E11" s="104">
        <v>2035520</v>
      </c>
      <c r="F11" s="104"/>
      <c r="H11" s="8">
        <v>27030873222</v>
      </c>
      <c r="J11" s="8">
        <v>21771877138.560001</v>
      </c>
      <c r="L11" s="26">
        <v>0</v>
      </c>
      <c r="N11" s="26">
        <v>0</v>
      </c>
      <c r="P11" s="26">
        <v>0</v>
      </c>
      <c r="R11" s="26">
        <v>0</v>
      </c>
      <c r="T11" s="82">
        <v>2035520</v>
      </c>
      <c r="U11" s="52"/>
      <c r="V11" s="82">
        <v>13050</v>
      </c>
      <c r="X11" s="8">
        <v>27030873222</v>
      </c>
      <c r="Z11" s="8">
        <v>26405482960.799999</v>
      </c>
      <c r="AB11" s="39">
        <f t="shared" si="0"/>
        <v>3.5573121624299507E-2</v>
      </c>
      <c r="AE11" s="24"/>
    </row>
    <row r="12" spans="1:33" ht="21.75" customHeight="1" x14ac:dyDescent="0.45">
      <c r="A12" s="103" t="s">
        <v>21</v>
      </c>
      <c r="B12" s="103"/>
      <c r="C12" s="103"/>
      <c r="E12" s="104">
        <v>19993677</v>
      </c>
      <c r="F12" s="104"/>
      <c r="H12" s="8">
        <v>46471172112</v>
      </c>
      <c r="J12" s="8">
        <v>30527561659.161598</v>
      </c>
      <c r="L12" s="26">
        <v>0</v>
      </c>
      <c r="N12" s="26">
        <v>0</v>
      </c>
      <c r="P12" s="26">
        <v>0</v>
      </c>
      <c r="R12" s="26">
        <v>0</v>
      </c>
      <c r="T12" s="82">
        <v>19993677</v>
      </c>
      <c r="U12" s="52"/>
      <c r="V12" s="82">
        <v>1749</v>
      </c>
      <c r="X12" s="8">
        <v>46471172112</v>
      </c>
      <c r="Z12" s="8">
        <v>34760875873.615601</v>
      </c>
      <c r="AB12" s="39">
        <f t="shared" si="0"/>
        <v>4.6829397782839968E-2</v>
      </c>
      <c r="AE12" s="24"/>
    </row>
    <row r="13" spans="1:33" ht="21.75" customHeight="1" x14ac:dyDescent="0.45">
      <c r="A13" s="103" t="s">
        <v>22</v>
      </c>
      <c r="B13" s="103"/>
      <c r="C13" s="103"/>
      <c r="E13" s="104">
        <v>24135977</v>
      </c>
      <c r="F13" s="104"/>
      <c r="H13" s="8">
        <v>48655952528</v>
      </c>
      <c r="J13" s="8">
        <v>44409873051.109398</v>
      </c>
      <c r="L13" s="8">
        <v>400000</v>
      </c>
      <c r="N13" s="8">
        <v>857995476</v>
      </c>
      <c r="P13" s="84">
        <v>-1200000</v>
      </c>
      <c r="R13" s="8">
        <v>2918530822</v>
      </c>
      <c r="T13" s="82">
        <v>23335977</v>
      </c>
      <c r="U13" s="52"/>
      <c r="V13" s="82">
        <v>2319</v>
      </c>
      <c r="X13" s="8">
        <v>47092331062</v>
      </c>
      <c r="Z13" s="8">
        <v>53794139685.555199</v>
      </c>
      <c r="AB13" s="39">
        <f t="shared" si="0"/>
        <v>7.2470762097010907E-2</v>
      </c>
      <c r="AE13" s="24"/>
    </row>
    <row r="14" spans="1:33" ht="21.75" customHeight="1" x14ac:dyDescent="0.45">
      <c r="A14" s="103" t="s">
        <v>23</v>
      </c>
      <c r="B14" s="103"/>
      <c r="C14" s="103"/>
      <c r="E14" s="104">
        <v>3400000</v>
      </c>
      <c r="F14" s="104"/>
      <c r="H14" s="8">
        <v>8158147631</v>
      </c>
      <c r="J14" s="8">
        <v>12687656580</v>
      </c>
      <c r="L14" s="26">
        <v>0</v>
      </c>
      <c r="N14" s="26">
        <v>0</v>
      </c>
      <c r="P14" s="26">
        <v>0</v>
      </c>
      <c r="R14" s="26">
        <v>0</v>
      </c>
      <c r="T14" s="82">
        <v>3400000</v>
      </c>
      <c r="U14" s="52"/>
      <c r="V14" s="82">
        <v>3513</v>
      </c>
      <c r="X14" s="8">
        <v>8158147631</v>
      </c>
      <c r="Z14" s="8">
        <v>11873132010</v>
      </c>
      <c r="AB14" s="39">
        <f t="shared" si="0"/>
        <v>1.5995328306628989E-2</v>
      </c>
      <c r="AE14" s="24"/>
    </row>
    <row r="15" spans="1:33" ht="21.75" customHeight="1" x14ac:dyDescent="0.45">
      <c r="A15" s="103" t="s">
        <v>24</v>
      </c>
      <c r="B15" s="103"/>
      <c r="C15" s="103"/>
      <c r="E15" s="104">
        <v>350000</v>
      </c>
      <c r="F15" s="104"/>
      <c r="H15" s="8">
        <v>718151490</v>
      </c>
      <c r="J15" s="8">
        <v>769941427.5</v>
      </c>
      <c r="L15" s="26">
        <v>0</v>
      </c>
      <c r="N15" s="26">
        <v>0</v>
      </c>
      <c r="P15" s="26">
        <v>0</v>
      </c>
      <c r="R15" s="26">
        <v>0</v>
      </c>
      <c r="T15" s="82">
        <v>350000</v>
      </c>
      <c r="U15" s="52"/>
      <c r="V15" s="82">
        <v>2531</v>
      </c>
      <c r="X15" s="8">
        <v>718151490</v>
      </c>
      <c r="Z15" s="8">
        <v>880579192.5</v>
      </c>
      <c r="AB15" s="39">
        <f t="shared" si="0"/>
        <v>1.1863047822731777E-3</v>
      </c>
      <c r="AE15" s="24"/>
    </row>
    <row r="16" spans="1:33" ht="21.75" customHeight="1" x14ac:dyDescent="0.45">
      <c r="A16" s="103" t="s">
        <v>25</v>
      </c>
      <c r="B16" s="103"/>
      <c r="C16" s="103"/>
      <c r="E16" s="104">
        <v>1891700</v>
      </c>
      <c r="F16" s="104"/>
      <c r="H16" s="8">
        <v>6613179564</v>
      </c>
      <c r="J16" s="8">
        <v>3666866550.75</v>
      </c>
      <c r="L16" s="26">
        <v>0</v>
      </c>
      <c r="N16" s="26">
        <v>0</v>
      </c>
      <c r="P16" s="26">
        <v>0</v>
      </c>
      <c r="R16" s="26">
        <v>0</v>
      </c>
      <c r="T16" s="82">
        <v>1891700</v>
      </c>
      <c r="U16" s="52"/>
      <c r="V16" s="82">
        <v>2362</v>
      </c>
      <c r="X16" s="8">
        <v>6613179564</v>
      </c>
      <c r="Z16" s="8">
        <v>4441609637.3699999</v>
      </c>
      <c r="AB16" s="39">
        <f t="shared" si="0"/>
        <v>5.9836784683084199E-3</v>
      </c>
      <c r="AE16" s="24"/>
    </row>
    <row r="17" spans="1:31" ht="21.75" customHeight="1" x14ac:dyDescent="0.45">
      <c r="A17" s="103" t="s">
        <v>26</v>
      </c>
      <c r="B17" s="103"/>
      <c r="C17" s="103"/>
      <c r="E17" s="104">
        <v>50000</v>
      </c>
      <c r="F17" s="104"/>
      <c r="H17" s="8">
        <v>153692494</v>
      </c>
      <c r="J17" s="8">
        <v>171125707.5</v>
      </c>
      <c r="L17" s="8">
        <v>800000</v>
      </c>
      <c r="N17" s="8">
        <v>3158928734</v>
      </c>
      <c r="P17" s="26">
        <v>0</v>
      </c>
      <c r="R17" s="26">
        <v>0</v>
      </c>
      <c r="T17" s="82">
        <v>850000</v>
      </c>
      <c r="U17" s="52"/>
      <c r="V17" s="82">
        <v>4020</v>
      </c>
      <c r="X17" s="8">
        <v>3312621228</v>
      </c>
      <c r="Z17" s="8">
        <v>3396668850</v>
      </c>
      <c r="AB17" s="39">
        <f t="shared" si="0"/>
        <v>4.5759478930151249E-3</v>
      </c>
      <c r="AE17" s="24"/>
    </row>
    <row r="18" spans="1:31" ht="21.75" customHeight="1" x14ac:dyDescent="0.45">
      <c r="A18" s="103" t="s">
        <v>27</v>
      </c>
      <c r="B18" s="103"/>
      <c r="C18" s="103"/>
      <c r="E18" s="104">
        <v>9658442</v>
      </c>
      <c r="F18" s="104"/>
      <c r="H18" s="8">
        <v>33997510117</v>
      </c>
      <c r="J18" s="8">
        <v>31404786837.497101</v>
      </c>
      <c r="L18" s="26">
        <v>0</v>
      </c>
      <c r="N18" s="26">
        <v>0</v>
      </c>
      <c r="P18" s="26">
        <v>0</v>
      </c>
      <c r="R18" s="26">
        <v>0</v>
      </c>
      <c r="T18" s="82">
        <v>9658442</v>
      </c>
      <c r="U18" s="52"/>
      <c r="V18" s="82">
        <v>3676</v>
      </c>
      <c r="X18" s="8">
        <v>33997510117</v>
      </c>
      <c r="Z18" s="8">
        <v>35293181416.887604</v>
      </c>
      <c r="AB18" s="39">
        <f t="shared" si="0"/>
        <v>4.7546512855501759E-2</v>
      </c>
    </row>
    <row r="19" spans="1:31" ht="21.75" customHeight="1" x14ac:dyDescent="0.45">
      <c r="A19" s="103" t="s">
        <v>28</v>
      </c>
      <c r="B19" s="103"/>
      <c r="C19" s="103"/>
      <c r="E19" s="104">
        <v>1700000</v>
      </c>
      <c r="F19" s="104"/>
      <c r="H19" s="8">
        <v>13620710029</v>
      </c>
      <c r="J19" s="8">
        <v>11423622600</v>
      </c>
      <c r="L19" s="26">
        <v>0</v>
      </c>
      <c r="N19" s="26">
        <v>0</v>
      </c>
      <c r="P19" s="84">
        <v>-1700000</v>
      </c>
      <c r="R19" s="8">
        <v>12018064567</v>
      </c>
      <c r="T19" s="82">
        <v>0</v>
      </c>
      <c r="U19" s="52"/>
      <c r="V19" s="82">
        <v>0</v>
      </c>
      <c r="X19" s="26">
        <v>0</v>
      </c>
      <c r="Z19" s="26">
        <v>0</v>
      </c>
      <c r="AB19" s="39">
        <f t="shared" si="0"/>
        <v>0</v>
      </c>
    </row>
    <row r="20" spans="1:31" ht="21.75" customHeight="1" x14ac:dyDescent="0.45">
      <c r="A20" s="103" t="s">
        <v>29</v>
      </c>
      <c r="B20" s="103"/>
      <c r="C20" s="103"/>
      <c r="E20" s="104">
        <v>1100000</v>
      </c>
      <c r="F20" s="104"/>
      <c r="H20" s="8">
        <v>18629302220</v>
      </c>
      <c r="J20" s="8">
        <v>11601557550</v>
      </c>
      <c r="L20" s="26">
        <v>0</v>
      </c>
      <c r="N20" s="26">
        <v>0</v>
      </c>
      <c r="P20" s="82">
        <v>0</v>
      </c>
      <c r="Q20" s="52"/>
      <c r="R20" s="82">
        <v>0</v>
      </c>
      <c r="T20" s="82">
        <v>1100000</v>
      </c>
      <c r="U20" s="52"/>
      <c r="V20" s="82">
        <v>10990</v>
      </c>
      <c r="X20" s="8">
        <v>18629302220</v>
      </c>
      <c r="Z20" s="8">
        <v>12017070450</v>
      </c>
      <c r="AB20" s="39">
        <f t="shared" si="0"/>
        <v>1.6189240292262173E-2</v>
      </c>
    </row>
    <row r="21" spans="1:31" ht="21.75" customHeight="1" x14ac:dyDescent="0.45">
      <c r="A21" s="103" t="s">
        <v>30</v>
      </c>
      <c r="B21" s="103"/>
      <c r="C21" s="103"/>
      <c r="E21" s="104">
        <v>144037</v>
      </c>
      <c r="F21" s="104"/>
      <c r="H21" s="8">
        <v>9771488330</v>
      </c>
      <c r="J21" s="8">
        <v>6998637415.0679998</v>
      </c>
      <c r="L21" s="26">
        <v>0</v>
      </c>
      <c r="N21" s="26">
        <v>0</v>
      </c>
      <c r="P21" s="84">
        <v>-93867</v>
      </c>
      <c r="R21" s="8">
        <v>5365238261</v>
      </c>
      <c r="T21" s="82">
        <v>50170</v>
      </c>
      <c r="U21" s="52"/>
      <c r="V21" s="82">
        <v>54730</v>
      </c>
      <c r="X21" s="8">
        <v>3403539156</v>
      </c>
      <c r="Z21" s="8">
        <v>2729466565.605</v>
      </c>
      <c r="AB21" s="39">
        <f t="shared" si="0"/>
        <v>3.6771016933062014E-3</v>
      </c>
    </row>
    <row r="22" spans="1:31" ht="21.75" customHeight="1" x14ac:dyDescent="0.45">
      <c r="A22" s="103" t="s">
        <v>31</v>
      </c>
      <c r="B22" s="103"/>
      <c r="C22" s="103"/>
      <c r="E22" s="104">
        <v>2200000</v>
      </c>
      <c r="F22" s="104"/>
      <c r="H22" s="8">
        <v>11407848926</v>
      </c>
      <c r="J22" s="8">
        <v>15570799200</v>
      </c>
      <c r="L22" s="26">
        <v>0</v>
      </c>
      <c r="N22" s="26">
        <v>0</v>
      </c>
      <c r="P22" s="84">
        <v>-2200000</v>
      </c>
      <c r="R22" s="8">
        <v>15132657674</v>
      </c>
      <c r="T22" s="82">
        <v>0</v>
      </c>
      <c r="U22" s="52"/>
      <c r="V22" s="82">
        <v>0</v>
      </c>
      <c r="X22" s="26">
        <v>0</v>
      </c>
      <c r="Z22" s="26">
        <v>0</v>
      </c>
      <c r="AB22" s="39">
        <f t="shared" si="0"/>
        <v>0</v>
      </c>
    </row>
    <row r="23" spans="1:31" ht="21.75" customHeight="1" x14ac:dyDescent="0.45">
      <c r="A23" s="103" t="s">
        <v>32</v>
      </c>
      <c r="B23" s="103"/>
      <c r="C23" s="103"/>
      <c r="E23" s="104">
        <v>1598892</v>
      </c>
      <c r="F23" s="104"/>
      <c r="H23" s="8">
        <v>6969755624</v>
      </c>
      <c r="J23" s="8">
        <v>6241489733.1401997</v>
      </c>
      <c r="L23" s="26">
        <v>0</v>
      </c>
      <c r="N23" s="26">
        <v>0</v>
      </c>
      <c r="P23" s="84">
        <v>-1598892</v>
      </c>
      <c r="R23" s="8">
        <v>6955953831</v>
      </c>
      <c r="T23" s="82">
        <v>0</v>
      </c>
      <c r="U23" s="52"/>
      <c r="V23" s="82">
        <v>0</v>
      </c>
      <c r="X23" s="26">
        <v>0</v>
      </c>
      <c r="Z23" s="26">
        <v>0</v>
      </c>
      <c r="AB23" s="39">
        <f t="shared" si="0"/>
        <v>0</v>
      </c>
    </row>
    <row r="24" spans="1:31" ht="21.75" customHeight="1" x14ac:dyDescent="0.45">
      <c r="A24" s="103" t="s">
        <v>33</v>
      </c>
      <c r="B24" s="103"/>
      <c r="C24" s="103"/>
      <c r="E24" s="104">
        <v>8660149</v>
      </c>
      <c r="F24" s="104"/>
      <c r="H24" s="8">
        <v>8392582424</v>
      </c>
      <c r="J24" s="8">
        <v>11483900565.3423</v>
      </c>
      <c r="L24" s="26">
        <v>0</v>
      </c>
      <c r="N24" s="26">
        <v>0</v>
      </c>
      <c r="P24" s="26">
        <v>0</v>
      </c>
      <c r="R24" s="26">
        <v>0</v>
      </c>
      <c r="T24" s="82">
        <v>8660149</v>
      </c>
      <c r="U24" s="52"/>
      <c r="V24" s="82">
        <v>1586</v>
      </c>
      <c r="X24" s="8">
        <v>8392582424</v>
      </c>
      <c r="Z24" s="8">
        <v>13653273085.9317</v>
      </c>
      <c r="AB24" s="39">
        <f t="shared" si="0"/>
        <v>1.8393511104366052E-2</v>
      </c>
    </row>
    <row r="25" spans="1:31" ht="21.75" customHeight="1" x14ac:dyDescent="0.45">
      <c r="A25" s="103" t="s">
        <v>34</v>
      </c>
      <c r="B25" s="103"/>
      <c r="C25" s="103"/>
      <c r="E25" s="104">
        <v>6298165</v>
      </c>
      <c r="F25" s="104"/>
      <c r="H25" s="8">
        <v>21021492903</v>
      </c>
      <c r="J25" s="8">
        <v>43136160426.7425</v>
      </c>
      <c r="L25" s="8">
        <v>2624235</v>
      </c>
      <c r="N25" s="26">
        <v>0</v>
      </c>
      <c r="P25" s="26">
        <v>0</v>
      </c>
      <c r="R25" s="26">
        <v>0</v>
      </c>
      <c r="T25" s="82">
        <v>8922400</v>
      </c>
      <c r="U25" s="52"/>
      <c r="V25" s="82">
        <v>5195</v>
      </c>
      <c r="X25" s="8">
        <v>21021492903</v>
      </c>
      <c r="Z25" s="8">
        <v>46076074385.400002</v>
      </c>
      <c r="AB25" s="39">
        <f t="shared" si="0"/>
        <v>6.207308537076827E-2</v>
      </c>
    </row>
    <row r="26" spans="1:31" ht="21.75" customHeight="1" x14ac:dyDescent="0.45">
      <c r="A26" s="103" t="s">
        <v>35</v>
      </c>
      <c r="B26" s="103"/>
      <c r="C26" s="103"/>
      <c r="E26" s="104">
        <v>1900000</v>
      </c>
      <c r="F26" s="104"/>
      <c r="H26" s="8">
        <v>4807312155</v>
      </c>
      <c r="J26" s="8">
        <v>3509195310</v>
      </c>
      <c r="L26" s="26">
        <v>0</v>
      </c>
      <c r="N26" s="26">
        <v>0</v>
      </c>
      <c r="P26" s="26">
        <v>0</v>
      </c>
      <c r="R26" s="26">
        <v>0</v>
      </c>
      <c r="T26" s="82">
        <v>1900000</v>
      </c>
      <c r="U26" s="52"/>
      <c r="V26" s="82">
        <v>2176</v>
      </c>
      <c r="X26" s="8">
        <v>4807312155</v>
      </c>
      <c r="Z26" s="8">
        <v>4109800320</v>
      </c>
      <c r="AB26" s="39">
        <f t="shared" si="0"/>
        <v>5.5366692914491453E-3</v>
      </c>
    </row>
    <row r="27" spans="1:31" ht="21.75" customHeight="1" x14ac:dyDescent="0.45">
      <c r="A27" s="103" t="s">
        <v>36</v>
      </c>
      <c r="B27" s="103"/>
      <c r="C27" s="103"/>
      <c r="E27" s="104">
        <v>761720</v>
      </c>
      <c r="F27" s="104"/>
      <c r="H27" s="8">
        <v>9997559457</v>
      </c>
      <c r="J27" s="8">
        <v>4959579867.3000002</v>
      </c>
      <c r="L27" s="26">
        <v>0</v>
      </c>
      <c r="N27" s="26">
        <v>0</v>
      </c>
      <c r="P27" s="84">
        <v>-761719</v>
      </c>
      <c r="R27" s="8">
        <v>4943092100</v>
      </c>
      <c r="T27" s="82">
        <v>1</v>
      </c>
      <c r="U27" s="52"/>
      <c r="V27" s="82">
        <v>6870</v>
      </c>
      <c r="X27" s="8">
        <v>13125</v>
      </c>
      <c r="Z27" s="8">
        <v>6829.1234999999997</v>
      </c>
      <c r="AB27" s="39">
        <f t="shared" si="0"/>
        <v>9.200105948204245E-9</v>
      </c>
    </row>
    <row r="28" spans="1:31" ht="21.75" customHeight="1" x14ac:dyDescent="0.45">
      <c r="A28" s="103" t="s">
        <v>37</v>
      </c>
      <c r="B28" s="103"/>
      <c r="C28" s="103"/>
      <c r="E28" s="104">
        <v>617383</v>
      </c>
      <c r="F28" s="104"/>
      <c r="H28" s="8">
        <v>1854876906</v>
      </c>
      <c r="J28" s="8">
        <v>1861994838.8691001</v>
      </c>
      <c r="L28" s="26">
        <v>0</v>
      </c>
      <c r="N28" s="26">
        <v>0</v>
      </c>
      <c r="P28" s="26">
        <v>0</v>
      </c>
      <c r="R28" s="26">
        <v>0</v>
      </c>
      <c r="T28" s="82">
        <v>617383</v>
      </c>
      <c r="U28" s="52"/>
      <c r="V28" s="82">
        <v>3034</v>
      </c>
      <c r="X28" s="8">
        <v>1854876906</v>
      </c>
      <c r="Z28" s="8">
        <v>1861994836.8691001</v>
      </c>
      <c r="AB28" s="39">
        <f t="shared" si="0"/>
        <v>2.5084551149506962E-3</v>
      </c>
    </row>
    <row r="29" spans="1:31" ht="21.75" customHeight="1" x14ac:dyDescent="0.45">
      <c r="A29" s="103" t="s">
        <v>38</v>
      </c>
      <c r="B29" s="103"/>
      <c r="C29" s="103"/>
      <c r="E29" s="104">
        <v>1</v>
      </c>
      <c r="F29" s="104"/>
      <c r="H29" s="8">
        <v>3260</v>
      </c>
      <c r="J29" s="8">
        <v>4105.4264999999996</v>
      </c>
      <c r="L29" s="26">
        <v>0</v>
      </c>
      <c r="N29" s="26">
        <v>0</v>
      </c>
      <c r="P29" s="26">
        <v>0</v>
      </c>
      <c r="R29" s="26">
        <v>0</v>
      </c>
      <c r="T29" s="82">
        <v>1</v>
      </c>
      <c r="U29" s="52"/>
      <c r="V29" s="82">
        <v>4130</v>
      </c>
      <c r="X29" s="8">
        <v>3260</v>
      </c>
      <c r="Z29" s="8">
        <v>4105.4264999999996</v>
      </c>
      <c r="AB29" s="39">
        <f t="shared" si="0"/>
        <v>5.5307769382945457E-9</v>
      </c>
    </row>
    <row r="30" spans="1:31" ht="21.75" customHeight="1" x14ac:dyDescent="0.45">
      <c r="A30" s="103" t="s">
        <v>39</v>
      </c>
      <c r="B30" s="103"/>
      <c r="C30" s="103"/>
      <c r="E30" s="104">
        <v>175000</v>
      </c>
      <c r="F30" s="104"/>
      <c r="H30" s="8">
        <v>5466834474</v>
      </c>
      <c r="J30" s="8">
        <v>4006270012.5</v>
      </c>
      <c r="L30" s="26">
        <v>0</v>
      </c>
      <c r="N30" s="26">
        <v>0</v>
      </c>
      <c r="P30" s="84">
        <v>-175000</v>
      </c>
      <c r="R30" s="8">
        <v>4280775541</v>
      </c>
      <c r="T30" s="82">
        <v>0</v>
      </c>
      <c r="U30" s="52"/>
      <c r="V30" s="82">
        <v>0</v>
      </c>
      <c r="X30" s="26">
        <v>0</v>
      </c>
      <c r="Z30" s="26">
        <v>0</v>
      </c>
      <c r="AB30" s="39">
        <f t="shared" si="0"/>
        <v>0</v>
      </c>
    </row>
    <row r="31" spans="1:31" ht="21.75" customHeight="1" x14ac:dyDescent="0.45">
      <c r="A31" s="103" t="s">
        <v>40</v>
      </c>
      <c r="B31" s="103"/>
      <c r="C31" s="103"/>
      <c r="E31" s="104">
        <v>75321</v>
      </c>
      <c r="F31" s="104"/>
      <c r="H31" s="8">
        <v>6959895894</v>
      </c>
      <c r="J31" s="8">
        <v>6764761098.5174999</v>
      </c>
      <c r="L31" s="26">
        <v>0</v>
      </c>
      <c r="N31" s="26">
        <v>0</v>
      </c>
      <c r="P31" s="8">
        <v>0</v>
      </c>
      <c r="R31" s="26">
        <v>0</v>
      </c>
      <c r="T31" s="82">
        <v>75321</v>
      </c>
      <c r="U31" s="52"/>
      <c r="V31" s="82">
        <v>104500</v>
      </c>
      <c r="X31" s="8">
        <v>6959895894</v>
      </c>
      <c r="Z31" s="8">
        <v>7824211785.2250004</v>
      </c>
      <c r="AB31" s="39">
        <f t="shared" si="0"/>
        <v>1.0540675883992767E-2</v>
      </c>
    </row>
    <row r="32" spans="1:31" ht="21.75" customHeight="1" x14ac:dyDescent="0.45">
      <c r="A32" s="103" t="s">
        <v>41</v>
      </c>
      <c r="B32" s="103"/>
      <c r="C32" s="103"/>
      <c r="E32" s="104">
        <v>917661</v>
      </c>
      <c r="F32" s="104"/>
      <c r="H32" s="8">
        <v>19037956148</v>
      </c>
      <c r="J32" s="8">
        <v>8465224510.224</v>
      </c>
      <c r="L32" s="26">
        <v>0</v>
      </c>
      <c r="N32" s="26">
        <v>0</v>
      </c>
      <c r="P32" s="84">
        <v>-917661</v>
      </c>
      <c r="R32" s="8">
        <v>7597576511</v>
      </c>
      <c r="T32" s="82">
        <v>0</v>
      </c>
      <c r="U32" s="52"/>
      <c r="V32" s="82">
        <v>0</v>
      </c>
      <c r="X32" s="26">
        <v>0</v>
      </c>
      <c r="Z32" s="26">
        <v>0</v>
      </c>
      <c r="AB32" s="39">
        <f t="shared" si="0"/>
        <v>0</v>
      </c>
    </row>
    <row r="33" spans="1:28" ht="21.75" customHeight="1" x14ac:dyDescent="0.45">
      <c r="A33" s="103" t="s">
        <v>42</v>
      </c>
      <c r="B33" s="103"/>
      <c r="C33" s="103"/>
      <c r="E33" s="104">
        <v>1117000</v>
      </c>
      <c r="F33" s="104"/>
      <c r="H33" s="8">
        <v>2695062839</v>
      </c>
      <c r="J33" s="8">
        <v>2379488300.5500002</v>
      </c>
      <c r="L33" s="26">
        <v>0</v>
      </c>
      <c r="N33" s="26">
        <v>0</v>
      </c>
      <c r="P33" s="26">
        <v>0</v>
      </c>
      <c r="R33" s="26">
        <v>0</v>
      </c>
      <c r="T33" s="82">
        <v>1117000</v>
      </c>
      <c r="U33" s="52"/>
      <c r="V33" s="82">
        <v>2517</v>
      </c>
      <c r="X33" s="8">
        <v>2695062839</v>
      </c>
      <c r="Z33" s="8">
        <v>2794760640.4499998</v>
      </c>
      <c r="AB33" s="39">
        <f t="shared" si="0"/>
        <v>3.7650650177890542E-3</v>
      </c>
    </row>
    <row r="34" spans="1:28" ht="21.75" customHeight="1" x14ac:dyDescent="0.45">
      <c r="A34" s="103" t="s">
        <v>43</v>
      </c>
      <c r="B34" s="103"/>
      <c r="C34" s="103"/>
      <c r="E34" s="104">
        <v>38667000</v>
      </c>
      <c r="F34" s="104"/>
      <c r="H34" s="8">
        <v>47724227087</v>
      </c>
      <c r="J34" s="8">
        <v>36169152400.349998</v>
      </c>
      <c r="L34" s="26">
        <v>0</v>
      </c>
      <c r="N34" s="26">
        <v>0</v>
      </c>
      <c r="P34" s="26">
        <v>0</v>
      </c>
      <c r="R34" s="26">
        <v>0</v>
      </c>
      <c r="T34" s="82">
        <v>38667000</v>
      </c>
      <c r="U34" s="52"/>
      <c r="V34" s="82">
        <v>1097</v>
      </c>
      <c r="X34" s="8">
        <v>47724227087</v>
      </c>
      <c r="Z34" s="8">
        <v>42165313690.949997</v>
      </c>
      <c r="AB34" s="39">
        <f t="shared" si="0"/>
        <v>5.6804559662159713E-2</v>
      </c>
    </row>
    <row r="35" spans="1:28" ht="21.75" customHeight="1" x14ac:dyDescent="0.45">
      <c r="A35" s="103" t="s">
        <v>44</v>
      </c>
      <c r="B35" s="103"/>
      <c r="C35" s="103"/>
      <c r="E35" s="104">
        <v>3208556</v>
      </c>
      <c r="F35" s="104"/>
      <c r="H35" s="8">
        <v>7599136025</v>
      </c>
      <c r="J35" s="8">
        <v>4436545942.6938</v>
      </c>
      <c r="L35" s="26">
        <v>0</v>
      </c>
      <c r="N35" s="26">
        <v>0</v>
      </c>
      <c r="P35" s="26">
        <v>0</v>
      </c>
      <c r="R35" s="26">
        <v>0</v>
      </c>
      <c r="T35" s="82">
        <v>3208556</v>
      </c>
      <c r="U35" s="52"/>
      <c r="V35" s="82">
        <v>1691</v>
      </c>
      <c r="X35" s="8">
        <v>7599136025</v>
      </c>
      <c r="Z35" s="8">
        <v>5393385470.2337999</v>
      </c>
      <c r="AB35" s="39">
        <f t="shared" si="0"/>
        <v>7.2658984342070156E-3</v>
      </c>
    </row>
    <row r="36" spans="1:28" ht="21.75" customHeight="1" x14ac:dyDescent="0.45">
      <c r="A36" s="103" t="s">
        <v>45</v>
      </c>
      <c r="B36" s="103"/>
      <c r="C36" s="103"/>
      <c r="E36" s="104">
        <v>6000000</v>
      </c>
      <c r="F36" s="104"/>
      <c r="H36" s="8">
        <v>27789827924</v>
      </c>
      <c r="J36" s="8">
        <v>19896904800</v>
      </c>
      <c r="L36" s="26">
        <v>0</v>
      </c>
      <c r="N36" s="26">
        <v>0</v>
      </c>
      <c r="P36" s="84">
        <v>-5921627</v>
      </c>
      <c r="R36" s="8">
        <v>19579684047</v>
      </c>
      <c r="T36" s="82">
        <v>78373</v>
      </c>
      <c r="U36" s="52"/>
      <c r="V36" s="82">
        <v>3562</v>
      </c>
      <c r="X36" s="8">
        <v>362995361</v>
      </c>
      <c r="Z36" s="8">
        <v>277503596.47530001</v>
      </c>
      <c r="AB36" s="39">
        <f t="shared" si="0"/>
        <v>3.7384921924174872E-4</v>
      </c>
    </row>
    <row r="37" spans="1:28" ht="21.75" customHeight="1" x14ac:dyDescent="0.45">
      <c r="A37" s="103" t="s">
        <v>46</v>
      </c>
      <c r="B37" s="103"/>
      <c r="C37" s="103"/>
      <c r="E37" s="104">
        <v>6921627</v>
      </c>
      <c r="F37" s="104"/>
      <c r="H37" s="8">
        <v>23645683813</v>
      </c>
      <c r="J37" s="8">
        <v>22712343397.1744</v>
      </c>
      <c r="L37" s="26">
        <v>0</v>
      </c>
      <c r="N37" s="26">
        <v>0</v>
      </c>
      <c r="P37" s="84">
        <v>-2921627</v>
      </c>
      <c r="R37" s="8">
        <v>9122228338</v>
      </c>
      <c r="T37" s="82">
        <v>4000000</v>
      </c>
      <c r="U37" s="52"/>
      <c r="V37" s="82">
        <v>3805</v>
      </c>
      <c r="X37" s="8">
        <v>13664812513</v>
      </c>
      <c r="Z37" s="8">
        <v>15129441000</v>
      </c>
      <c r="AB37" s="39">
        <f t="shared" si="0"/>
        <v>2.0382185230228327E-2</v>
      </c>
    </row>
    <row r="38" spans="1:28" ht="21.75" customHeight="1" x14ac:dyDescent="0.45">
      <c r="A38" s="103" t="s">
        <v>47</v>
      </c>
      <c r="B38" s="103"/>
      <c r="C38" s="103"/>
      <c r="E38" s="104">
        <v>34950</v>
      </c>
      <c r="F38" s="104"/>
      <c r="H38" s="8">
        <v>148933560</v>
      </c>
      <c r="J38" s="8">
        <v>142894041.36750001</v>
      </c>
      <c r="L38" s="26">
        <v>0</v>
      </c>
      <c r="N38" s="26">
        <v>0</v>
      </c>
      <c r="P38" s="26">
        <v>0</v>
      </c>
      <c r="R38" s="26">
        <v>0</v>
      </c>
      <c r="T38" s="82">
        <v>34950</v>
      </c>
      <c r="U38" s="52"/>
      <c r="V38" s="82">
        <v>4823</v>
      </c>
      <c r="X38" s="8">
        <v>148933560</v>
      </c>
      <c r="Z38" s="8">
        <v>167560895.0925</v>
      </c>
      <c r="AB38" s="39">
        <f t="shared" si="0"/>
        <v>2.2573584847703176E-4</v>
      </c>
    </row>
    <row r="39" spans="1:28" ht="21.75" customHeight="1" x14ac:dyDescent="0.45">
      <c r="A39" s="103" t="s">
        <v>48</v>
      </c>
      <c r="B39" s="103"/>
      <c r="C39" s="103"/>
      <c r="E39" s="104">
        <v>700000</v>
      </c>
      <c r="F39" s="104"/>
      <c r="H39" s="8">
        <v>9188493978</v>
      </c>
      <c r="J39" s="8">
        <v>11683069650</v>
      </c>
      <c r="L39" s="26">
        <v>0</v>
      </c>
      <c r="N39" s="26">
        <v>0</v>
      </c>
      <c r="P39" s="26">
        <v>0</v>
      </c>
      <c r="R39" s="38">
        <v>0</v>
      </c>
      <c r="T39" s="82">
        <v>700000</v>
      </c>
      <c r="U39" s="52"/>
      <c r="V39" s="82">
        <v>18060</v>
      </c>
      <c r="X39" s="8">
        <v>9188493978</v>
      </c>
      <c r="Z39" s="8">
        <v>12566780100</v>
      </c>
      <c r="AB39" s="39">
        <f t="shared" si="0"/>
        <v>1.692980195010161E-2</v>
      </c>
    </row>
    <row r="40" spans="1:28" ht="21.75" customHeight="1" x14ac:dyDescent="0.45">
      <c r="A40" s="103" t="s">
        <v>49</v>
      </c>
      <c r="B40" s="103"/>
      <c r="C40" s="103"/>
      <c r="E40" s="104">
        <v>485000</v>
      </c>
      <c r="F40" s="104"/>
      <c r="H40" s="8">
        <v>20097231732</v>
      </c>
      <c r="J40" s="8">
        <v>19742578537.5</v>
      </c>
      <c r="L40" s="26">
        <v>0</v>
      </c>
      <c r="N40" s="26">
        <v>0</v>
      </c>
      <c r="P40" s="26">
        <v>0</v>
      </c>
      <c r="R40" s="26">
        <v>0</v>
      </c>
      <c r="T40" s="82">
        <v>485000</v>
      </c>
      <c r="U40" s="52"/>
      <c r="V40" s="82">
        <v>39100</v>
      </c>
      <c r="X40" s="8">
        <v>20097231732</v>
      </c>
      <c r="Z40" s="8">
        <v>18850667170</v>
      </c>
      <c r="AB40" s="39">
        <f t="shared" si="0"/>
        <v>2.5395372504002232E-2</v>
      </c>
    </row>
    <row r="41" spans="1:28" ht="21.75" customHeight="1" x14ac:dyDescent="0.45">
      <c r="A41" s="103" t="s">
        <v>50</v>
      </c>
      <c r="B41" s="103"/>
      <c r="C41" s="103"/>
      <c r="E41" s="104">
        <v>4428997</v>
      </c>
      <c r="F41" s="104"/>
      <c r="H41" s="8">
        <v>20685131350</v>
      </c>
      <c r="J41" s="8">
        <v>30422273272.843498</v>
      </c>
      <c r="L41" s="26">
        <v>0</v>
      </c>
      <c r="N41" s="26">
        <v>0</v>
      </c>
      <c r="P41" s="26">
        <v>0</v>
      </c>
      <c r="R41" s="26">
        <v>0</v>
      </c>
      <c r="T41" s="82">
        <v>4428997</v>
      </c>
      <c r="U41" s="52"/>
      <c r="V41" s="82">
        <v>7920</v>
      </c>
      <c r="X41" s="8">
        <v>20685131350</v>
      </c>
      <c r="Z41" s="8">
        <v>34868944185.372002</v>
      </c>
      <c r="AB41" s="39">
        <f t="shared" si="0"/>
        <v>4.6974986000391232E-2</v>
      </c>
    </row>
    <row r="42" spans="1:28" ht="21.75" customHeight="1" x14ac:dyDescent="0.45">
      <c r="A42" s="103" t="s">
        <v>51</v>
      </c>
      <c r="B42" s="103"/>
      <c r="C42" s="103"/>
      <c r="E42" s="104">
        <v>294172</v>
      </c>
      <c r="F42" s="104"/>
      <c r="H42" s="8">
        <v>6673182478</v>
      </c>
      <c r="J42" s="8">
        <v>12503950891.416</v>
      </c>
      <c r="L42" s="26">
        <v>0</v>
      </c>
      <c r="N42" s="26">
        <v>0</v>
      </c>
      <c r="P42" s="26">
        <v>0</v>
      </c>
      <c r="R42" s="26">
        <v>0</v>
      </c>
      <c r="T42" s="82">
        <v>294172</v>
      </c>
      <c r="U42" s="52"/>
      <c r="V42" s="82">
        <v>49890</v>
      </c>
      <c r="X42" s="8">
        <v>6673182478</v>
      </c>
      <c r="Z42" s="8">
        <v>14588917445.573999</v>
      </c>
      <c r="AB42" s="39">
        <f t="shared" si="0"/>
        <v>1.9653998960318411E-2</v>
      </c>
    </row>
    <row r="43" spans="1:28" ht="21.75" customHeight="1" x14ac:dyDescent="0.45">
      <c r="A43" s="103" t="s">
        <v>52</v>
      </c>
      <c r="B43" s="103"/>
      <c r="C43" s="103"/>
      <c r="E43" s="104">
        <v>170000</v>
      </c>
      <c r="F43" s="104"/>
      <c r="H43" s="8">
        <v>2239371133</v>
      </c>
      <c r="J43" s="8">
        <v>1703404080</v>
      </c>
      <c r="L43" s="26">
        <v>0</v>
      </c>
      <c r="N43" s="26">
        <v>0</v>
      </c>
      <c r="P43" s="84">
        <v>-170000</v>
      </c>
      <c r="R43" s="8">
        <v>1632428911</v>
      </c>
      <c r="T43" s="82">
        <v>0</v>
      </c>
      <c r="U43" s="52"/>
      <c r="V43" s="82">
        <v>0</v>
      </c>
      <c r="X43" s="26">
        <v>0</v>
      </c>
      <c r="Z43" s="26">
        <v>0</v>
      </c>
      <c r="AB43" s="39">
        <f t="shared" si="0"/>
        <v>0</v>
      </c>
    </row>
    <row r="44" spans="1:28" ht="21.75" customHeight="1" x14ac:dyDescent="0.45">
      <c r="A44" s="103" t="s">
        <v>53</v>
      </c>
      <c r="B44" s="103"/>
      <c r="C44" s="103"/>
      <c r="E44" s="104">
        <v>1600677</v>
      </c>
      <c r="F44" s="104"/>
      <c r="H44" s="8">
        <v>2809048277</v>
      </c>
      <c r="J44" s="8">
        <v>1640478713.97735</v>
      </c>
      <c r="L44" s="26">
        <v>0</v>
      </c>
      <c r="N44" s="26">
        <v>0</v>
      </c>
      <c r="P44" s="84">
        <v>-1600677</v>
      </c>
      <c r="R44" s="8">
        <v>1789448014</v>
      </c>
      <c r="T44" s="82">
        <v>0</v>
      </c>
      <c r="U44" s="52"/>
      <c r="V44" s="82">
        <v>0</v>
      </c>
      <c r="X44" s="26">
        <v>0</v>
      </c>
      <c r="Z44" s="26">
        <v>0</v>
      </c>
      <c r="AB44" s="39">
        <f t="shared" si="0"/>
        <v>0</v>
      </c>
    </row>
    <row r="45" spans="1:28" ht="21.75" customHeight="1" x14ac:dyDescent="0.45">
      <c r="A45" s="103" t="s">
        <v>54</v>
      </c>
      <c r="B45" s="103"/>
      <c r="C45" s="103"/>
      <c r="E45" s="104">
        <v>4509700</v>
      </c>
      <c r="F45" s="104"/>
      <c r="H45" s="8">
        <v>21157345706</v>
      </c>
      <c r="J45" s="8">
        <v>15367269052.98</v>
      </c>
      <c r="L45" s="8">
        <v>3608282</v>
      </c>
      <c r="N45" s="8">
        <v>13879392821</v>
      </c>
      <c r="P45" s="26">
        <v>0</v>
      </c>
      <c r="R45" s="26">
        <v>0</v>
      </c>
      <c r="T45" s="82">
        <v>8117982</v>
      </c>
      <c r="U45" s="52"/>
      <c r="V45" s="82">
        <v>3890</v>
      </c>
      <c r="X45" s="8">
        <v>35036738527</v>
      </c>
      <c r="Z45" s="8">
        <v>31391055227.618999</v>
      </c>
      <c r="AB45" s="39">
        <f t="shared" si="0"/>
        <v>4.228961943945303E-2</v>
      </c>
    </row>
    <row r="46" spans="1:28" ht="21.75" customHeight="1" x14ac:dyDescent="0.45">
      <c r="A46" s="103" t="s">
        <v>55</v>
      </c>
      <c r="B46" s="103"/>
      <c r="C46" s="103"/>
      <c r="E46" s="104">
        <v>200000</v>
      </c>
      <c r="F46" s="104"/>
      <c r="H46" s="8">
        <v>1606957792</v>
      </c>
      <c r="J46" s="8">
        <v>1045740600</v>
      </c>
      <c r="L46" s="26">
        <v>0</v>
      </c>
      <c r="N46" s="26">
        <v>0</v>
      </c>
      <c r="P46" s="84">
        <v>-200000</v>
      </c>
      <c r="R46" s="8">
        <v>1423479609</v>
      </c>
      <c r="T46" s="82">
        <v>0</v>
      </c>
      <c r="U46" s="52"/>
      <c r="V46" s="82">
        <v>0</v>
      </c>
      <c r="X46" s="26">
        <v>0</v>
      </c>
      <c r="Z46" s="26">
        <v>0</v>
      </c>
      <c r="AB46" s="39">
        <f t="shared" si="0"/>
        <v>0</v>
      </c>
    </row>
    <row r="47" spans="1:28" ht="21.75" customHeight="1" x14ac:dyDescent="0.45">
      <c r="A47" s="103" t="s">
        <v>56</v>
      </c>
      <c r="B47" s="103"/>
      <c r="C47" s="103"/>
      <c r="E47" s="104">
        <v>2887500</v>
      </c>
      <c r="F47" s="104"/>
      <c r="H47" s="8">
        <v>10787258510</v>
      </c>
      <c r="J47" s="8">
        <v>8760214732.5</v>
      </c>
      <c r="L47" s="26">
        <v>0</v>
      </c>
      <c r="N47" s="26">
        <v>0</v>
      </c>
      <c r="P47" s="8">
        <v>0</v>
      </c>
      <c r="R47" s="8">
        <v>0</v>
      </c>
      <c r="T47" s="82">
        <v>2887500</v>
      </c>
      <c r="U47" s="52"/>
      <c r="V47" s="82">
        <v>3670</v>
      </c>
      <c r="X47" s="8">
        <v>10787258510</v>
      </c>
      <c r="Z47" s="8">
        <v>10534072106.25</v>
      </c>
      <c r="AB47" s="39">
        <f t="shared" si="0"/>
        <v>1.4191364300780773E-2</v>
      </c>
    </row>
    <row r="48" spans="1:28" ht="21.75" customHeight="1" x14ac:dyDescent="0.45">
      <c r="A48" s="103" t="s">
        <v>57</v>
      </c>
      <c r="B48" s="103"/>
      <c r="C48" s="103"/>
      <c r="E48" s="104">
        <v>15818513</v>
      </c>
      <c r="F48" s="104"/>
      <c r="H48" s="8">
        <v>13206973475</v>
      </c>
      <c r="J48" s="8">
        <v>24624399199.419899</v>
      </c>
      <c r="L48" s="26">
        <v>0</v>
      </c>
      <c r="N48" s="26">
        <v>0</v>
      </c>
      <c r="P48" s="84">
        <v>-15818513</v>
      </c>
      <c r="R48" s="8">
        <v>24029790684</v>
      </c>
      <c r="T48" s="82">
        <v>0</v>
      </c>
      <c r="U48" s="52"/>
      <c r="V48" s="82">
        <v>0</v>
      </c>
      <c r="X48" s="26">
        <v>0</v>
      </c>
      <c r="Z48" s="26">
        <v>0</v>
      </c>
      <c r="AB48" s="39">
        <f t="shared" si="0"/>
        <v>0</v>
      </c>
    </row>
    <row r="49" spans="1:28" ht="21.75" customHeight="1" x14ac:dyDescent="0.45">
      <c r="A49" s="103" t="s">
        <v>58</v>
      </c>
      <c r="B49" s="103"/>
      <c r="C49" s="103"/>
      <c r="E49" s="104">
        <v>2125752</v>
      </c>
      <c r="F49" s="104"/>
      <c r="H49" s="8">
        <v>7468164358</v>
      </c>
      <c r="J49" s="8">
        <v>3659895739.3392</v>
      </c>
      <c r="L49" s="26">
        <v>0</v>
      </c>
      <c r="N49" s="26">
        <v>0</v>
      </c>
      <c r="P49" s="84">
        <v>-2125752</v>
      </c>
      <c r="R49" s="8">
        <v>3566919269</v>
      </c>
      <c r="T49" s="82">
        <v>0</v>
      </c>
      <c r="U49" s="52"/>
      <c r="V49" s="82">
        <v>0</v>
      </c>
      <c r="X49" s="26">
        <v>0</v>
      </c>
      <c r="Z49" s="26">
        <v>0</v>
      </c>
      <c r="AB49" s="39">
        <f t="shared" si="0"/>
        <v>0</v>
      </c>
    </row>
    <row r="50" spans="1:28" ht="21.75" customHeight="1" x14ac:dyDescent="0.45">
      <c r="A50" s="103" t="s">
        <v>59</v>
      </c>
      <c r="B50" s="103"/>
      <c r="C50" s="103"/>
      <c r="E50" s="104">
        <v>1401054</v>
      </c>
      <c r="F50" s="104"/>
      <c r="H50" s="8">
        <v>9540103057</v>
      </c>
      <c r="J50" s="8">
        <v>8815903222.6709995</v>
      </c>
      <c r="L50" s="8">
        <v>840632</v>
      </c>
      <c r="N50" s="26">
        <v>0</v>
      </c>
      <c r="P50" s="84">
        <v>-641686</v>
      </c>
      <c r="R50" s="8">
        <v>2418157475</v>
      </c>
      <c r="T50" s="82">
        <v>1600000</v>
      </c>
      <c r="U50" s="52"/>
      <c r="V50" s="82">
        <v>3996</v>
      </c>
      <c r="X50" s="8">
        <v>6809234161</v>
      </c>
      <c r="Z50" s="8">
        <v>6355558080</v>
      </c>
      <c r="AB50" s="39">
        <f t="shared" si="0"/>
        <v>8.5621248021016966E-3</v>
      </c>
    </row>
    <row r="51" spans="1:28" ht="21.75" customHeight="1" x14ac:dyDescent="0.45">
      <c r="A51" s="103" t="s">
        <v>60</v>
      </c>
      <c r="B51" s="103"/>
      <c r="C51" s="103"/>
      <c r="E51" s="104">
        <v>12725747</v>
      </c>
      <c r="F51" s="104"/>
      <c r="H51" s="8">
        <v>25713168978</v>
      </c>
      <c r="J51" s="8">
        <v>48689960871.792198</v>
      </c>
      <c r="L51" s="26">
        <v>0</v>
      </c>
      <c r="N51" s="26">
        <v>0</v>
      </c>
      <c r="P51" s="26">
        <v>0</v>
      </c>
      <c r="R51" s="26">
        <v>0</v>
      </c>
      <c r="T51" s="82">
        <v>12725747</v>
      </c>
      <c r="U51" s="52"/>
      <c r="V51" s="82">
        <v>4674</v>
      </c>
      <c r="X51" s="8">
        <v>25713168978</v>
      </c>
      <c r="Z51" s="8">
        <v>59126234636.205902</v>
      </c>
      <c r="AB51" s="39">
        <f t="shared" si="0"/>
        <v>7.9654090744072467E-2</v>
      </c>
    </row>
    <row r="52" spans="1:28" ht="21.75" customHeight="1" x14ac:dyDescent="0.45">
      <c r="A52" s="103" t="s">
        <v>61</v>
      </c>
      <c r="B52" s="103"/>
      <c r="C52" s="103"/>
      <c r="E52" s="104">
        <v>2000000</v>
      </c>
      <c r="F52" s="104"/>
      <c r="H52" s="8">
        <v>31967416093</v>
      </c>
      <c r="J52" s="8">
        <v>21729933000</v>
      </c>
      <c r="L52" s="26">
        <v>0</v>
      </c>
      <c r="N52" s="26">
        <v>0</v>
      </c>
      <c r="P52" s="26">
        <v>0</v>
      </c>
      <c r="R52" s="26">
        <v>0</v>
      </c>
      <c r="T52" s="82">
        <v>2000000</v>
      </c>
      <c r="U52" s="52"/>
      <c r="V52" s="82">
        <v>12920</v>
      </c>
      <c r="X52" s="8">
        <v>31967416093</v>
      </c>
      <c r="Z52" s="8">
        <v>25686252000</v>
      </c>
      <c r="AB52" s="39">
        <f t="shared" si="0"/>
        <v>3.460418307155716E-2</v>
      </c>
    </row>
    <row r="53" spans="1:28" ht="21.75" customHeight="1" x14ac:dyDescent="0.45">
      <c r="A53" s="103" t="s">
        <v>62</v>
      </c>
      <c r="B53" s="103"/>
      <c r="C53" s="103"/>
      <c r="E53" s="104">
        <v>6139154</v>
      </c>
      <c r="F53" s="104"/>
      <c r="H53" s="8">
        <v>13622586357</v>
      </c>
      <c r="J53" s="8">
        <v>35151125954.112</v>
      </c>
      <c r="L53" s="26">
        <v>0</v>
      </c>
      <c r="N53" s="26">
        <v>0</v>
      </c>
      <c r="P53" s="26">
        <v>0</v>
      </c>
      <c r="R53" s="26">
        <v>0</v>
      </c>
      <c r="T53" s="82">
        <v>6139154</v>
      </c>
      <c r="U53" s="52"/>
      <c r="V53" s="82">
        <v>6520</v>
      </c>
      <c r="X53" s="8">
        <v>13622586357</v>
      </c>
      <c r="Z53" s="8">
        <v>39789121739.723999</v>
      </c>
      <c r="AB53" s="39">
        <f t="shared" si="0"/>
        <v>5.36033849133725E-2</v>
      </c>
    </row>
    <row r="54" spans="1:28" ht="21.75" customHeight="1" x14ac:dyDescent="0.45">
      <c r="A54" s="103" t="s">
        <v>63</v>
      </c>
      <c r="B54" s="103"/>
      <c r="C54" s="103"/>
      <c r="E54" s="104">
        <v>579000</v>
      </c>
      <c r="F54" s="104"/>
      <c r="H54" s="8">
        <v>2004286726</v>
      </c>
      <c r="J54" s="8">
        <v>1043481124.35</v>
      </c>
      <c r="L54" s="26">
        <v>0</v>
      </c>
      <c r="N54" s="26">
        <v>0</v>
      </c>
      <c r="P54" s="84">
        <v>-579000</v>
      </c>
      <c r="R54" s="8">
        <v>1050963354</v>
      </c>
      <c r="T54" s="82">
        <v>0</v>
      </c>
      <c r="U54" s="52"/>
      <c r="V54" s="82">
        <v>0</v>
      </c>
      <c r="X54" s="26">
        <v>0</v>
      </c>
      <c r="Z54" s="26">
        <v>0</v>
      </c>
      <c r="AB54" s="39">
        <f t="shared" si="0"/>
        <v>0</v>
      </c>
    </row>
    <row r="55" spans="1:28" ht="21.75" customHeight="1" x14ac:dyDescent="0.45">
      <c r="A55" s="103" t="s">
        <v>64</v>
      </c>
      <c r="B55" s="103"/>
      <c r="C55" s="103"/>
      <c r="E55" s="104">
        <v>350000</v>
      </c>
      <c r="F55" s="104"/>
      <c r="H55" s="8">
        <v>2909039013</v>
      </c>
      <c r="J55" s="8">
        <v>1323478170</v>
      </c>
      <c r="L55" s="26">
        <v>0</v>
      </c>
      <c r="N55" s="26">
        <v>0</v>
      </c>
      <c r="P55" s="26">
        <v>0</v>
      </c>
      <c r="R55" s="26">
        <v>0</v>
      </c>
      <c r="T55" s="82">
        <v>350000</v>
      </c>
      <c r="U55" s="52"/>
      <c r="V55" s="82">
        <v>4581</v>
      </c>
      <c r="X55" s="8">
        <v>2909039013</v>
      </c>
      <c r="Z55" s="8">
        <v>1593810060.5</v>
      </c>
      <c r="AB55" s="39">
        <f t="shared" si="0"/>
        <v>2.1471600883940403E-3</v>
      </c>
    </row>
    <row r="56" spans="1:28" ht="21.75" customHeight="1" x14ac:dyDescent="0.45">
      <c r="A56" s="103" t="s">
        <v>65</v>
      </c>
      <c r="B56" s="103"/>
      <c r="C56" s="103"/>
      <c r="E56" s="104">
        <v>230000</v>
      </c>
      <c r="F56" s="104"/>
      <c r="H56" s="8">
        <v>2945314914</v>
      </c>
      <c r="J56" s="8">
        <v>3388318830</v>
      </c>
      <c r="L56" s="26">
        <v>0</v>
      </c>
      <c r="N56" s="26">
        <v>0</v>
      </c>
      <c r="P56" s="84">
        <v>-230000</v>
      </c>
      <c r="R56" s="8">
        <v>3811287111</v>
      </c>
      <c r="T56" s="82">
        <v>0</v>
      </c>
      <c r="U56" s="52"/>
      <c r="V56" s="82">
        <v>0</v>
      </c>
      <c r="X56" s="26">
        <v>0</v>
      </c>
      <c r="Z56" s="26">
        <v>0</v>
      </c>
      <c r="AB56" s="39">
        <f t="shared" si="0"/>
        <v>0</v>
      </c>
    </row>
    <row r="57" spans="1:28" ht="21.75" customHeight="1" x14ac:dyDescent="0.45">
      <c r="A57" s="103" t="s">
        <v>66</v>
      </c>
      <c r="B57" s="103"/>
      <c r="C57" s="103"/>
      <c r="E57" s="104">
        <v>250000</v>
      </c>
      <c r="F57" s="104"/>
      <c r="H57" s="8">
        <v>4745805208</v>
      </c>
      <c r="J57" s="8">
        <v>5479700625</v>
      </c>
      <c r="L57" s="26">
        <v>0</v>
      </c>
      <c r="N57" s="26">
        <v>0</v>
      </c>
      <c r="P57" s="84">
        <v>-125000</v>
      </c>
      <c r="R57" s="8">
        <v>2474556811</v>
      </c>
      <c r="T57" s="82">
        <v>125000</v>
      </c>
      <c r="U57" s="52"/>
      <c r="V57" s="82">
        <v>21480</v>
      </c>
      <c r="X57" s="8">
        <v>2372902604</v>
      </c>
      <c r="Z57" s="8">
        <v>2669024250</v>
      </c>
      <c r="AB57" s="39">
        <f t="shared" si="0"/>
        <v>3.595674595477205E-3</v>
      </c>
    </row>
    <row r="58" spans="1:28" ht="21.75" customHeight="1" x14ac:dyDescent="0.45">
      <c r="A58" s="103" t="s">
        <v>67</v>
      </c>
      <c r="B58" s="103"/>
      <c r="C58" s="103"/>
      <c r="E58" s="104">
        <v>956700</v>
      </c>
      <c r="F58" s="104"/>
      <c r="H58" s="8">
        <v>2572384924</v>
      </c>
      <c r="J58" s="8">
        <v>2551553484.7049999</v>
      </c>
      <c r="L58" s="8">
        <v>1200000</v>
      </c>
      <c r="N58" s="8">
        <v>3484430535</v>
      </c>
      <c r="P58" s="26">
        <v>0</v>
      </c>
      <c r="R58" s="26">
        <v>0</v>
      </c>
      <c r="T58" s="82">
        <v>2156700</v>
      </c>
      <c r="U58" s="52"/>
      <c r="V58" s="82">
        <v>2888</v>
      </c>
      <c r="X58" s="8">
        <v>6056815459</v>
      </c>
      <c r="Z58" s="8">
        <v>6191489729.8800001</v>
      </c>
      <c r="AB58" s="39">
        <f t="shared" si="0"/>
        <v>8.341094064577172E-3</v>
      </c>
    </row>
    <row r="59" spans="1:28" ht="21.75" customHeight="1" x14ac:dyDescent="0.45">
      <c r="A59" s="105" t="s">
        <v>68</v>
      </c>
      <c r="B59" s="105"/>
      <c r="C59" s="105"/>
      <c r="D59" s="16"/>
      <c r="E59" s="104">
        <v>0</v>
      </c>
      <c r="F59" s="106"/>
      <c r="H59" s="28">
        <v>0</v>
      </c>
      <c r="J59" s="28">
        <v>0</v>
      </c>
      <c r="L59" s="18">
        <v>1200000</v>
      </c>
      <c r="N59" s="10">
        <v>6846347503</v>
      </c>
      <c r="P59" s="27">
        <v>0</v>
      </c>
      <c r="R59" s="28">
        <v>0</v>
      </c>
      <c r="T59" s="83">
        <v>1200000</v>
      </c>
      <c r="U59" s="52"/>
      <c r="V59" s="83">
        <v>5800</v>
      </c>
      <c r="X59" s="10">
        <v>6846347503</v>
      </c>
      <c r="Z59" s="10">
        <v>6918588000</v>
      </c>
      <c r="AB59" s="39">
        <f t="shared" si="0"/>
        <v>9.3206313536392353E-3</v>
      </c>
    </row>
    <row r="60" spans="1:28" s="19" customFormat="1" ht="21.75" customHeight="1" thickBot="1" x14ac:dyDescent="0.25">
      <c r="A60" s="107"/>
      <c r="B60" s="107"/>
      <c r="C60" s="107"/>
      <c r="D60" s="107"/>
      <c r="F60" s="20"/>
      <c r="H60" s="21">
        <v>664917516220</v>
      </c>
      <c r="J60" s="21">
        <f>SUM(J9:J59)</f>
        <v>646367813231.73022</v>
      </c>
      <c r="L60" s="20"/>
      <c r="N60" s="21">
        <v>28227095069</v>
      </c>
      <c r="P60" s="20"/>
      <c r="R60" s="21">
        <v>130110832930</v>
      </c>
      <c r="T60" s="20"/>
      <c r="V60" s="20"/>
      <c r="X60" s="21">
        <v>543062801602</v>
      </c>
      <c r="Z60" s="21">
        <f>SUM(Z9:Z59)</f>
        <v>621331339252.96216</v>
      </c>
      <c r="AB60" s="40">
        <f>SUM(AB9:AB59)</f>
        <v>0.83704946177454331</v>
      </c>
    </row>
    <row r="61" spans="1:28" ht="13.5" thickTop="1" x14ac:dyDescent="0.2"/>
    <row r="62" spans="1:28" x14ac:dyDescent="0.2">
      <c r="Z62" s="23"/>
    </row>
    <row r="63" spans="1:28" x14ac:dyDescent="0.2">
      <c r="Z63" s="22"/>
    </row>
  </sheetData>
  <mergeCells count="11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7:C57"/>
    <mergeCell ref="E57:F57"/>
    <mergeCell ref="A58:C58"/>
    <mergeCell ref="E58:F58"/>
    <mergeCell ref="A59:C59"/>
    <mergeCell ref="E59:F59"/>
    <mergeCell ref="A60:D60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1"/>
  <sheetViews>
    <sheetView rightToLeft="1" workbookViewId="0">
      <selection activeCell="A4" sqref="A4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6.7109375" customWidth="1"/>
    <col min="39" max="39" width="0.28515625" customWidth="1"/>
    <col min="43" max="43" width="0" hidden="1" customWidth="1"/>
  </cols>
  <sheetData>
    <row r="1" spans="1:43" ht="29.1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</row>
    <row r="2" spans="1:43" ht="21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</row>
    <row r="3" spans="1:43" ht="21.75" customHeight="1" x14ac:dyDescent="0.2">
      <c r="A3" s="101" t="s">
        <v>203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</row>
    <row r="4" spans="1:43" ht="14.45" customHeight="1" x14ac:dyDescent="0.2"/>
    <row r="5" spans="1:43" ht="14.45" customHeight="1" x14ac:dyDescent="0.2">
      <c r="A5" s="1" t="s">
        <v>73</v>
      </c>
      <c r="B5" s="111" t="s">
        <v>74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</row>
    <row r="6" spans="1:43" ht="14.45" customHeight="1" x14ac:dyDescent="0.2">
      <c r="A6" s="37"/>
      <c r="B6" s="37"/>
      <c r="C6" s="107" t="s">
        <v>75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09" t="s">
        <v>7</v>
      </c>
      <c r="Q6" s="109"/>
      <c r="R6" s="109"/>
      <c r="S6" s="109"/>
      <c r="T6" s="109"/>
      <c r="V6" s="109" t="s">
        <v>8</v>
      </c>
      <c r="W6" s="109"/>
      <c r="X6" s="109"/>
      <c r="Y6" s="109"/>
      <c r="Z6" s="109"/>
      <c r="AA6" s="109"/>
      <c r="AB6" s="109"/>
      <c r="AD6" s="109" t="s">
        <v>9</v>
      </c>
      <c r="AE6" s="109"/>
      <c r="AF6" s="109"/>
      <c r="AG6" s="109"/>
      <c r="AH6" s="109"/>
      <c r="AI6" s="109"/>
      <c r="AJ6" s="109"/>
      <c r="AK6" s="109"/>
      <c r="AL6" s="109"/>
    </row>
    <row r="7" spans="1:43" ht="14.45" customHeight="1" x14ac:dyDescent="0.2">
      <c r="A7" s="16"/>
      <c r="B7" s="16"/>
      <c r="C7" s="1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08" t="s">
        <v>10</v>
      </c>
      <c r="W7" s="108"/>
      <c r="X7" s="108"/>
      <c r="Y7" s="3"/>
      <c r="Z7" s="108" t="s">
        <v>11</v>
      </c>
      <c r="AA7" s="108"/>
      <c r="AB7" s="108"/>
      <c r="AD7" s="3"/>
      <c r="AE7" s="3"/>
      <c r="AF7" s="3"/>
      <c r="AG7" s="3"/>
      <c r="AH7" s="3"/>
      <c r="AI7" s="3"/>
      <c r="AJ7" s="3"/>
      <c r="AK7" s="3"/>
      <c r="AL7" s="3"/>
    </row>
    <row r="8" spans="1:43" ht="14.45" customHeight="1" x14ac:dyDescent="0.2">
      <c r="A8" s="107"/>
      <c r="B8" s="107"/>
      <c r="D8" s="2" t="s">
        <v>76</v>
      </c>
      <c r="F8" s="2" t="s">
        <v>77</v>
      </c>
      <c r="H8" s="2" t="s">
        <v>78</v>
      </c>
      <c r="J8" s="2" t="s">
        <v>79</v>
      </c>
      <c r="L8" s="2" t="s">
        <v>80</v>
      </c>
      <c r="N8" s="2" t="s">
        <v>72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  <row r="9" spans="1:43" ht="21.75" customHeight="1" x14ac:dyDescent="0.2">
      <c r="A9" s="105" t="s">
        <v>81</v>
      </c>
      <c r="B9" s="105"/>
      <c r="D9" s="11" t="s">
        <v>82</v>
      </c>
      <c r="F9" s="11" t="s">
        <v>82</v>
      </c>
      <c r="H9" s="11" t="s">
        <v>83</v>
      </c>
      <c r="J9" s="11" t="s">
        <v>84</v>
      </c>
      <c r="L9" s="12">
        <v>0</v>
      </c>
      <c r="N9" s="12">
        <v>0</v>
      </c>
      <c r="P9" s="6">
        <v>1300</v>
      </c>
      <c r="R9" s="13">
        <v>808603531</v>
      </c>
      <c r="T9" s="13">
        <v>1258275896</v>
      </c>
      <c r="V9" s="33">
        <v>0</v>
      </c>
      <c r="W9" s="34"/>
      <c r="X9" s="33">
        <v>0</v>
      </c>
      <c r="Y9" s="34"/>
      <c r="Z9" s="33">
        <v>0</v>
      </c>
      <c r="AA9" s="34"/>
      <c r="AB9" s="33">
        <v>0</v>
      </c>
      <c r="AD9" s="6">
        <v>1300</v>
      </c>
      <c r="AF9" s="13">
        <v>991410</v>
      </c>
      <c r="AH9" s="13">
        <v>808603531</v>
      </c>
      <c r="AJ9" s="13">
        <v>1288599396</v>
      </c>
      <c r="AL9" s="32">
        <f>AJ9/AQ9</f>
        <v>1.7359842691367345E-3</v>
      </c>
      <c r="AQ9" s="22">
        <v>742287484345</v>
      </c>
    </row>
    <row r="10" spans="1:43" s="19" customFormat="1" ht="21.75" customHeight="1" thickBot="1" x14ac:dyDescent="0.25">
      <c r="A10" s="107"/>
      <c r="B10" s="107"/>
      <c r="D10" s="21"/>
      <c r="F10" s="21"/>
      <c r="H10" s="21"/>
      <c r="J10" s="21"/>
      <c r="L10" s="21"/>
      <c r="N10" s="21"/>
      <c r="P10" s="20"/>
      <c r="R10" s="21">
        <v>808603531</v>
      </c>
      <c r="T10" s="21">
        <v>1258275896</v>
      </c>
      <c r="V10" s="35">
        <v>0</v>
      </c>
      <c r="W10" s="36"/>
      <c r="X10" s="35">
        <v>0</v>
      </c>
      <c r="Y10" s="36"/>
      <c r="Z10" s="35">
        <v>0</v>
      </c>
      <c r="AA10" s="36"/>
      <c r="AB10" s="35">
        <v>0</v>
      </c>
      <c r="AD10" s="20"/>
      <c r="AF10" s="21"/>
      <c r="AH10" s="21">
        <f>SUM(AH9)</f>
        <v>808603531</v>
      </c>
      <c r="AJ10" s="21">
        <f>SUM(AJ9)</f>
        <v>1288599396</v>
      </c>
      <c r="AL10" s="31">
        <f>SUM(AL9)</f>
        <v>1.7359842691367345E-3</v>
      </c>
    </row>
    <row r="11" spans="1:43" ht="13.5" thickTop="1" x14ac:dyDescent="0.2"/>
  </sheetData>
  <mergeCells count="13">
    <mergeCell ref="A1:AL1"/>
    <mergeCell ref="A2:AL2"/>
    <mergeCell ref="A3:AL3"/>
    <mergeCell ref="B5:AL5"/>
    <mergeCell ref="P6:T6"/>
    <mergeCell ref="V6:AB6"/>
    <mergeCell ref="AD6:AL6"/>
    <mergeCell ref="C6:O6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1"/>
  <sheetViews>
    <sheetView rightToLeft="1" workbookViewId="0">
      <selection activeCell="A4" sqref="A4"/>
    </sheetView>
  </sheetViews>
  <sheetFormatPr defaultRowHeight="12.75" x14ac:dyDescent="0.2"/>
  <cols>
    <col min="1" max="1" width="6.28515625" bestFit="1" customWidth="1"/>
    <col min="2" max="2" width="21.140625" customWidth="1"/>
    <col min="3" max="3" width="1.28515625" customWidth="1"/>
    <col min="4" max="4" width="15.28515625" bestFit="1" customWidth="1"/>
    <col min="5" max="5" width="1.28515625" customWidth="1"/>
    <col min="6" max="6" width="16.28515625" bestFit="1" customWidth="1"/>
    <col min="7" max="7" width="1.28515625" customWidth="1"/>
    <col min="8" max="8" width="16.42578125" bestFit="1" customWidth="1"/>
    <col min="9" max="9" width="1.28515625" customWidth="1"/>
    <col min="10" max="10" width="16.28515625" bestFit="1" customWidth="1"/>
    <col min="11" max="11" width="1.28515625" customWidth="1"/>
    <col min="12" max="12" width="18.28515625" bestFit="1" customWidth="1"/>
    <col min="13" max="13" width="0.28515625" customWidth="1"/>
    <col min="14" max="14" width="12" bestFit="1" customWidth="1"/>
    <col min="15" max="15" width="7" bestFit="1" customWidth="1"/>
    <col min="19" max="19" width="0" hidden="1" customWidth="1"/>
  </cols>
  <sheetData>
    <row r="1" spans="1:19" ht="29.1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9" ht="21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9" ht="21.75" customHeight="1" x14ac:dyDescent="0.2">
      <c r="A3" s="101" t="s">
        <v>203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9" ht="14.45" customHeight="1" x14ac:dyDescent="0.2"/>
    <row r="5" spans="1:19" ht="14.45" customHeight="1" x14ac:dyDescent="0.2">
      <c r="A5" s="1" t="s">
        <v>85</v>
      </c>
      <c r="B5" s="111" t="s">
        <v>86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9" ht="14.45" customHeight="1" x14ac:dyDescent="0.2">
      <c r="D6" s="2" t="s">
        <v>7</v>
      </c>
      <c r="F6" s="109" t="s">
        <v>8</v>
      </c>
      <c r="G6" s="109"/>
      <c r="H6" s="109"/>
      <c r="J6" s="2" t="s">
        <v>9</v>
      </c>
    </row>
    <row r="7" spans="1:19" ht="14.45" customHeight="1" x14ac:dyDescent="0.2">
      <c r="D7" s="3"/>
      <c r="F7" s="3"/>
      <c r="G7" s="3"/>
      <c r="H7" s="3"/>
      <c r="J7" s="3"/>
    </row>
    <row r="8" spans="1:19" ht="20.25" customHeight="1" x14ac:dyDescent="0.2">
      <c r="A8" s="107"/>
      <c r="B8" s="107"/>
      <c r="D8" s="2" t="s">
        <v>87</v>
      </c>
      <c r="F8" s="2" t="s">
        <v>88</v>
      </c>
      <c r="H8" s="2" t="s">
        <v>89</v>
      </c>
      <c r="J8" s="2" t="s">
        <v>87</v>
      </c>
      <c r="L8" s="2" t="s">
        <v>17</v>
      </c>
    </row>
    <row r="9" spans="1:19" ht="21.75" customHeight="1" x14ac:dyDescent="0.2">
      <c r="A9" s="105" t="s">
        <v>190</v>
      </c>
      <c r="B9" s="105"/>
      <c r="D9" s="6">
        <v>3559684289</v>
      </c>
      <c r="F9" s="6">
        <v>98268535671</v>
      </c>
      <c r="H9" s="6">
        <v>15544387863</v>
      </c>
      <c r="J9" s="6">
        <f>D9+F9-H9</f>
        <v>86283832097</v>
      </c>
      <c r="L9" s="41">
        <f>J9/S9</f>
        <v>0.11624045119545225</v>
      </c>
      <c r="S9" s="22">
        <v>742287484345</v>
      </c>
    </row>
    <row r="10" spans="1:19" s="19" customFormat="1" ht="21.75" customHeight="1" thickBot="1" x14ac:dyDescent="0.25">
      <c r="A10" s="107"/>
      <c r="B10" s="107"/>
      <c r="D10" s="21">
        <v>3559684289</v>
      </c>
      <c r="F10" s="21">
        <v>98268535671</v>
      </c>
      <c r="H10" s="21">
        <v>15544387863</v>
      </c>
      <c r="J10" s="21">
        <v>86283832097</v>
      </c>
      <c r="L10" s="40">
        <f>SUM(L9:L9)</f>
        <v>0.11624045119545225</v>
      </c>
    </row>
    <row r="11" spans="1:19" ht="13.5" thickTop="1" x14ac:dyDescent="0.2"/>
  </sheetData>
  <mergeCells count="8"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3"/>
  <sheetViews>
    <sheetView rightToLeft="1" tabSelected="1" workbookViewId="0">
      <selection activeCell="F26" sqref="F26"/>
    </sheetView>
  </sheetViews>
  <sheetFormatPr defaultRowHeight="12.75" x14ac:dyDescent="0.2"/>
  <cols>
    <col min="1" max="1" width="2.5703125" customWidth="1"/>
    <col min="2" max="2" width="50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6.42578125" customWidth="1"/>
    <col min="9" max="9" width="1.28515625" customWidth="1"/>
    <col min="10" max="10" width="19.42578125" customWidth="1"/>
    <col min="11" max="11" width="0.28515625" customWidth="1"/>
    <col min="18" max="18" width="0" hidden="1" customWidth="1"/>
  </cols>
  <sheetData>
    <row r="1" spans="1:18" ht="29.1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8" ht="21.75" customHeight="1" x14ac:dyDescent="0.2">
      <c r="A2" s="101" t="s">
        <v>90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8" ht="21.75" customHeight="1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8" ht="14.45" customHeight="1" x14ac:dyDescent="0.2"/>
    <row r="5" spans="1:18" ht="29.1" customHeight="1" x14ac:dyDescent="0.2">
      <c r="A5" s="1" t="s">
        <v>91</v>
      </c>
      <c r="B5" s="111" t="s">
        <v>92</v>
      </c>
      <c r="C5" s="111"/>
      <c r="D5" s="111"/>
      <c r="E5" s="111"/>
      <c r="F5" s="111"/>
      <c r="G5" s="111"/>
      <c r="H5" s="111"/>
      <c r="I5" s="111"/>
      <c r="J5" s="111"/>
    </row>
    <row r="6" spans="1:18" ht="14.45" customHeight="1" x14ac:dyDescent="0.2"/>
    <row r="7" spans="1:18" ht="18" customHeight="1" x14ac:dyDescent="0.2">
      <c r="A7" s="107"/>
      <c r="B7" s="107"/>
      <c r="D7" s="2" t="s">
        <v>93</v>
      </c>
      <c r="F7" s="2" t="s">
        <v>87</v>
      </c>
      <c r="H7" s="91" t="s">
        <v>94</v>
      </c>
      <c r="J7" s="91" t="s">
        <v>95</v>
      </c>
    </row>
    <row r="8" spans="1:18" ht="21.75" customHeight="1" x14ac:dyDescent="0.2">
      <c r="A8" s="105" t="s">
        <v>96</v>
      </c>
      <c r="B8" s="105"/>
      <c r="D8" s="5" t="s">
        <v>97</v>
      </c>
      <c r="F8" s="44">
        <f>'درآمد سرمایه گذاری در سهام'!U77</f>
        <v>-33937849682</v>
      </c>
      <c r="H8" s="86">
        <f>F8/$F$13</f>
        <v>1.0453029423106281</v>
      </c>
      <c r="J8" s="88">
        <f>F8/$R$9</f>
        <v>-4.5720627651356684E-2</v>
      </c>
    </row>
    <row r="9" spans="1:18" ht="21.75" customHeight="1" x14ac:dyDescent="0.2">
      <c r="A9" s="103" t="s">
        <v>98</v>
      </c>
      <c r="B9" s="103"/>
      <c r="D9" s="7" t="s">
        <v>99</v>
      </c>
      <c r="F9" s="53">
        <v>0</v>
      </c>
      <c r="H9" s="86">
        <f t="shared" ref="H9:H12" si="0">F9/$F$13</f>
        <v>0</v>
      </c>
      <c r="J9" s="87">
        <f t="shared" ref="J9:J12" si="1">F9/$R$9</f>
        <v>0</v>
      </c>
      <c r="R9" s="22">
        <v>742287484345</v>
      </c>
    </row>
    <row r="10" spans="1:18" ht="21.75" customHeight="1" x14ac:dyDescent="0.2">
      <c r="A10" s="103" t="s">
        <v>100</v>
      </c>
      <c r="B10" s="103"/>
      <c r="D10" s="7" t="s">
        <v>101</v>
      </c>
      <c r="F10" s="46">
        <f>'درآمد سرمایه گذاری در اوراق به'!R10</f>
        <v>250334619</v>
      </c>
      <c r="H10" s="88">
        <f t="shared" si="0"/>
        <v>-7.7104329312206793E-3</v>
      </c>
      <c r="J10" s="87">
        <f t="shared" si="1"/>
        <v>3.372475277835206E-4</v>
      </c>
    </row>
    <row r="11" spans="1:18" ht="21.75" customHeight="1" x14ac:dyDescent="0.2">
      <c r="A11" s="103" t="s">
        <v>102</v>
      </c>
      <c r="B11" s="103"/>
      <c r="D11" s="7" t="s">
        <v>103</v>
      </c>
      <c r="F11" s="46">
        <f>'درآمد سپرده بانکی'!H9</f>
        <v>113323725</v>
      </c>
      <c r="H11" s="86">
        <f t="shared" si="0"/>
        <v>-3.4904280703125451E-3</v>
      </c>
      <c r="J11" s="87">
        <f t="shared" si="1"/>
        <v>1.5266824160452833E-4</v>
      </c>
    </row>
    <row r="12" spans="1:18" ht="21.75" customHeight="1" x14ac:dyDescent="0.2">
      <c r="A12" s="105" t="s">
        <v>104</v>
      </c>
      <c r="B12" s="105"/>
      <c r="D12" s="9" t="s">
        <v>105</v>
      </c>
      <c r="F12" s="47">
        <f>'سایر درآمدها'!F11</f>
        <v>1107192243</v>
      </c>
      <c r="H12" s="88">
        <f t="shared" si="0"/>
        <v>-3.4102081309094881E-2</v>
      </c>
      <c r="J12" s="87">
        <f t="shared" si="1"/>
        <v>1.4915949229253067E-3</v>
      </c>
    </row>
    <row r="13" spans="1:18" s="19" customFormat="1" ht="21.75" customHeight="1" thickBot="1" x14ac:dyDescent="0.25">
      <c r="A13" s="107"/>
      <c r="B13" s="107"/>
      <c r="D13" s="21"/>
      <c r="F13" s="48">
        <f>SUM(F8:F12)</f>
        <v>-32466999095</v>
      </c>
      <c r="H13" s="92">
        <f>SUM(H8:H12)</f>
        <v>1</v>
      </c>
      <c r="J13" s="93">
        <f>SUM(J8:J12)</f>
        <v>-4.3739116959043332E-2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87"/>
  <sheetViews>
    <sheetView rightToLeft="1" workbookViewId="0">
      <selection activeCell="N26" sqref="N26"/>
    </sheetView>
  </sheetViews>
  <sheetFormatPr defaultRowHeight="12.75" x14ac:dyDescent="0.2"/>
  <cols>
    <col min="1" max="1" width="6.140625" bestFit="1" customWidth="1"/>
    <col min="2" max="2" width="22.5703125" customWidth="1"/>
    <col min="3" max="3" width="1.28515625" customWidth="1"/>
    <col min="4" max="4" width="14.85546875" bestFit="1" customWidth="1"/>
    <col min="5" max="5" width="1.28515625" customWidth="1"/>
    <col min="6" max="6" width="15.7109375" bestFit="1" customWidth="1"/>
    <col min="7" max="7" width="1.28515625" customWidth="1"/>
    <col min="8" max="8" width="17.85546875" bestFit="1" customWidth="1"/>
    <col min="9" max="9" width="1.28515625" customWidth="1"/>
    <col min="10" max="10" width="16.42578125" bestFit="1" customWidth="1"/>
    <col min="11" max="11" width="1.28515625" customWidth="1"/>
    <col min="12" max="12" width="17.28515625" bestFit="1" customWidth="1"/>
    <col min="13" max="13" width="1.28515625" customWidth="1"/>
    <col min="14" max="14" width="17.7109375" bestFit="1" customWidth="1"/>
    <col min="15" max="15" width="10.140625" customWidth="1"/>
    <col min="16" max="16" width="0.7109375" customWidth="1"/>
    <col min="17" max="17" width="16.28515625" bestFit="1" customWidth="1"/>
    <col min="18" max="18" width="1.28515625" customWidth="1"/>
    <col min="19" max="19" width="17.85546875" bestFit="1" customWidth="1"/>
    <col min="20" max="20" width="1.28515625" customWidth="1"/>
    <col min="21" max="21" width="18.140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</row>
    <row r="2" spans="1:23" ht="21.75" customHeight="1" x14ac:dyDescent="0.2">
      <c r="A2" s="101" t="s">
        <v>90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 ht="21.75" customHeight="1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</row>
    <row r="4" spans="1:23" ht="14.45" customHeight="1" x14ac:dyDescent="0.2"/>
    <row r="5" spans="1:23" ht="14.45" customHeight="1" x14ac:dyDescent="0.2">
      <c r="A5" s="1" t="s">
        <v>106</v>
      </c>
      <c r="B5" s="111" t="s">
        <v>107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</row>
    <row r="6" spans="1:23" ht="14.45" customHeight="1" x14ac:dyDescent="0.2">
      <c r="D6" s="109" t="s">
        <v>108</v>
      </c>
      <c r="E6" s="109"/>
      <c r="F6" s="109"/>
      <c r="G6" s="109"/>
      <c r="H6" s="109"/>
      <c r="I6" s="109"/>
      <c r="J6" s="109"/>
      <c r="K6" s="109"/>
      <c r="L6" s="109"/>
      <c r="N6" s="109" t="s">
        <v>109</v>
      </c>
      <c r="O6" s="109"/>
      <c r="P6" s="109"/>
      <c r="Q6" s="109"/>
      <c r="R6" s="109"/>
      <c r="S6" s="109"/>
      <c r="T6" s="109"/>
      <c r="U6" s="109"/>
      <c r="V6" s="109"/>
      <c r="W6" s="109"/>
    </row>
    <row r="7" spans="1:23" ht="14.45" customHeight="1" x14ac:dyDescent="0.2">
      <c r="D7" s="3"/>
      <c r="E7" s="3"/>
      <c r="F7" s="3"/>
      <c r="G7" s="3"/>
      <c r="H7" s="3"/>
      <c r="I7" s="3"/>
      <c r="J7" s="108" t="s">
        <v>69</v>
      </c>
      <c r="K7" s="108"/>
      <c r="L7" s="118"/>
      <c r="N7" s="3"/>
      <c r="O7" s="3"/>
      <c r="P7" s="3"/>
      <c r="Q7" s="3"/>
      <c r="R7" s="3"/>
      <c r="S7" s="3"/>
      <c r="T7" s="3"/>
      <c r="U7" s="108" t="s">
        <v>69</v>
      </c>
      <c r="V7" s="108"/>
      <c r="W7" s="108"/>
    </row>
    <row r="8" spans="1:23" ht="24.75" customHeight="1" x14ac:dyDescent="0.2">
      <c r="A8" s="107"/>
      <c r="B8" s="107"/>
      <c r="D8" s="2" t="s">
        <v>110</v>
      </c>
      <c r="F8" s="2" t="s">
        <v>111</v>
      </c>
      <c r="H8" s="2" t="s">
        <v>112</v>
      </c>
      <c r="J8" s="78" t="s">
        <v>87</v>
      </c>
      <c r="K8" s="3"/>
      <c r="L8" s="89" t="s">
        <v>94</v>
      </c>
      <c r="N8" s="2" t="s">
        <v>110</v>
      </c>
      <c r="P8" s="109" t="s">
        <v>111</v>
      </c>
      <c r="Q8" s="109"/>
      <c r="S8" s="2" t="s">
        <v>112</v>
      </c>
      <c r="U8" s="78" t="s">
        <v>87</v>
      </c>
      <c r="V8" s="3"/>
      <c r="W8" s="78" t="s">
        <v>94</v>
      </c>
    </row>
    <row r="9" spans="1:23" ht="21.75" customHeight="1" x14ac:dyDescent="0.2">
      <c r="A9" s="105" t="s">
        <v>22</v>
      </c>
      <c r="B9" s="105"/>
      <c r="D9" s="67">
        <v>0</v>
      </c>
      <c r="E9" s="43"/>
      <c r="F9" s="42">
        <v>11350474435</v>
      </c>
      <c r="G9" s="43"/>
      <c r="H9" s="42">
        <v>94327545</v>
      </c>
      <c r="I9" s="43"/>
      <c r="J9" s="51">
        <f>D9+F9+H9</f>
        <v>11444801980</v>
      </c>
      <c r="L9" s="88">
        <f>J9/درآمد!$F$13</f>
        <v>-0.35250569190309089</v>
      </c>
      <c r="N9" s="42">
        <v>1979149984</v>
      </c>
      <c r="O9" s="43"/>
      <c r="P9" s="117">
        <v>-1127145915</v>
      </c>
      <c r="Q9" s="117"/>
      <c r="R9" s="43"/>
      <c r="S9" s="42">
        <v>94327545</v>
      </c>
      <c r="T9" s="43"/>
      <c r="U9" s="51">
        <f>N9+P9+S9</f>
        <v>946331614</v>
      </c>
      <c r="W9" s="88">
        <f>U9/درآمد!$F$13</f>
        <v>-2.9147492542534906E-2</v>
      </c>
    </row>
    <row r="10" spans="1:23" ht="21.75" customHeight="1" x14ac:dyDescent="0.2">
      <c r="A10" s="103" t="s">
        <v>53</v>
      </c>
      <c r="B10" s="103"/>
      <c r="D10" s="53">
        <v>0</v>
      </c>
      <c r="E10" s="43"/>
      <c r="F10" s="53">
        <v>0</v>
      </c>
      <c r="G10" s="43"/>
      <c r="H10" s="45">
        <v>-1019600263</v>
      </c>
      <c r="I10" s="43"/>
      <c r="J10" s="51">
        <f>D10+F10+H10</f>
        <v>-1019600263</v>
      </c>
      <c r="L10" s="87">
        <f>J10/درآمد!$F$13</f>
        <v>3.1404204004706462E-2</v>
      </c>
      <c r="N10" s="45">
        <v>72030465</v>
      </c>
      <c r="O10" s="43"/>
      <c r="P10" s="116">
        <v>0</v>
      </c>
      <c r="Q10" s="116"/>
      <c r="R10" s="43"/>
      <c r="S10" s="45">
        <v>-1019600263</v>
      </c>
      <c r="T10" s="43"/>
      <c r="U10" s="51">
        <f t="shared" ref="U10:U73" si="0">N10+P10+S10</f>
        <v>-947569798</v>
      </c>
      <c r="W10" s="87">
        <f>U10/درآمد!$F$13</f>
        <v>2.9185629236239703E-2</v>
      </c>
    </row>
    <row r="11" spans="1:23" ht="21.75" customHeight="1" x14ac:dyDescent="0.2">
      <c r="A11" s="103" t="s">
        <v>41</v>
      </c>
      <c r="B11" s="103"/>
      <c r="D11" s="53">
        <v>0</v>
      </c>
      <c r="E11" s="43"/>
      <c r="F11" s="53">
        <v>0</v>
      </c>
      <c r="G11" s="43"/>
      <c r="H11" s="45">
        <v>-3777568924</v>
      </c>
      <c r="I11" s="43"/>
      <c r="J11" s="51">
        <f t="shared" ref="J11:J65" si="1">D11+F11+H11</f>
        <v>-3777568924</v>
      </c>
      <c r="L11" s="87">
        <f>J11/درآمد!$F$13</f>
        <v>0.11635103425933058</v>
      </c>
      <c r="N11" s="45">
        <v>121489704</v>
      </c>
      <c r="O11" s="43"/>
      <c r="P11" s="116">
        <v>0</v>
      </c>
      <c r="Q11" s="116"/>
      <c r="R11" s="43"/>
      <c r="S11" s="45">
        <v>-3777568924</v>
      </c>
      <c r="T11" s="43"/>
      <c r="U11" s="51">
        <f t="shared" si="0"/>
        <v>-3656079220</v>
      </c>
      <c r="W11" s="87">
        <f>U11/درآمد!$F$13</f>
        <v>0.1126090899039402</v>
      </c>
    </row>
    <row r="12" spans="1:23" ht="21.75" customHeight="1" x14ac:dyDescent="0.2">
      <c r="A12" s="103" t="s">
        <v>55</v>
      </c>
      <c r="B12" s="103"/>
      <c r="D12" s="53">
        <v>0</v>
      </c>
      <c r="E12" s="43"/>
      <c r="F12" s="53">
        <v>0</v>
      </c>
      <c r="G12" s="43"/>
      <c r="H12" s="45">
        <v>-183478183</v>
      </c>
      <c r="I12" s="43"/>
      <c r="J12" s="51">
        <f t="shared" si="1"/>
        <v>-183478183</v>
      </c>
      <c r="L12" s="87">
        <f>J12/درآمد!$F$13</f>
        <v>5.651220873944463E-3</v>
      </c>
      <c r="N12" s="53">
        <v>0</v>
      </c>
      <c r="O12" s="43"/>
      <c r="P12" s="116">
        <v>0</v>
      </c>
      <c r="Q12" s="116"/>
      <c r="R12" s="43"/>
      <c r="S12" s="45">
        <v>-183478183</v>
      </c>
      <c r="T12" s="43"/>
      <c r="U12" s="51">
        <f t="shared" si="0"/>
        <v>-183478183</v>
      </c>
      <c r="W12" s="87">
        <f>U12/درآمد!$F$13</f>
        <v>5.651220873944463E-3</v>
      </c>
    </row>
    <row r="13" spans="1:23" ht="21.75" customHeight="1" x14ac:dyDescent="0.2">
      <c r="A13" s="103" t="s">
        <v>52</v>
      </c>
      <c r="B13" s="103"/>
      <c r="D13" s="53">
        <v>0</v>
      </c>
      <c r="E13" s="43"/>
      <c r="F13" s="53">
        <v>0</v>
      </c>
      <c r="G13" s="43"/>
      <c r="H13" s="45">
        <v>-905778356</v>
      </c>
      <c r="I13" s="43"/>
      <c r="J13" s="51">
        <f t="shared" si="1"/>
        <v>-905778356</v>
      </c>
      <c r="L13" s="87">
        <f>J13/درآمد!$F$13</f>
        <v>2.7898431676720382E-2</v>
      </c>
      <c r="N13" s="45">
        <v>102000000</v>
      </c>
      <c r="O13" s="43"/>
      <c r="P13" s="116">
        <v>0</v>
      </c>
      <c r="Q13" s="116"/>
      <c r="R13" s="43"/>
      <c r="S13" s="45">
        <v>-1233100754</v>
      </c>
      <c r="T13" s="43"/>
      <c r="U13" s="51">
        <f t="shared" si="0"/>
        <v>-1131100754</v>
      </c>
      <c r="W13" s="87">
        <f>U13/درآمد!$F$13</f>
        <v>3.4838475545286608E-2</v>
      </c>
    </row>
    <row r="14" spans="1:23" ht="21.75" customHeight="1" x14ac:dyDescent="0.2">
      <c r="A14" s="103" t="s">
        <v>57</v>
      </c>
      <c r="B14" s="103"/>
      <c r="D14" s="53">
        <v>0</v>
      </c>
      <c r="E14" s="43"/>
      <c r="F14" s="53">
        <v>0</v>
      </c>
      <c r="G14" s="43"/>
      <c r="H14" s="45">
        <v>-4948161639</v>
      </c>
      <c r="I14" s="43"/>
      <c r="J14" s="51">
        <f t="shared" si="1"/>
        <v>-4948161639</v>
      </c>
      <c r="L14" s="87">
        <f>J14/درآمد!$F$13</f>
        <v>0.1524058821858294</v>
      </c>
      <c r="N14" s="45">
        <v>537829442</v>
      </c>
      <c r="O14" s="43"/>
      <c r="P14" s="116">
        <v>0</v>
      </c>
      <c r="Q14" s="116"/>
      <c r="R14" s="43"/>
      <c r="S14" s="45">
        <v>-4583314525</v>
      </c>
      <c r="T14" s="43"/>
      <c r="U14" s="51">
        <f t="shared" si="0"/>
        <v>-4045485083</v>
      </c>
      <c r="W14" s="87">
        <f>U14/درآمد!$F$13</f>
        <v>0.12460298751857898</v>
      </c>
    </row>
    <row r="15" spans="1:23" ht="21.75" customHeight="1" x14ac:dyDescent="0.2">
      <c r="A15" s="103" t="s">
        <v>32</v>
      </c>
      <c r="B15" s="103"/>
      <c r="D15" s="53">
        <v>0</v>
      </c>
      <c r="E15" s="43"/>
      <c r="F15" s="53">
        <v>0</v>
      </c>
      <c r="G15" s="43"/>
      <c r="H15" s="45">
        <v>235899594</v>
      </c>
      <c r="I15" s="43"/>
      <c r="J15" s="51">
        <f t="shared" si="1"/>
        <v>235899594</v>
      </c>
      <c r="L15" s="88">
        <f>J15/درآمد!$F$13</f>
        <v>-7.2658268572881176E-3</v>
      </c>
      <c r="N15" s="45">
        <v>451815933</v>
      </c>
      <c r="O15" s="43"/>
      <c r="P15" s="116">
        <v>0</v>
      </c>
      <c r="Q15" s="116"/>
      <c r="R15" s="43"/>
      <c r="S15" s="45">
        <v>235899594</v>
      </c>
      <c r="T15" s="43"/>
      <c r="U15" s="51">
        <f t="shared" si="0"/>
        <v>687715527</v>
      </c>
      <c r="W15" s="88">
        <f>U15/درآمد!$F$13</f>
        <v>-2.1181986206600473E-2</v>
      </c>
    </row>
    <row r="16" spans="1:23" ht="21.75" customHeight="1" x14ac:dyDescent="0.2">
      <c r="A16" s="103" t="s">
        <v>30</v>
      </c>
      <c r="B16" s="103"/>
      <c r="D16" s="53">
        <v>0</v>
      </c>
      <c r="E16" s="43"/>
      <c r="F16" s="45">
        <v>2110330704</v>
      </c>
      <c r="G16" s="43"/>
      <c r="H16" s="45">
        <v>-1014263293</v>
      </c>
      <c r="I16" s="43"/>
      <c r="J16" s="51">
        <f t="shared" si="1"/>
        <v>1096067411</v>
      </c>
      <c r="L16" s="88">
        <f>J16/درآمد!$F$13</f>
        <v>-3.3759430854476392E-2</v>
      </c>
      <c r="N16" s="45">
        <v>821010900</v>
      </c>
      <c r="O16" s="43"/>
      <c r="P16" s="113">
        <v>-680247104</v>
      </c>
      <c r="Q16" s="113"/>
      <c r="R16" s="43"/>
      <c r="S16" s="45">
        <v>-1014263293</v>
      </c>
      <c r="T16" s="43"/>
      <c r="U16" s="51">
        <f t="shared" si="0"/>
        <v>-873499497</v>
      </c>
      <c r="W16" s="87">
        <f>U16/درآمد!$F$13</f>
        <v>2.6904226486842792E-2</v>
      </c>
    </row>
    <row r="17" spans="1:23" ht="21.75" customHeight="1" x14ac:dyDescent="0.2">
      <c r="A17" s="103" t="s">
        <v>36</v>
      </c>
      <c r="B17" s="103"/>
      <c r="D17" s="53">
        <v>0</v>
      </c>
      <c r="E17" s="43"/>
      <c r="F17" s="45">
        <v>2547758359</v>
      </c>
      <c r="G17" s="43"/>
      <c r="H17" s="45">
        <v>-2564239297</v>
      </c>
      <c r="I17" s="43"/>
      <c r="J17" s="51">
        <f t="shared" si="1"/>
        <v>-16480938</v>
      </c>
      <c r="L17" s="87">
        <f>J17/درآمد!$F$13</f>
        <v>5.0762122953759855E-4</v>
      </c>
      <c r="N17" s="45">
        <v>159960990</v>
      </c>
      <c r="O17" s="43"/>
      <c r="P17" s="113">
        <v>-3023</v>
      </c>
      <c r="Q17" s="113"/>
      <c r="R17" s="43"/>
      <c r="S17" s="45">
        <v>-2564239297</v>
      </c>
      <c r="T17" s="43"/>
      <c r="U17" s="51">
        <f t="shared" si="0"/>
        <v>-2404281330</v>
      </c>
      <c r="W17" s="87">
        <f>U17/درآمد!$F$13</f>
        <v>7.4053081498692178E-2</v>
      </c>
    </row>
    <row r="18" spans="1:23" ht="21.75" customHeight="1" x14ac:dyDescent="0.2">
      <c r="A18" s="103" t="s">
        <v>39</v>
      </c>
      <c r="B18" s="103"/>
      <c r="D18" s="53">
        <v>0</v>
      </c>
      <c r="E18" s="43"/>
      <c r="F18" s="53">
        <v>0</v>
      </c>
      <c r="G18" s="43"/>
      <c r="H18" s="45">
        <v>-1296816842</v>
      </c>
      <c r="I18" s="43"/>
      <c r="J18" s="51">
        <f t="shared" si="1"/>
        <v>-1296816842</v>
      </c>
      <c r="L18" s="87">
        <f>J18/درآمد!$F$13</f>
        <v>3.99426149058449E-2</v>
      </c>
      <c r="N18" s="45">
        <v>606271186</v>
      </c>
      <c r="O18" s="43"/>
      <c r="P18" s="116">
        <v>0</v>
      </c>
      <c r="Q18" s="116"/>
      <c r="R18" s="43"/>
      <c r="S18" s="45">
        <v>-1296816842</v>
      </c>
      <c r="T18" s="43"/>
      <c r="U18" s="51">
        <f t="shared" si="0"/>
        <v>-690545656</v>
      </c>
      <c r="W18" s="87">
        <f>U18/درآمد!$F$13</f>
        <v>2.1269155611808477E-2</v>
      </c>
    </row>
    <row r="19" spans="1:23" ht="21.75" customHeight="1" x14ac:dyDescent="0.2">
      <c r="A19" s="103" t="s">
        <v>46</v>
      </c>
      <c r="B19" s="103"/>
      <c r="D19" s="53">
        <v>0</v>
      </c>
      <c r="E19" s="43"/>
      <c r="F19" s="45">
        <v>7664375026</v>
      </c>
      <c r="G19" s="43"/>
      <c r="H19" s="45">
        <v>-6125049085</v>
      </c>
      <c r="I19" s="43"/>
      <c r="J19" s="51">
        <f t="shared" si="1"/>
        <v>1539325941</v>
      </c>
      <c r="L19" s="87">
        <f>J19/درآمد!$F$13</f>
        <v>-4.7412017861455512E-2</v>
      </c>
      <c r="N19" s="45">
        <v>249178572</v>
      </c>
      <c r="O19" s="43"/>
      <c r="P19" s="113">
        <v>-5745609003</v>
      </c>
      <c r="Q19" s="113"/>
      <c r="R19" s="43"/>
      <c r="S19" s="45">
        <v>-6125049085</v>
      </c>
      <c r="T19" s="43"/>
      <c r="U19" s="51">
        <f t="shared" si="0"/>
        <v>-11621479516</v>
      </c>
      <c r="W19" s="87">
        <f>U19/درآمد!$F$13</f>
        <v>0.35794744940839751</v>
      </c>
    </row>
    <row r="20" spans="1:23" ht="21.75" customHeight="1" x14ac:dyDescent="0.2">
      <c r="A20" s="103" t="s">
        <v>58</v>
      </c>
      <c r="B20" s="103"/>
      <c r="D20" s="53">
        <v>0</v>
      </c>
      <c r="E20" s="43"/>
      <c r="F20" s="53">
        <v>0</v>
      </c>
      <c r="G20" s="43"/>
      <c r="H20" s="45">
        <v>-1196016641</v>
      </c>
      <c r="I20" s="43"/>
      <c r="J20" s="51">
        <f t="shared" si="1"/>
        <v>-1196016641</v>
      </c>
      <c r="L20" s="87">
        <f>J20/درآمد!$F$13</f>
        <v>3.6837917711470589E-2</v>
      </c>
      <c r="N20" s="53">
        <v>0</v>
      </c>
      <c r="O20" s="43"/>
      <c r="P20" s="116">
        <v>0</v>
      </c>
      <c r="Q20" s="116"/>
      <c r="R20" s="43"/>
      <c r="S20" s="45">
        <v>-1196016641</v>
      </c>
      <c r="T20" s="43"/>
      <c r="U20" s="51">
        <f t="shared" si="0"/>
        <v>-1196016641</v>
      </c>
      <c r="W20" s="87">
        <f>U20/درآمد!$F$13</f>
        <v>3.6837917711470589E-2</v>
      </c>
    </row>
    <row r="21" spans="1:23" ht="21.75" customHeight="1" x14ac:dyDescent="0.2">
      <c r="A21" s="103" t="s">
        <v>65</v>
      </c>
      <c r="B21" s="103"/>
      <c r="D21" s="53">
        <v>0</v>
      </c>
      <c r="E21" s="43"/>
      <c r="F21" s="53">
        <v>0</v>
      </c>
      <c r="G21" s="43"/>
      <c r="H21" s="45">
        <v>865972197</v>
      </c>
      <c r="I21" s="43"/>
      <c r="J21" s="51">
        <f t="shared" si="1"/>
        <v>865972197</v>
      </c>
      <c r="L21" s="88">
        <f>J21/درآمد!$F$13</f>
        <v>-2.6672381838128117E-2</v>
      </c>
      <c r="N21" s="45">
        <v>513000000</v>
      </c>
      <c r="O21" s="43"/>
      <c r="P21" s="116">
        <v>0</v>
      </c>
      <c r="Q21" s="116"/>
      <c r="R21" s="43"/>
      <c r="S21" s="45">
        <v>1887306457</v>
      </c>
      <c r="T21" s="43"/>
      <c r="U21" s="51">
        <f t="shared" si="0"/>
        <v>2400306457</v>
      </c>
      <c r="W21" s="88">
        <f>U21/درآمد!$F$13</f>
        <v>-7.3930653399058771E-2</v>
      </c>
    </row>
    <row r="22" spans="1:23" ht="21.75" customHeight="1" x14ac:dyDescent="0.2">
      <c r="A22" s="103" t="s">
        <v>28</v>
      </c>
      <c r="B22" s="103"/>
      <c r="D22" s="53">
        <v>0</v>
      </c>
      <c r="E22" s="43"/>
      <c r="F22" s="53">
        <v>0</v>
      </c>
      <c r="G22" s="43"/>
      <c r="H22" s="45">
        <v>-5353953233</v>
      </c>
      <c r="I22" s="43"/>
      <c r="J22" s="51">
        <f t="shared" si="1"/>
        <v>-5353953233</v>
      </c>
      <c r="L22" s="87">
        <f>J22/درآمد!$F$13</f>
        <v>0.16490446860623231</v>
      </c>
      <c r="N22" s="45">
        <v>2550000000</v>
      </c>
      <c r="O22" s="43"/>
      <c r="P22" s="116">
        <v>0</v>
      </c>
      <c r="Q22" s="116"/>
      <c r="R22" s="43"/>
      <c r="S22" s="45">
        <v>-5353953233</v>
      </c>
      <c r="T22" s="43"/>
      <c r="U22" s="51">
        <f t="shared" si="0"/>
        <v>-2803953233</v>
      </c>
      <c r="W22" s="87">
        <f>U22/درآمد!$F$13</f>
        <v>8.6363178339812011E-2</v>
      </c>
    </row>
    <row r="23" spans="1:23" ht="21.75" customHeight="1" x14ac:dyDescent="0.2">
      <c r="A23" s="103" t="s">
        <v>59</v>
      </c>
      <c r="B23" s="103"/>
      <c r="D23" s="53">
        <v>0</v>
      </c>
      <c r="E23" s="43"/>
      <c r="F23" s="45">
        <v>308452213</v>
      </c>
      <c r="G23" s="43"/>
      <c r="H23" s="45">
        <v>-350639880</v>
      </c>
      <c r="I23" s="43"/>
      <c r="J23" s="51">
        <f t="shared" si="1"/>
        <v>-42187667</v>
      </c>
      <c r="L23" s="87">
        <f>J23/درآمد!$F$13</f>
        <v>1.2994014900039532E-3</v>
      </c>
      <c r="N23" s="45">
        <v>350263500</v>
      </c>
      <c r="O23" s="43"/>
      <c r="P23" s="113">
        <v>-548248090</v>
      </c>
      <c r="Q23" s="113"/>
      <c r="R23" s="43"/>
      <c r="S23" s="45">
        <v>-350639880</v>
      </c>
      <c r="T23" s="43"/>
      <c r="U23" s="51">
        <f t="shared" si="0"/>
        <v>-548624470</v>
      </c>
      <c r="W23" s="87">
        <f>U23/درآمد!$F$13</f>
        <v>1.6897911272757252E-2</v>
      </c>
    </row>
    <row r="24" spans="1:23" ht="21.75" customHeight="1" x14ac:dyDescent="0.2">
      <c r="A24" s="103" t="s">
        <v>31</v>
      </c>
      <c r="B24" s="103"/>
      <c r="D24" s="53">
        <v>0</v>
      </c>
      <c r="E24" s="43"/>
      <c r="F24" s="53">
        <v>0</v>
      </c>
      <c r="G24" s="43"/>
      <c r="H24" s="45">
        <v>3388950974</v>
      </c>
      <c r="I24" s="43"/>
      <c r="J24" s="51">
        <f t="shared" si="1"/>
        <v>3388950974</v>
      </c>
      <c r="L24" s="88">
        <f>J24/درآمد!$F$13</f>
        <v>-0.1043814047637654</v>
      </c>
      <c r="N24" s="45">
        <v>88000000</v>
      </c>
      <c r="O24" s="43"/>
      <c r="P24" s="116">
        <v>0</v>
      </c>
      <c r="Q24" s="116"/>
      <c r="R24" s="43"/>
      <c r="S24" s="45">
        <v>3388950974</v>
      </c>
      <c r="T24" s="43"/>
      <c r="U24" s="51">
        <f t="shared" si="0"/>
        <v>3476950974</v>
      </c>
      <c r="W24" s="88">
        <f>U24/درآمد!$F$13</f>
        <v>-0.10709184929060657</v>
      </c>
    </row>
    <row r="25" spans="1:23" ht="21.75" customHeight="1" x14ac:dyDescent="0.2">
      <c r="A25" s="103" t="s">
        <v>66</v>
      </c>
      <c r="B25" s="103"/>
      <c r="D25" s="53">
        <v>0</v>
      </c>
      <c r="E25" s="43"/>
      <c r="F25" s="45">
        <v>-437773771</v>
      </c>
      <c r="G25" s="43"/>
      <c r="H25" s="45">
        <v>101654207</v>
      </c>
      <c r="I25" s="43"/>
      <c r="J25" s="51">
        <f t="shared" si="1"/>
        <v>-336119564</v>
      </c>
      <c r="L25" s="87">
        <f>J25/درآمد!$F$13</f>
        <v>1.035265264327319E-2</v>
      </c>
      <c r="N25" s="45">
        <v>250000000</v>
      </c>
      <c r="O25" s="43"/>
      <c r="P25" s="113">
        <v>296121644</v>
      </c>
      <c r="Q25" s="113"/>
      <c r="R25" s="43"/>
      <c r="S25" s="45">
        <v>101654207</v>
      </c>
      <c r="T25" s="43"/>
      <c r="U25" s="51">
        <f t="shared" si="0"/>
        <v>647775851</v>
      </c>
      <c r="W25" s="88">
        <f>U25/درآمد!$F$13</f>
        <v>-1.9951823976850361E-2</v>
      </c>
    </row>
    <row r="26" spans="1:23" ht="21.75" customHeight="1" x14ac:dyDescent="0.2">
      <c r="A26" s="103" t="s">
        <v>63</v>
      </c>
      <c r="B26" s="103"/>
      <c r="D26" s="53">
        <v>0</v>
      </c>
      <c r="E26" s="43"/>
      <c r="F26" s="53">
        <v>0</v>
      </c>
      <c r="G26" s="43"/>
      <c r="H26" s="45">
        <v>-953323372</v>
      </c>
      <c r="I26" s="43"/>
      <c r="J26" s="51">
        <f t="shared" si="1"/>
        <v>-953323372</v>
      </c>
      <c r="L26" s="87">
        <f>J26/درآمد!$F$13</f>
        <v>2.9362842226672382E-2</v>
      </c>
      <c r="N26" s="90">
        <v>0</v>
      </c>
      <c r="O26" s="43"/>
      <c r="P26" s="116">
        <v>0</v>
      </c>
      <c r="Q26" s="116"/>
      <c r="R26" s="43"/>
      <c r="S26" s="45">
        <v>-953323372</v>
      </c>
      <c r="T26" s="43"/>
      <c r="U26" s="51">
        <f t="shared" si="0"/>
        <v>-953323372</v>
      </c>
      <c r="W26" s="87">
        <f>U26/درآمد!$F$13</f>
        <v>2.9362842226672382E-2</v>
      </c>
    </row>
    <row r="27" spans="1:23" ht="21.75" customHeight="1" x14ac:dyDescent="0.2">
      <c r="A27" s="103" t="s">
        <v>45</v>
      </c>
      <c r="B27" s="103"/>
      <c r="D27" s="53">
        <v>0</v>
      </c>
      <c r="E27" s="43"/>
      <c r="F27" s="45">
        <v>10601342115</v>
      </c>
      <c r="G27" s="43"/>
      <c r="H27" s="45">
        <v>-10641059272</v>
      </c>
      <c r="I27" s="43"/>
      <c r="J27" s="51">
        <f t="shared" si="1"/>
        <v>-39717157</v>
      </c>
      <c r="L27" s="87">
        <f>J27/درآمد!$F$13</f>
        <v>1.2233085319584261E-3</v>
      </c>
      <c r="N27" s="45">
        <v>2520000000</v>
      </c>
      <c r="O27" s="43"/>
      <c r="P27" s="113">
        <v>-122469284</v>
      </c>
      <c r="Q27" s="113"/>
      <c r="R27" s="43"/>
      <c r="S27" s="45">
        <v>-10641059272</v>
      </c>
      <c r="T27" s="43"/>
      <c r="U27" s="51">
        <f t="shared" si="0"/>
        <v>-8243528556</v>
      </c>
      <c r="W27" s="87">
        <f>U27/درآمد!$F$13</f>
        <v>0.25390485064169432</v>
      </c>
    </row>
    <row r="28" spans="1:23" ht="21.75" customHeight="1" x14ac:dyDescent="0.2">
      <c r="A28" s="103" t="s">
        <v>50</v>
      </c>
      <c r="B28" s="103"/>
      <c r="D28" s="53">
        <v>0</v>
      </c>
      <c r="E28" s="43"/>
      <c r="F28" s="45">
        <v>4446670913</v>
      </c>
      <c r="G28" s="43"/>
      <c r="H28" s="53">
        <v>0</v>
      </c>
      <c r="I28" s="43"/>
      <c r="J28" s="51">
        <f t="shared" si="1"/>
        <v>4446670913</v>
      </c>
      <c r="L28" s="88">
        <f>J28/درآمد!$F$13</f>
        <v>-0.13695971407732593</v>
      </c>
      <c r="N28" s="53">
        <v>0</v>
      </c>
      <c r="O28" s="43"/>
      <c r="P28" s="113">
        <v>-38909603</v>
      </c>
      <c r="Q28" s="113"/>
      <c r="R28" s="43"/>
      <c r="S28" s="45">
        <v>-216830033</v>
      </c>
      <c r="T28" s="43"/>
      <c r="U28" s="51">
        <f t="shared" si="0"/>
        <v>-255739636</v>
      </c>
      <c r="W28" s="87">
        <f>U28/درآمد!$F$13</f>
        <v>7.8769101896881064E-3</v>
      </c>
    </row>
    <row r="29" spans="1:23" ht="21.75" customHeight="1" x14ac:dyDescent="0.2">
      <c r="A29" s="103" t="s">
        <v>113</v>
      </c>
      <c r="B29" s="103"/>
      <c r="D29" s="53">
        <v>0</v>
      </c>
      <c r="E29" s="43"/>
      <c r="F29" s="53">
        <v>0</v>
      </c>
      <c r="G29" s="43"/>
      <c r="H29" s="53">
        <v>0</v>
      </c>
      <c r="I29" s="43"/>
      <c r="J29" s="56">
        <f t="shared" si="1"/>
        <v>0</v>
      </c>
      <c r="L29" s="87">
        <f>J29/درآمد!$F$13</f>
        <v>0</v>
      </c>
      <c r="N29" s="53">
        <v>0</v>
      </c>
      <c r="O29" s="43"/>
      <c r="P29" s="116">
        <v>0</v>
      </c>
      <c r="Q29" s="116"/>
      <c r="R29" s="43"/>
      <c r="S29" s="45">
        <v>1958979055</v>
      </c>
      <c r="T29" s="43"/>
      <c r="U29" s="51">
        <f t="shared" si="0"/>
        <v>1958979055</v>
      </c>
      <c r="W29" s="88">
        <f>U29/درآمد!$F$13</f>
        <v>-6.0337546111604988E-2</v>
      </c>
    </row>
    <row r="30" spans="1:23" ht="21.75" customHeight="1" x14ac:dyDescent="0.2">
      <c r="A30" s="103" t="s">
        <v>114</v>
      </c>
      <c r="B30" s="103"/>
      <c r="D30" s="53">
        <v>0</v>
      </c>
      <c r="E30" s="43"/>
      <c r="F30" s="53">
        <v>0</v>
      </c>
      <c r="G30" s="43"/>
      <c r="H30" s="53">
        <v>0</v>
      </c>
      <c r="I30" s="43"/>
      <c r="J30" s="56">
        <f t="shared" si="1"/>
        <v>0</v>
      </c>
      <c r="L30" s="87">
        <f>J30/درآمد!$F$13</f>
        <v>0</v>
      </c>
      <c r="N30" s="53">
        <v>0</v>
      </c>
      <c r="O30" s="43"/>
      <c r="P30" s="116">
        <v>0</v>
      </c>
      <c r="Q30" s="116"/>
      <c r="R30" s="43"/>
      <c r="S30" s="45">
        <v>1268180999</v>
      </c>
      <c r="T30" s="43"/>
      <c r="U30" s="51">
        <f t="shared" si="0"/>
        <v>1268180999</v>
      </c>
      <c r="W30" s="88">
        <f>U30/درآمد!$F$13</f>
        <v>-3.9060616452085438E-2</v>
      </c>
    </row>
    <row r="31" spans="1:23" ht="21.75" customHeight="1" x14ac:dyDescent="0.2">
      <c r="A31" s="103" t="s">
        <v>54</v>
      </c>
      <c r="B31" s="103"/>
      <c r="D31" s="53">
        <v>0</v>
      </c>
      <c r="E31" s="43"/>
      <c r="F31" s="45">
        <v>2144393354</v>
      </c>
      <c r="G31" s="43"/>
      <c r="H31" s="53">
        <v>0</v>
      </c>
      <c r="I31" s="43"/>
      <c r="J31" s="51">
        <f t="shared" si="1"/>
        <v>2144393354</v>
      </c>
      <c r="L31" s="88">
        <f>J31/درآمد!$F$13</f>
        <v>-6.604840033799865E-2</v>
      </c>
      <c r="N31" s="45">
        <v>3156790000</v>
      </c>
      <c r="O31" s="43"/>
      <c r="P31" s="113">
        <v>-11985604351</v>
      </c>
      <c r="Q31" s="113"/>
      <c r="R31" s="43"/>
      <c r="S31" s="45">
        <v>-1101102549</v>
      </c>
      <c r="T31" s="43"/>
      <c r="U31" s="51">
        <f t="shared" si="0"/>
        <v>-9929916900</v>
      </c>
      <c r="W31" s="87">
        <f>U31/درآمد!$F$13</f>
        <v>0.30584646492718914</v>
      </c>
    </row>
    <row r="32" spans="1:23" ht="21.75" customHeight="1" x14ac:dyDescent="0.2">
      <c r="A32" s="103" t="s">
        <v>115</v>
      </c>
      <c r="B32" s="103"/>
      <c r="D32" s="53">
        <v>0</v>
      </c>
      <c r="E32" s="43"/>
      <c r="F32" s="53">
        <v>0</v>
      </c>
      <c r="G32" s="43"/>
      <c r="H32" s="53">
        <v>0</v>
      </c>
      <c r="I32" s="43"/>
      <c r="J32" s="56">
        <f t="shared" si="1"/>
        <v>0</v>
      </c>
      <c r="L32" s="87">
        <f>J32/درآمد!$F$13</f>
        <v>0</v>
      </c>
      <c r="N32" s="45">
        <v>1875000000</v>
      </c>
      <c r="O32" s="43"/>
      <c r="P32" s="116">
        <v>0</v>
      </c>
      <c r="Q32" s="116"/>
      <c r="R32" s="43"/>
      <c r="S32" s="45">
        <v>-206914027</v>
      </c>
      <c r="T32" s="43"/>
      <c r="U32" s="51">
        <f t="shared" si="0"/>
        <v>1668085973</v>
      </c>
      <c r="W32" s="88">
        <f>U32/درآمد!$F$13</f>
        <v>-5.1377891997936125E-2</v>
      </c>
    </row>
    <row r="33" spans="1:23" ht="21.75" customHeight="1" x14ac:dyDescent="0.2">
      <c r="A33" s="103" t="s">
        <v>116</v>
      </c>
      <c r="B33" s="103"/>
      <c r="D33" s="53">
        <v>0</v>
      </c>
      <c r="E33" s="43"/>
      <c r="F33" s="53">
        <v>0</v>
      </c>
      <c r="G33" s="43"/>
      <c r="H33" s="53">
        <v>0</v>
      </c>
      <c r="I33" s="43"/>
      <c r="J33" s="56">
        <f t="shared" si="1"/>
        <v>0</v>
      </c>
      <c r="L33" s="87">
        <f>J33/درآمد!$F$13</f>
        <v>0</v>
      </c>
      <c r="N33" s="53">
        <v>0</v>
      </c>
      <c r="O33" s="43"/>
      <c r="P33" s="116">
        <v>0</v>
      </c>
      <c r="Q33" s="116"/>
      <c r="R33" s="43"/>
      <c r="S33" s="45">
        <v>-167286225</v>
      </c>
      <c r="T33" s="43"/>
      <c r="U33" s="51">
        <f t="shared" si="0"/>
        <v>-167286225</v>
      </c>
      <c r="W33" s="87">
        <f>U33/درآمد!$F$13</f>
        <v>5.1525003746269397E-3</v>
      </c>
    </row>
    <row r="34" spans="1:23" ht="21.75" customHeight="1" x14ac:dyDescent="0.2">
      <c r="A34" s="103" t="s">
        <v>60</v>
      </c>
      <c r="B34" s="103"/>
      <c r="D34" s="53">
        <v>0</v>
      </c>
      <c r="E34" s="43"/>
      <c r="F34" s="45">
        <v>10436273765</v>
      </c>
      <c r="G34" s="43"/>
      <c r="H34" s="53">
        <v>0</v>
      </c>
      <c r="I34" s="43"/>
      <c r="J34" s="51">
        <f t="shared" si="1"/>
        <v>10436273765</v>
      </c>
      <c r="L34" s="88">
        <f>J34/درآمد!$F$13</f>
        <v>-0.3214425125790949</v>
      </c>
      <c r="N34" s="45">
        <v>5090298800</v>
      </c>
      <c r="O34" s="43"/>
      <c r="P34" s="113">
        <v>-563161851</v>
      </c>
      <c r="Q34" s="113"/>
      <c r="R34" s="43"/>
      <c r="S34" s="45">
        <v>329143383</v>
      </c>
      <c r="T34" s="43"/>
      <c r="U34" s="51">
        <f t="shared" si="0"/>
        <v>4856280332</v>
      </c>
      <c r="W34" s="88">
        <f>U34/درآمد!$F$13</f>
        <v>-0.14957589143949801</v>
      </c>
    </row>
    <row r="35" spans="1:23" ht="21.75" customHeight="1" x14ac:dyDescent="0.2">
      <c r="A35" s="103" t="s">
        <v>24</v>
      </c>
      <c r="B35" s="103"/>
      <c r="D35" s="53">
        <v>0</v>
      </c>
      <c r="E35" s="43"/>
      <c r="F35" s="45">
        <v>110637765</v>
      </c>
      <c r="G35" s="43"/>
      <c r="H35" s="53">
        <v>0</v>
      </c>
      <c r="I35" s="43"/>
      <c r="J35" s="51">
        <f t="shared" si="1"/>
        <v>110637765</v>
      </c>
      <c r="L35" s="87">
        <f>J35/درآمد!$F$13</f>
        <v>-3.4076991432521551E-3</v>
      </c>
      <c r="N35" s="45">
        <v>112000000</v>
      </c>
      <c r="O35" s="43"/>
      <c r="P35" s="113">
        <v>162427702</v>
      </c>
      <c r="Q35" s="113"/>
      <c r="R35" s="43"/>
      <c r="S35" s="45">
        <v>429628361</v>
      </c>
      <c r="T35" s="43"/>
      <c r="U35" s="51">
        <f t="shared" si="0"/>
        <v>704056063</v>
      </c>
      <c r="W35" s="88">
        <f>U35/درآمد!$F$13</f>
        <v>-2.1685282983496507E-2</v>
      </c>
    </row>
    <row r="36" spans="1:23" ht="21.75" customHeight="1" x14ac:dyDescent="0.2">
      <c r="A36" s="103" t="s">
        <v>20</v>
      </c>
      <c r="B36" s="103"/>
      <c r="D36" s="53">
        <v>0</v>
      </c>
      <c r="E36" s="43"/>
      <c r="F36" s="45">
        <v>4633605822</v>
      </c>
      <c r="G36" s="43"/>
      <c r="H36" s="53">
        <v>0</v>
      </c>
      <c r="I36" s="43"/>
      <c r="J36" s="51">
        <f t="shared" si="1"/>
        <v>4633605822</v>
      </c>
      <c r="L36" s="88">
        <f>J36/درآمد!$F$13</f>
        <v>-0.14271740386112824</v>
      </c>
      <c r="N36" s="45">
        <v>5699456000</v>
      </c>
      <c r="O36" s="43"/>
      <c r="P36" s="113">
        <v>-10784768144</v>
      </c>
      <c r="Q36" s="113"/>
      <c r="R36" s="43"/>
      <c r="S36" s="45">
        <v>-30236613</v>
      </c>
      <c r="T36" s="43"/>
      <c r="U36" s="51">
        <f t="shared" si="0"/>
        <v>-5115548757</v>
      </c>
      <c r="W36" s="87">
        <f>U36/درآمد!$F$13</f>
        <v>0.15756149011590687</v>
      </c>
    </row>
    <row r="37" spans="1:23" ht="21.75" customHeight="1" x14ac:dyDescent="0.2">
      <c r="A37" s="103" t="s">
        <v>117</v>
      </c>
      <c r="B37" s="103"/>
      <c r="D37" s="53">
        <v>0</v>
      </c>
      <c r="E37" s="43"/>
      <c r="F37" s="53">
        <v>0</v>
      </c>
      <c r="G37" s="43"/>
      <c r="H37" s="53">
        <v>0</v>
      </c>
      <c r="I37" s="43"/>
      <c r="J37" s="56">
        <f t="shared" si="1"/>
        <v>0</v>
      </c>
      <c r="L37" s="87">
        <f>J37/درآمد!$F$13</f>
        <v>0</v>
      </c>
      <c r="N37" s="53">
        <v>0</v>
      </c>
      <c r="O37" s="43"/>
      <c r="P37" s="116">
        <v>0</v>
      </c>
      <c r="Q37" s="116"/>
      <c r="R37" s="43"/>
      <c r="S37" s="45">
        <v>5534825</v>
      </c>
      <c r="T37" s="43"/>
      <c r="U37" s="51">
        <f t="shared" si="0"/>
        <v>5534825</v>
      </c>
      <c r="W37" s="88">
        <f>U37/درآمد!$F$13</f>
        <v>-1.7047541054856458E-4</v>
      </c>
    </row>
    <row r="38" spans="1:23" ht="21.75" customHeight="1" x14ac:dyDescent="0.2">
      <c r="A38" s="103" t="s">
        <v>118</v>
      </c>
      <c r="B38" s="103"/>
      <c r="D38" s="53">
        <v>0</v>
      </c>
      <c r="E38" s="43"/>
      <c r="F38" s="53">
        <v>0</v>
      </c>
      <c r="G38" s="43"/>
      <c r="H38" s="53">
        <v>0</v>
      </c>
      <c r="I38" s="43"/>
      <c r="J38" s="56">
        <f t="shared" si="1"/>
        <v>0</v>
      </c>
      <c r="L38" s="87">
        <f>J38/درآمد!$F$13</f>
        <v>0</v>
      </c>
      <c r="N38" s="53">
        <v>0</v>
      </c>
      <c r="O38" s="43"/>
      <c r="P38" s="116">
        <v>0</v>
      </c>
      <c r="Q38" s="116"/>
      <c r="R38" s="43"/>
      <c r="S38" s="45">
        <v>1643064</v>
      </c>
      <c r="T38" s="43"/>
      <c r="U38" s="51">
        <f t="shared" si="0"/>
        <v>1643064</v>
      </c>
      <c r="W38" s="88">
        <f>U38/درآمد!$F$13</f>
        <v>-5.060720256874729E-5</v>
      </c>
    </row>
    <row r="39" spans="1:23" ht="21.75" customHeight="1" x14ac:dyDescent="0.2">
      <c r="A39" s="103" t="s">
        <v>34</v>
      </c>
      <c r="B39" s="103"/>
      <c r="D39" s="53">
        <v>0</v>
      </c>
      <c r="E39" s="43"/>
      <c r="F39" s="45">
        <v>2939913959</v>
      </c>
      <c r="G39" s="43"/>
      <c r="H39" s="53">
        <v>0</v>
      </c>
      <c r="I39" s="43"/>
      <c r="J39" s="51">
        <f t="shared" si="1"/>
        <v>2939913959</v>
      </c>
      <c r="L39" s="88">
        <f>J39/درآمد!$F$13</f>
        <v>-9.0550837494948966E-2</v>
      </c>
      <c r="N39" s="45">
        <v>3967843320</v>
      </c>
      <c r="O39" s="43"/>
      <c r="P39" s="113">
        <v>11078812152</v>
      </c>
      <c r="Q39" s="113"/>
      <c r="R39" s="43"/>
      <c r="S39" s="53">
        <v>0</v>
      </c>
      <c r="T39" s="43"/>
      <c r="U39" s="51">
        <f t="shared" si="0"/>
        <v>15046655472</v>
      </c>
      <c r="W39" s="88">
        <f>U39/درآمد!$F$13</f>
        <v>-0.46344460194712678</v>
      </c>
    </row>
    <row r="40" spans="1:23" ht="21.75" customHeight="1" x14ac:dyDescent="0.2">
      <c r="A40" s="103" t="s">
        <v>47</v>
      </c>
      <c r="B40" s="103"/>
      <c r="D40" s="53">
        <v>0</v>
      </c>
      <c r="E40" s="43"/>
      <c r="F40" s="45">
        <v>24666854</v>
      </c>
      <c r="G40" s="43"/>
      <c r="H40" s="53">
        <v>0</v>
      </c>
      <c r="I40" s="43"/>
      <c r="J40" s="51">
        <f t="shared" si="1"/>
        <v>24666854</v>
      </c>
      <c r="L40" s="88">
        <f>J40/درآمد!$F$13</f>
        <v>-7.5975158430329826E-4</v>
      </c>
      <c r="N40" s="45">
        <v>41589310</v>
      </c>
      <c r="O40" s="43"/>
      <c r="P40" s="113">
        <v>-17961638</v>
      </c>
      <c r="Q40" s="113"/>
      <c r="R40" s="43"/>
      <c r="S40" s="53">
        <v>0</v>
      </c>
      <c r="T40" s="43"/>
      <c r="U40" s="51">
        <f t="shared" si="0"/>
        <v>23627672</v>
      </c>
      <c r="W40" s="88">
        <f>U40/درآمد!$F$13</f>
        <v>-7.2774425289089074E-4</v>
      </c>
    </row>
    <row r="41" spans="1:23" ht="21.75" customHeight="1" x14ac:dyDescent="0.2">
      <c r="A41" s="103" t="s">
        <v>23</v>
      </c>
      <c r="B41" s="103"/>
      <c r="D41" s="53">
        <v>0</v>
      </c>
      <c r="E41" s="43"/>
      <c r="F41" s="45">
        <v>-814524570</v>
      </c>
      <c r="G41" s="43"/>
      <c r="H41" s="53">
        <v>0</v>
      </c>
      <c r="I41" s="43"/>
      <c r="J41" s="51">
        <f t="shared" si="1"/>
        <v>-814524570</v>
      </c>
      <c r="L41" s="87">
        <f>J41/درآمد!$F$13</f>
        <v>2.5087768894706344E-2</v>
      </c>
      <c r="N41" s="45">
        <v>278800000</v>
      </c>
      <c r="O41" s="43"/>
      <c r="P41" s="113">
        <v>1835215110</v>
      </c>
      <c r="Q41" s="113"/>
      <c r="R41" s="43"/>
      <c r="S41" s="53">
        <v>0</v>
      </c>
      <c r="T41" s="43"/>
      <c r="U41" s="51">
        <f t="shared" si="0"/>
        <v>2114015110</v>
      </c>
      <c r="W41" s="88">
        <f>U41/درآمد!$F$13</f>
        <v>-6.511273505180723E-2</v>
      </c>
    </row>
    <row r="42" spans="1:23" ht="21.75" customHeight="1" x14ac:dyDescent="0.2">
      <c r="A42" s="103" t="s">
        <v>61</v>
      </c>
      <c r="B42" s="103"/>
      <c r="D42" s="53">
        <v>0</v>
      </c>
      <c r="E42" s="43"/>
      <c r="F42" s="45">
        <v>3956319000</v>
      </c>
      <c r="G42" s="43"/>
      <c r="H42" s="53">
        <v>0</v>
      </c>
      <c r="I42" s="43"/>
      <c r="J42" s="51">
        <f t="shared" si="1"/>
        <v>3956319000</v>
      </c>
      <c r="L42" s="88">
        <f>J42/درآمد!$F$13</f>
        <v>-0.12185662704531516</v>
      </c>
      <c r="N42" s="45">
        <v>990502035</v>
      </c>
      <c r="O42" s="43"/>
      <c r="P42" s="113">
        <v>-2862864000</v>
      </c>
      <c r="Q42" s="113"/>
      <c r="R42" s="43"/>
      <c r="S42" s="53">
        <v>0</v>
      </c>
      <c r="T42" s="43"/>
      <c r="U42" s="51">
        <f t="shared" si="0"/>
        <v>-1872361965</v>
      </c>
      <c r="W42" s="87">
        <f>U42/درآمد!$F$13</f>
        <v>5.766969591249807E-2</v>
      </c>
    </row>
    <row r="43" spans="1:23" ht="21.75" customHeight="1" x14ac:dyDescent="0.2">
      <c r="A43" s="103" t="s">
        <v>48</v>
      </c>
      <c r="B43" s="103"/>
      <c r="D43" s="53">
        <v>0</v>
      </c>
      <c r="E43" s="43"/>
      <c r="F43" s="45">
        <v>883710450</v>
      </c>
      <c r="G43" s="43"/>
      <c r="H43" s="53">
        <v>0</v>
      </c>
      <c r="I43" s="43"/>
      <c r="J43" s="51">
        <f t="shared" si="1"/>
        <v>883710450</v>
      </c>
      <c r="L43" s="88">
        <f>J43/درآمد!$F$13</f>
        <v>-2.721872900585055E-2</v>
      </c>
      <c r="N43" s="45">
        <v>2044000000</v>
      </c>
      <c r="O43" s="43"/>
      <c r="P43" s="113">
        <v>13916700</v>
      </c>
      <c r="Q43" s="113"/>
      <c r="R43" s="43"/>
      <c r="S43" s="53">
        <v>0</v>
      </c>
      <c r="T43" s="43"/>
      <c r="U43" s="51">
        <f t="shared" si="0"/>
        <v>2057916700</v>
      </c>
      <c r="W43" s="88">
        <f>U43/درآمد!$F$13</f>
        <v>-6.3384875638750504E-2</v>
      </c>
    </row>
    <row r="44" spans="1:23" ht="21.75" customHeight="1" x14ac:dyDescent="0.2">
      <c r="A44" s="103" t="s">
        <v>62</v>
      </c>
      <c r="B44" s="103"/>
      <c r="D44" s="53">
        <v>0</v>
      </c>
      <c r="E44" s="43"/>
      <c r="F44" s="45">
        <v>4637995785</v>
      </c>
      <c r="G44" s="43"/>
      <c r="H44" s="53">
        <v>0</v>
      </c>
      <c r="I44" s="43"/>
      <c r="J44" s="51">
        <f t="shared" si="1"/>
        <v>4637995785</v>
      </c>
      <c r="L44" s="88">
        <f>J44/درآمد!$F$13</f>
        <v>-0.14285261694279169</v>
      </c>
      <c r="N44" s="45">
        <v>2271486610</v>
      </c>
      <c r="O44" s="43"/>
      <c r="P44" s="113">
        <v>3408083109</v>
      </c>
      <c r="Q44" s="113"/>
      <c r="R44" s="43"/>
      <c r="S44" s="53">
        <v>0</v>
      </c>
      <c r="T44" s="43"/>
      <c r="U44" s="51">
        <f t="shared" si="0"/>
        <v>5679569719</v>
      </c>
      <c r="W44" s="88">
        <f>U44/درآمد!$F$13</f>
        <v>-0.17493362113268632</v>
      </c>
    </row>
    <row r="45" spans="1:23" ht="21.75" customHeight="1" x14ac:dyDescent="0.2">
      <c r="A45" s="103" t="s">
        <v>67</v>
      </c>
      <c r="B45" s="103"/>
      <c r="D45" s="53">
        <v>0</v>
      </c>
      <c r="E45" s="43"/>
      <c r="F45" s="45">
        <v>155505710</v>
      </c>
      <c r="G45" s="43"/>
      <c r="H45" s="53">
        <v>0</v>
      </c>
      <c r="I45" s="43"/>
      <c r="J45" s="51">
        <f t="shared" si="1"/>
        <v>155505710</v>
      </c>
      <c r="L45" s="88">
        <f>J45/درآمد!$F$13</f>
        <v>-4.7896545518414813E-3</v>
      </c>
      <c r="N45" s="45">
        <v>265962600</v>
      </c>
      <c r="O45" s="43"/>
      <c r="P45" s="113">
        <v>-1050449806</v>
      </c>
      <c r="Q45" s="113"/>
      <c r="R45" s="43"/>
      <c r="S45" s="53">
        <v>0</v>
      </c>
      <c r="T45" s="43"/>
      <c r="U45" s="51">
        <f t="shared" si="0"/>
        <v>-784487206</v>
      </c>
      <c r="W45" s="87">
        <f>U45/درآمد!$F$13</f>
        <v>2.4162602884995707E-2</v>
      </c>
    </row>
    <row r="46" spans="1:23" ht="21.75" customHeight="1" x14ac:dyDescent="0.2">
      <c r="A46" s="103" t="s">
        <v>27</v>
      </c>
      <c r="B46" s="103"/>
      <c r="D46" s="53">
        <v>0</v>
      </c>
      <c r="E46" s="43"/>
      <c r="F46" s="45">
        <v>3888394579</v>
      </c>
      <c r="G46" s="43"/>
      <c r="H46" s="53">
        <v>0</v>
      </c>
      <c r="I46" s="43"/>
      <c r="J46" s="51">
        <f t="shared" si="1"/>
        <v>3888394579</v>
      </c>
      <c r="L46" s="88">
        <f>J46/درآمد!$F$13</f>
        <v>-0.1197645205096526</v>
      </c>
      <c r="N46" s="45">
        <v>5891649620</v>
      </c>
      <c r="O46" s="43"/>
      <c r="P46" s="113">
        <v>-16167007618</v>
      </c>
      <c r="Q46" s="113"/>
      <c r="R46" s="43"/>
      <c r="S46" s="53">
        <v>0</v>
      </c>
      <c r="T46" s="43"/>
      <c r="U46" s="51">
        <f t="shared" si="0"/>
        <v>-10275357998</v>
      </c>
      <c r="W46" s="87">
        <f>U46/درآمد!$F$13</f>
        <v>0.31648622553423583</v>
      </c>
    </row>
    <row r="47" spans="1:23" ht="21.75" customHeight="1" x14ac:dyDescent="0.2">
      <c r="A47" s="103" t="s">
        <v>26</v>
      </c>
      <c r="B47" s="103"/>
      <c r="D47" s="53">
        <v>0</v>
      </c>
      <c r="E47" s="43"/>
      <c r="F47" s="45">
        <v>66614409</v>
      </c>
      <c r="G47" s="43"/>
      <c r="H47" s="53">
        <v>0</v>
      </c>
      <c r="I47" s="43"/>
      <c r="J47" s="51">
        <f t="shared" si="1"/>
        <v>66614409</v>
      </c>
      <c r="L47" s="88">
        <f>J47/درآمد!$F$13</f>
        <v>-2.0517575032137415E-3</v>
      </c>
      <c r="N47" s="45">
        <v>14000000</v>
      </c>
      <c r="O47" s="43"/>
      <c r="P47" s="113">
        <v>84047622</v>
      </c>
      <c r="Q47" s="113"/>
      <c r="R47" s="43"/>
      <c r="S47" s="53">
        <v>0</v>
      </c>
      <c r="T47" s="43"/>
      <c r="U47" s="51">
        <f t="shared" si="0"/>
        <v>98047622</v>
      </c>
      <c r="W47" s="88">
        <f>U47/درآمد!$F$13</f>
        <v>-3.0199163684055908E-3</v>
      </c>
    </row>
    <row r="48" spans="1:23" ht="21.75" customHeight="1" x14ac:dyDescent="0.2">
      <c r="A48" s="103" t="s">
        <v>51</v>
      </c>
      <c r="B48" s="103"/>
      <c r="D48" s="53">
        <v>0</v>
      </c>
      <c r="E48" s="43"/>
      <c r="F48" s="45">
        <v>2084966554</v>
      </c>
      <c r="G48" s="43"/>
      <c r="H48" s="53">
        <v>0</v>
      </c>
      <c r="I48" s="43"/>
      <c r="J48" s="51">
        <f t="shared" si="1"/>
        <v>2084966554</v>
      </c>
      <c r="L48" s="88">
        <f>J48/درآمد!$F$13</f>
        <v>-6.4218024828820414E-2</v>
      </c>
      <c r="N48" s="45">
        <v>1647363200</v>
      </c>
      <c r="O48" s="43"/>
      <c r="P48" s="113">
        <v>4810336580</v>
      </c>
      <c r="Q48" s="113"/>
      <c r="R48" s="43"/>
      <c r="S48" s="53">
        <v>0</v>
      </c>
      <c r="T48" s="43"/>
      <c r="U48" s="51">
        <f t="shared" si="0"/>
        <v>6457699780</v>
      </c>
      <c r="W48" s="88">
        <f>U48/درآمد!$F$13</f>
        <v>-0.19890042073505038</v>
      </c>
    </row>
    <row r="49" spans="1:23" ht="21.75" customHeight="1" x14ac:dyDescent="0.2">
      <c r="A49" s="103" t="s">
        <v>21</v>
      </c>
      <c r="B49" s="103"/>
      <c r="D49" s="53">
        <v>0</v>
      </c>
      <c r="E49" s="43"/>
      <c r="F49" s="45">
        <v>4233314214</v>
      </c>
      <c r="G49" s="43"/>
      <c r="H49" s="53">
        <v>0</v>
      </c>
      <c r="I49" s="43"/>
      <c r="J49" s="51">
        <f t="shared" si="1"/>
        <v>4233314214</v>
      </c>
      <c r="L49" s="88">
        <f>J49/درآمد!$F$13</f>
        <v>-0.13038821979244583</v>
      </c>
      <c r="N49" s="45">
        <v>339892490</v>
      </c>
      <c r="O49" s="43"/>
      <c r="P49" s="113">
        <v>-2086845035</v>
      </c>
      <c r="Q49" s="113"/>
      <c r="R49" s="43"/>
      <c r="S49" s="53">
        <v>0</v>
      </c>
      <c r="T49" s="43"/>
      <c r="U49" s="51">
        <f t="shared" si="0"/>
        <v>-1746952545</v>
      </c>
      <c r="W49" s="87">
        <f>U49/درآمد!$F$13</f>
        <v>5.3807022320983007E-2</v>
      </c>
    </row>
    <row r="50" spans="1:23" ht="21.75" customHeight="1" x14ac:dyDescent="0.2">
      <c r="A50" s="103" t="s">
        <v>25</v>
      </c>
      <c r="B50" s="103"/>
      <c r="D50" s="53">
        <v>0</v>
      </c>
      <c r="E50" s="43"/>
      <c r="F50" s="45">
        <v>774743087</v>
      </c>
      <c r="G50" s="43"/>
      <c r="H50" s="53">
        <v>0</v>
      </c>
      <c r="I50" s="43"/>
      <c r="J50" s="51">
        <f t="shared" si="1"/>
        <v>774743087</v>
      </c>
      <c r="L50" s="88">
        <f>J50/درآمد!$F$13</f>
        <v>-2.3862479089399809E-2</v>
      </c>
      <c r="N50" s="45">
        <v>189170000</v>
      </c>
      <c r="O50" s="43"/>
      <c r="P50" s="113">
        <v>-2171569926</v>
      </c>
      <c r="Q50" s="113"/>
      <c r="R50" s="43"/>
      <c r="S50" s="53">
        <v>0</v>
      </c>
      <c r="T50" s="43"/>
      <c r="U50" s="51">
        <f t="shared" si="0"/>
        <v>-1982399926</v>
      </c>
      <c r="W50" s="87">
        <f>U50/درآمد!$F$13</f>
        <v>6.1058920789057301E-2</v>
      </c>
    </row>
    <row r="51" spans="1:23" ht="21.75" customHeight="1" x14ac:dyDescent="0.2">
      <c r="A51" s="103" t="s">
        <v>44</v>
      </c>
      <c r="B51" s="103"/>
      <c r="D51" s="53">
        <v>0</v>
      </c>
      <c r="E51" s="43"/>
      <c r="F51" s="45">
        <v>956839528</v>
      </c>
      <c r="G51" s="43"/>
      <c r="H51" s="53">
        <v>0</v>
      </c>
      <c r="I51" s="43"/>
      <c r="J51" s="51">
        <f t="shared" si="1"/>
        <v>956839528</v>
      </c>
      <c r="L51" s="88">
        <f>J51/درآمد!$F$13</f>
        <v>-2.9471141610601014E-2</v>
      </c>
      <c r="N51" s="45">
        <v>962566800</v>
      </c>
      <c r="O51" s="43"/>
      <c r="P51" s="113">
        <v>-1145017968</v>
      </c>
      <c r="Q51" s="113"/>
      <c r="R51" s="43"/>
      <c r="S51" s="53">
        <v>0</v>
      </c>
      <c r="T51" s="43"/>
      <c r="U51" s="51">
        <f t="shared" si="0"/>
        <v>-182451168</v>
      </c>
      <c r="W51" s="87">
        <f>U51/درآمد!$F$13</f>
        <v>5.6195882922883975E-3</v>
      </c>
    </row>
    <row r="52" spans="1:23" ht="21.75" customHeight="1" x14ac:dyDescent="0.2">
      <c r="A52" s="103" t="s">
        <v>37</v>
      </c>
      <c r="B52" s="103"/>
      <c r="D52" s="53">
        <v>0</v>
      </c>
      <c r="E52" s="43"/>
      <c r="F52" s="45">
        <v>0</v>
      </c>
      <c r="G52" s="43"/>
      <c r="H52" s="53">
        <v>0</v>
      </c>
      <c r="I52" s="43"/>
      <c r="J52" s="51">
        <f t="shared" si="1"/>
        <v>0</v>
      </c>
      <c r="L52" s="87">
        <f>J52/درآمد!$F$13</f>
        <v>0</v>
      </c>
      <c r="N52" s="45">
        <v>3086915000</v>
      </c>
      <c r="O52" s="43"/>
      <c r="P52" s="116">
        <v>0</v>
      </c>
      <c r="Q52" s="116"/>
      <c r="R52" s="43"/>
      <c r="S52" s="53">
        <v>0</v>
      </c>
      <c r="T52" s="43"/>
      <c r="U52" s="51">
        <f t="shared" si="0"/>
        <v>3086915000</v>
      </c>
      <c r="W52" s="88">
        <f>U52/درآمد!$F$13</f>
        <v>-9.5078543938339921E-2</v>
      </c>
    </row>
    <row r="53" spans="1:23" ht="21.75" customHeight="1" x14ac:dyDescent="0.2">
      <c r="A53" s="103" t="s">
        <v>33</v>
      </c>
      <c r="B53" s="103"/>
      <c r="D53" s="53">
        <v>0</v>
      </c>
      <c r="E53" s="43"/>
      <c r="F53" s="45">
        <v>2169372520</v>
      </c>
      <c r="G53" s="43"/>
      <c r="H53" s="53">
        <v>0</v>
      </c>
      <c r="I53" s="43"/>
      <c r="J53" s="51">
        <f t="shared" si="1"/>
        <v>2169372520</v>
      </c>
      <c r="L53" s="88">
        <f>J53/درآمد!$F$13</f>
        <v>-6.6817771289927705E-2</v>
      </c>
      <c r="N53" s="45">
        <v>1991833698</v>
      </c>
      <c r="O53" s="43"/>
      <c r="P53" s="113">
        <v>-5741950282</v>
      </c>
      <c r="Q53" s="113"/>
      <c r="R53" s="43"/>
      <c r="S53" s="53">
        <v>0</v>
      </c>
      <c r="T53" s="43"/>
      <c r="U53" s="51">
        <f t="shared" si="0"/>
        <v>-3750116584</v>
      </c>
      <c r="W53" s="87">
        <f>U53/درآمد!$F$13</f>
        <v>0.11550548829680805</v>
      </c>
    </row>
    <row r="54" spans="1:23" ht="21.75" customHeight="1" x14ac:dyDescent="0.2">
      <c r="A54" s="103" t="s">
        <v>40</v>
      </c>
      <c r="B54" s="103"/>
      <c r="D54" s="53">
        <v>0</v>
      </c>
      <c r="E54" s="43"/>
      <c r="F54" s="45">
        <v>1059450687</v>
      </c>
      <c r="G54" s="43"/>
      <c r="H54" s="53">
        <v>0</v>
      </c>
      <c r="I54" s="43"/>
      <c r="J54" s="51">
        <f t="shared" si="1"/>
        <v>1059450687</v>
      </c>
      <c r="L54" s="88">
        <f>J54/درآمد!$F$13</f>
        <v>-3.2631617227696232E-2</v>
      </c>
      <c r="N54" s="45">
        <v>655292700</v>
      </c>
      <c r="O54" s="43"/>
      <c r="P54" s="113">
        <v>1486225875</v>
      </c>
      <c r="Q54" s="113"/>
      <c r="R54" s="43"/>
      <c r="S54" s="53">
        <v>0</v>
      </c>
      <c r="T54" s="43"/>
      <c r="U54" s="51">
        <f t="shared" si="0"/>
        <v>2141518575</v>
      </c>
      <c r="W54" s="88">
        <f>U54/درآمد!$F$13</f>
        <v>-6.5959855690198341E-2</v>
      </c>
    </row>
    <row r="55" spans="1:23" ht="21.75" customHeight="1" x14ac:dyDescent="0.2">
      <c r="A55" s="103" t="s">
        <v>35</v>
      </c>
      <c r="B55" s="103"/>
      <c r="D55" s="53">
        <v>0</v>
      </c>
      <c r="E55" s="43"/>
      <c r="F55" s="45">
        <v>600605010</v>
      </c>
      <c r="G55" s="43"/>
      <c r="H55" s="53">
        <v>0</v>
      </c>
      <c r="I55" s="43"/>
      <c r="J55" s="51">
        <f t="shared" si="1"/>
        <v>600605010</v>
      </c>
      <c r="L55" s="88">
        <f>J55/درآمد!$F$13</f>
        <v>-1.8498938206225987E-2</v>
      </c>
      <c r="N55" s="45">
        <v>57000000</v>
      </c>
      <c r="O55" s="43"/>
      <c r="P55" s="113">
        <v>-697511836</v>
      </c>
      <c r="Q55" s="113"/>
      <c r="R55" s="43"/>
      <c r="S55" s="53">
        <v>0</v>
      </c>
      <c r="T55" s="43"/>
      <c r="U55" s="51">
        <f t="shared" si="0"/>
        <v>-640511836</v>
      </c>
      <c r="W55" s="87">
        <f>U55/درآمد!$F$13</f>
        <v>1.9728088639354428E-2</v>
      </c>
    </row>
    <row r="56" spans="1:23" ht="21.75" customHeight="1" x14ac:dyDescent="0.2">
      <c r="A56" s="103" t="s">
        <v>29</v>
      </c>
      <c r="B56" s="103"/>
      <c r="D56" s="53">
        <v>0</v>
      </c>
      <c r="E56" s="43"/>
      <c r="F56" s="45">
        <v>415512900</v>
      </c>
      <c r="G56" s="43"/>
      <c r="H56" s="53">
        <v>0</v>
      </c>
      <c r="I56" s="43"/>
      <c r="J56" s="51">
        <f t="shared" si="1"/>
        <v>415512900</v>
      </c>
      <c r="L56" s="88">
        <f>J56/درآمد!$F$13</f>
        <v>-1.2798007564055714E-2</v>
      </c>
      <c r="N56" s="45">
        <v>2090000000</v>
      </c>
      <c r="O56" s="43"/>
      <c r="P56" s="113">
        <v>-7085588400</v>
      </c>
      <c r="Q56" s="113"/>
      <c r="R56" s="43"/>
      <c r="S56" s="53">
        <v>0</v>
      </c>
      <c r="T56" s="43"/>
      <c r="U56" s="51">
        <f>N56+P56+S56</f>
        <v>-4995588400</v>
      </c>
      <c r="W56" s="87">
        <f>U56/درآمد!$F$13</f>
        <v>0.15386665042194594</v>
      </c>
    </row>
    <row r="57" spans="1:23" ht="21.75" customHeight="1" x14ac:dyDescent="0.2">
      <c r="A57" s="103" t="s">
        <v>43</v>
      </c>
      <c r="B57" s="103"/>
      <c r="D57" s="53">
        <v>0</v>
      </c>
      <c r="E57" s="43"/>
      <c r="F57" s="45">
        <v>5996161290</v>
      </c>
      <c r="G57" s="43"/>
      <c r="H57" s="53">
        <v>0</v>
      </c>
      <c r="I57" s="43"/>
      <c r="J57" s="51">
        <f t="shared" si="1"/>
        <v>5996161290</v>
      </c>
      <c r="L57" s="88">
        <f>J57/درآمد!$F$13</f>
        <v>-0.18468480171065221</v>
      </c>
      <c r="N57" s="45">
        <v>5800050000</v>
      </c>
      <c r="O57" s="43"/>
      <c r="P57" s="113">
        <v>-5095750941</v>
      </c>
      <c r="Q57" s="113"/>
      <c r="R57" s="43"/>
      <c r="S57" s="53">
        <v>0</v>
      </c>
      <c r="T57" s="43"/>
      <c r="U57" s="51">
        <f t="shared" si="0"/>
        <v>704299059</v>
      </c>
      <c r="W57" s="88">
        <f>U57/درآمد!$F$13</f>
        <v>-2.1692767383249285E-2</v>
      </c>
    </row>
    <row r="58" spans="1:23" ht="21.75" customHeight="1" x14ac:dyDescent="0.2">
      <c r="A58" s="103" t="s">
        <v>56</v>
      </c>
      <c r="B58" s="103"/>
      <c r="D58" s="53">
        <v>0</v>
      </c>
      <c r="E58" s="43"/>
      <c r="F58" s="45">
        <v>1773857374</v>
      </c>
      <c r="G58" s="43"/>
      <c r="H58" s="53">
        <v>0</v>
      </c>
      <c r="I58" s="43"/>
      <c r="J58" s="51">
        <f t="shared" si="1"/>
        <v>1773857374</v>
      </c>
      <c r="L58" s="88">
        <f>J58/درآمد!$F$13</f>
        <v>-5.4635704667672182E-2</v>
      </c>
      <c r="N58" s="45">
        <v>222337500</v>
      </c>
      <c r="O58" s="43"/>
      <c r="P58" s="113">
        <v>-2365143164</v>
      </c>
      <c r="Q58" s="113"/>
      <c r="R58" s="43"/>
      <c r="S58" s="53">
        <v>0</v>
      </c>
      <c r="T58" s="43"/>
      <c r="U58" s="51">
        <f t="shared" si="0"/>
        <v>-2142805664</v>
      </c>
      <c r="W58" s="87">
        <f>U58/درآمد!$F$13</f>
        <v>6.5999498682648428E-2</v>
      </c>
    </row>
    <row r="59" spans="1:23" ht="21.75" customHeight="1" x14ac:dyDescent="0.2">
      <c r="A59" s="103" t="s">
        <v>64</v>
      </c>
      <c r="B59" s="103"/>
      <c r="D59" s="53">
        <v>0</v>
      </c>
      <c r="E59" s="43"/>
      <c r="F59" s="45">
        <v>270331897</v>
      </c>
      <c r="G59" s="43"/>
      <c r="H59" s="53">
        <v>0</v>
      </c>
      <c r="I59" s="43"/>
      <c r="J59" s="51">
        <f t="shared" si="1"/>
        <v>270331897</v>
      </c>
      <c r="L59" s="88">
        <f>J59/درآمد!$F$13</f>
        <v>-8.3263592119800136E-3</v>
      </c>
      <c r="N59" s="45">
        <v>143500000</v>
      </c>
      <c r="O59" s="43"/>
      <c r="P59" s="113">
        <v>-340611232</v>
      </c>
      <c r="Q59" s="113"/>
      <c r="R59" s="43"/>
      <c r="S59" s="53">
        <v>0</v>
      </c>
      <c r="T59" s="43"/>
      <c r="U59" s="51">
        <f t="shared" si="0"/>
        <v>-197111232</v>
      </c>
      <c r="W59" s="87">
        <f>U59/درآمد!$F$13</f>
        <v>6.0711256812877304E-3</v>
      </c>
    </row>
    <row r="60" spans="1:23" ht="21.75" customHeight="1" x14ac:dyDescent="0.2">
      <c r="A60" s="103" t="s">
        <v>18</v>
      </c>
      <c r="B60" s="103"/>
      <c r="D60" s="53">
        <v>0</v>
      </c>
      <c r="E60" s="43"/>
      <c r="F60" s="45">
        <v>-289267237</v>
      </c>
      <c r="G60" s="43"/>
      <c r="H60" s="53">
        <v>0</v>
      </c>
      <c r="I60" s="43"/>
      <c r="J60" s="51">
        <f t="shared" si="1"/>
        <v>-289267237</v>
      </c>
      <c r="L60" s="87">
        <f>J60/درآمد!$F$13</f>
        <v>8.9095772650127029E-3</v>
      </c>
      <c r="N60" s="45">
        <v>304855650</v>
      </c>
      <c r="O60" s="43"/>
      <c r="P60" s="113">
        <v>-4460315585</v>
      </c>
      <c r="Q60" s="113"/>
      <c r="R60" s="43"/>
      <c r="S60" s="53">
        <v>0</v>
      </c>
      <c r="T60" s="43"/>
      <c r="U60" s="51">
        <f t="shared" si="0"/>
        <v>-4155459935</v>
      </c>
      <c r="W60" s="87">
        <f>U60/درآمد!$F$13</f>
        <v>0.12799026860600587</v>
      </c>
    </row>
    <row r="61" spans="1:23" ht="21.75" customHeight="1" x14ac:dyDescent="0.2">
      <c r="A61" s="103" t="s">
        <v>38</v>
      </c>
      <c r="B61" s="103"/>
      <c r="D61" s="53">
        <v>0</v>
      </c>
      <c r="E61" s="43"/>
      <c r="F61" s="45">
        <v>0</v>
      </c>
      <c r="G61" s="43"/>
      <c r="H61" s="53">
        <v>0</v>
      </c>
      <c r="I61" s="43"/>
      <c r="J61" s="56">
        <f t="shared" si="1"/>
        <v>0</v>
      </c>
      <c r="L61" s="87">
        <f>J61/درآمد!$F$13</f>
        <v>0</v>
      </c>
      <c r="N61" s="53">
        <v>0</v>
      </c>
      <c r="O61" s="43"/>
      <c r="P61" s="113">
        <v>-209</v>
      </c>
      <c r="Q61" s="113"/>
      <c r="R61" s="43"/>
      <c r="S61" s="53">
        <v>0</v>
      </c>
      <c r="T61" s="43"/>
      <c r="U61" s="51">
        <f t="shared" si="0"/>
        <v>-209</v>
      </c>
      <c r="W61" s="87">
        <f>U61/درآمد!$F$13</f>
        <v>6.4373057512477811E-9</v>
      </c>
    </row>
    <row r="62" spans="1:23" ht="21.75" customHeight="1" x14ac:dyDescent="0.2">
      <c r="A62" s="103" t="s">
        <v>49</v>
      </c>
      <c r="B62" s="103"/>
      <c r="D62" s="53">
        <v>0</v>
      </c>
      <c r="E62" s="43"/>
      <c r="F62" s="45">
        <v>-891911362</v>
      </c>
      <c r="G62" s="43"/>
      <c r="H62" s="53">
        <v>0</v>
      </c>
      <c r="I62" s="43"/>
      <c r="J62" s="51">
        <f t="shared" si="1"/>
        <v>-891911362</v>
      </c>
      <c r="L62" s="87">
        <f>J62/درآمد!$F$13</f>
        <v>2.7471321245004027E-2</v>
      </c>
      <c r="N62" s="53">
        <v>0</v>
      </c>
      <c r="O62" s="43"/>
      <c r="P62" s="113">
        <v>-1246564559</v>
      </c>
      <c r="Q62" s="113"/>
      <c r="R62" s="43"/>
      <c r="S62" s="53">
        <v>0</v>
      </c>
      <c r="T62" s="43"/>
      <c r="U62" s="51">
        <f t="shared" si="0"/>
        <v>-1246564559</v>
      </c>
      <c r="W62" s="87">
        <f>U62/درآمد!$F$13</f>
        <v>3.8394819162451452E-2</v>
      </c>
    </row>
    <row r="63" spans="1:23" ht="21.75" customHeight="1" x14ac:dyDescent="0.2">
      <c r="A63" s="103" t="s">
        <v>68</v>
      </c>
      <c r="B63" s="103"/>
      <c r="D63" s="53">
        <v>0</v>
      </c>
      <c r="E63" s="43"/>
      <c r="F63" s="45">
        <v>72240497</v>
      </c>
      <c r="G63" s="43"/>
      <c r="H63" s="53">
        <v>0</v>
      </c>
      <c r="I63" s="43"/>
      <c r="J63" s="51">
        <f t="shared" si="1"/>
        <v>72240497</v>
      </c>
      <c r="L63" s="88">
        <f>J63/درآمد!$F$13</f>
        <v>-2.2250438603401822E-3</v>
      </c>
      <c r="N63" s="53">
        <v>0</v>
      </c>
      <c r="O63" s="43"/>
      <c r="P63" s="113">
        <v>72240497</v>
      </c>
      <c r="Q63" s="113"/>
      <c r="R63" s="43"/>
      <c r="S63" s="53">
        <v>0</v>
      </c>
      <c r="T63" s="43"/>
      <c r="U63" s="51">
        <f t="shared" si="0"/>
        <v>72240497</v>
      </c>
      <c r="W63" s="88">
        <f>U63/درآمد!$F$13</f>
        <v>-2.2250438603401822E-3</v>
      </c>
    </row>
    <row r="64" spans="1:23" ht="21.75" customHeight="1" x14ac:dyDescent="0.2">
      <c r="A64" s="103" t="s">
        <v>19</v>
      </c>
      <c r="B64" s="103"/>
      <c r="D64" s="53">
        <v>0</v>
      </c>
      <c r="E64" s="43"/>
      <c r="F64" s="45">
        <v>5573686065</v>
      </c>
      <c r="G64" s="43"/>
      <c r="H64" s="53">
        <v>0</v>
      </c>
      <c r="I64" s="43"/>
      <c r="J64" s="51">
        <f t="shared" si="1"/>
        <v>5573686065</v>
      </c>
      <c r="L64" s="88">
        <f>J64/درآمد!$F$13</f>
        <v>-0.17167235101375175</v>
      </c>
      <c r="N64" s="53">
        <v>0</v>
      </c>
      <c r="O64" s="43"/>
      <c r="P64" s="113">
        <v>-1392002293</v>
      </c>
      <c r="Q64" s="113"/>
      <c r="R64" s="43"/>
      <c r="S64" s="53">
        <v>0</v>
      </c>
      <c r="T64" s="43"/>
      <c r="U64" s="51">
        <f t="shared" si="0"/>
        <v>-1392002293</v>
      </c>
      <c r="W64" s="87">
        <f>U64/درآمد!$F$13</f>
        <v>4.2874374959229661E-2</v>
      </c>
    </row>
    <row r="65" spans="1:26" ht="21.75" customHeight="1" x14ac:dyDescent="0.2">
      <c r="A65" s="105" t="s">
        <v>42</v>
      </c>
      <c r="B65" s="105"/>
      <c r="C65" s="16"/>
      <c r="D65" s="56">
        <v>0</v>
      </c>
      <c r="E65" s="81"/>
      <c r="F65" s="51">
        <v>415272340</v>
      </c>
      <c r="G65" s="81"/>
      <c r="H65" s="56">
        <v>0</v>
      </c>
      <c r="I65" s="81"/>
      <c r="J65" s="51">
        <f t="shared" si="1"/>
        <v>415272340</v>
      </c>
      <c r="K65" s="16"/>
      <c r="L65" s="88">
        <f>J65/درآمد!$F$13</f>
        <v>-1.2790598194335522E-2</v>
      </c>
      <c r="M65" s="16"/>
      <c r="N65" s="56">
        <v>0</v>
      </c>
      <c r="O65" s="81"/>
      <c r="P65" s="114">
        <v>90608658</v>
      </c>
      <c r="Q65" s="114"/>
      <c r="R65" s="81"/>
      <c r="S65" s="56">
        <v>0</v>
      </c>
      <c r="T65" s="81"/>
      <c r="U65" s="51">
        <f t="shared" si="0"/>
        <v>90608658</v>
      </c>
      <c r="V65" s="16"/>
      <c r="W65" s="88">
        <f>U65/درآمد!$F$13</f>
        <v>-2.7907925131877669E-3</v>
      </c>
    </row>
    <row r="66" spans="1:26" ht="21.75" customHeight="1" x14ac:dyDescent="0.2">
      <c r="A66" s="73" t="s">
        <v>191</v>
      </c>
      <c r="C66" s="79">
        <v>0</v>
      </c>
      <c r="D66" s="75">
        <v>0</v>
      </c>
      <c r="E66" s="75">
        <v>0</v>
      </c>
      <c r="F66" s="75">
        <v>0</v>
      </c>
      <c r="G66" s="75">
        <v>0</v>
      </c>
      <c r="H66" s="75">
        <v>0</v>
      </c>
      <c r="I66" s="75">
        <v>0</v>
      </c>
      <c r="J66" s="74">
        <f>D66+F66</f>
        <v>0</v>
      </c>
      <c r="K66" s="74">
        <v>0</v>
      </c>
      <c r="L66" s="87">
        <f>J66/درآمد!$F$13</f>
        <v>0</v>
      </c>
      <c r="M66" s="74">
        <v>0</v>
      </c>
      <c r="N66" s="75">
        <v>-300000</v>
      </c>
      <c r="O66" s="75"/>
      <c r="P66" s="74">
        <v>0</v>
      </c>
      <c r="Q66" s="74">
        <v>0</v>
      </c>
      <c r="R66" s="75">
        <v>0</v>
      </c>
      <c r="S66" s="75">
        <v>0</v>
      </c>
      <c r="T66" s="75"/>
      <c r="U66" s="75">
        <f t="shared" si="0"/>
        <v>-300000</v>
      </c>
      <c r="V66" s="74">
        <v>0</v>
      </c>
      <c r="W66" s="87">
        <f>U66/درآمد!$F$13</f>
        <v>9.2401517960494457E-6</v>
      </c>
      <c r="Z66" s="80"/>
    </row>
    <row r="67" spans="1:26" ht="21.75" customHeight="1" x14ac:dyDescent="0.2">
      <c r="A67" s="73" t="s">
        <v>192</v>
      </c>
      <c r="C67" s="79">
        <v>0</v>
      </c>
      <c r="D67" s="75">
        <v>0</v>
      </c>
      <c r="E67" s="75">
        <v>0</v>
      </c>
      <c r="F67" s="75">
        <v>0</v>
      </c>
      <c r="G67" s="75">
        <v>0</v>
      </c>
      <c r="H67" s="75">
        <v>0</v>
      </c>
      <c r="I67" s="75">
        <v>0</v>
      </c>
      <c r="J67" s="74">
        <f t="shared" ref="J67:J76" si="2">D67+F67</f>
        <v>0</v>
      </c>
      <c r="K67" s="74">
        <v>0</v>
      </c>
      <c r="L67" s="87">
        <f>J67/درآمد!$F$13</f>
        <v>0</v>
      </c>
      <c r="M67" s="74">
        <v>0</v>
      </c>
      <c r="N67" s="75">
        <v>-1460</v>
      </c>
      <c r="O67" s="75"/>
      <c r="P67" s="74">
        <v>0</v>
      </c>
      <c r="Q67" s="74">
        <v>0</v>
      </c>
      <c r="R67" s="75">
        <v>0</v>
      </c>
      <c r="S67" s="75">
        <v>0</v>
      </c>
      <c r="T67" s="75"/>
      <c r="U67" s="75">
        <f t="shared" si="0"/>
        <v>-1460</v>
      </c>
      <c r="V67" s="74">
        <v>0</v>
      </c>
      <c r="W67" s="87">
        <f>U67/درآمد!$F$13</f>
        <v>4.4968738740773974E-8</v>
      </c>
      <c r="Z67" s="80"/>
    </row>
    <row r="68" spans="1:26" ht="21.75" customHeight="1" x14ac:dyDescent="0.2">
      <c r="A68" s="73" t="s">
        <v>193</v>
      </c>
      <c r="C68" s="79">
        <v>0</v>
      </c>
      <c r="D68" s="75">
        <v>0</v>
      </c>
      <c r="E68" s="75">
        <v>0</v>
      </c>
      <c r="F68" s="75">
        <v>0</v>
      </c>
      <c r="G68" s="75">
        <v>0</v>
      </c>
      <c r="H68" s="75">
        <v>0</v>
      </c>
      <c r="I68" s="75">
        <v>0</v>
      </c>
      <c r="J68" s="74">
        <f t="shared" si="2"/>
        <v>0</v>
      </c>
      <c r="K68" s="74">
        <v>0</v>
      </c>
      <c r="L68" s="87">
        <f>J68/درآمد!$F$13</f>
        <v>0</v>
      </c>
      <c r="M68" s="74">
        <v>0</v>
      </c>
      <c r="N68" s="75">
        <v>-655401</v>
      </c>
      <c r="O68" s="75"/>
      <c r="P68" s="74">
        <v>0</v>
      </c>
      <c r="Q68" s="74">
        <v>0</v>
      </c>
      <c r="R68" s="75">
        <v>0</v>
      </c>
      <c r="S68" s="75">
        <v>0</v>
      </c>
      <c r="T68" s="75"/>
      <c r="U68" s="75">
        <f t="shared" si="0"/>
        <v>-655401</v>
      </c>
      <c r="V68" s="74">
        <v>0</v>
      </c>
      <c r="W68" s="87">
        <f>U68/درآمد!$F$13</f>
        <v>2.0186682424275342E-5</v>
      </c>
      <c r="Z68" s="80"/>
    </row>
    <row r="69" spans="1:26" ht="21.75" customHeight="1" x14ac:dyDescent="0.2">
      <c r="A69" s="73" t="s">
        <v>194</v>
      </c>
      <c r="C69" s="79">
        <v>0</v>
      </c>
      <c r="D69" s="75">
        <v>0</v>
      </c>
      <c r="E69" s="75">
        <v>0</v>
      </c>
      <c r="F69" s="75">
        <v>0</v>
      </c>
      <c r="G69" s="75">
        <v>0</v>
      </c>
      <c r="H69" s="75">
        <v>0</v>
      </c>
      <c r="I69" s="75">
        <v>0</v>
      </c>
      <c r="J69" s="74">
        <f t="shared" si="2"/>
        <v>0</v>
      </c>
      <c r="K69" s="74">
        <v>0</v>
      </c>
      <c r="L69" s="87">
        <f>J69/درآمد!$F$13</f>
        <v>0</v>
      </c>
      <c r="M69" s="74">
        <v>0</v>
      </c>
      <c r="N69" s="75">
        <v>-600</v>
      </c>
      <c r="O69" s="75"/>
      <c r="P69" s="74">
        <v>0</v>
      </c>
      <c r="Q69" s="74">
        <v>0</v>
      </c>
      <c r="R69" s="75">
        <v>0</v>
      </c>
      <c r="S69" s="75">
        <v>0</v>
      </c>
      <c r="T69" s="75"/>
      <c r="U69" s="75">
        <f t="shared" si="0"/>
        <v>-600</v>
      </c>
      <c r="V69" s="74">
        <v>0</v>
      </c>
      <c r="W69" s="87">
        <f>U69/درآمد!$F$13</f>
        <v>1.8480303592098891E-8</v>
      </c>
      <c r="Z69" s="80"/>
    </row>
    <row r="70" spans="1:26" ht="21.75" customHeight="1" x14ac:dyDescent="0.2">
      <c r="A70" s="73" t="s">
        <v>195</v>
      </c>
      <c r="C70" s="79">
        <v>0</v>
      </c>
      <c r="D70" s="75">
        <v>0</v>
      </c>
      <c r="E70" s="75">
        <v>0</v>
      </c>
      <c r="F70" s="75">
        <v>0</v>
      </c>
      <c r="G70" s="75">
        <v>0</v>
      </c>
      <c r="H70" s="75">
        <v>0</v>
      </c>
      <c r="I70" s="75">
        <v>0</v>
      </c>
      <c r="J70" s="74">
        <f t="shared" si="2"/>
        <v>0</v>
      </c>
      <c r="K70" s="74">
        <v>0</v>
      </c>
      <c r="L70" s="87">
        <f>J70/درآمد!$F$13</f>
        <v>0</v>
      </c>
      <c r="M70" s="74">
        <v>0</v>
      </c>
      <c r="N70" s="75">
        <v>-11392</v>
      </c>
      <c r="O70" s="75"/>
      <c r="P70" s="74">
        <v>0</v>
      </c>
      <c r="Q70" s="74">
        <v>0</v>
      </c>
      <c r="R70" s="75">
        <v>0</v>
      </c>
      <c r="S70" s="75">
        <v>0</v>
      </c>
      <c r="T70" s="75"/>
      <c r="U70" s="75">
        <f t="shared" si="0"/>
        <v>-11392</v>
      </c>
      <c r="V70" s="74">
        <v>0</v>
      </c>
      <c r="W70" s="87">
        <f>U70/درآمد!$F$13</f>
        <v>3.5087936420198432E-7</v>
      </c>
      <c r="Z70" s="80"/>
    </row>
    <row r="71" spans="1:26" ht="21.75" customHeight="1" x14ac:dyDescent="0.2">
      <c r="A71" s="73" t="s">
        <v>196</v>
      </c>
      <c r="C71" s="79">
        <v>0</v>
      </c>
      <c r="D71" s="75">
        <v>0</v>
      </c>
      <c r="E71" s="75">
        <v>0</v>
      </c>
      <c r="F71" s="75">
        <v>0</v>
      </c>
      <c r="G71" s="75">
        <v>0</v>
      </c>
      <c r="H71" s="75">
        <v>0</v>
      </c>
      <c r="I71" s="75">
        <v>0</v>
      </c>
      <c r="J71" s="74">
        <f t="shared" si="2"/>
        <v>0</v>
      </c>
      <c r="K71" s="74">
        <v>0</v>
      </c>
      <c r="L71" s="87">
        <f>J71/درآمد!$F$13</f>
        <v>0</v>
      </c>
      <c r="M71" s="74">
        <v>0</v>
      </c>
      <c r="N71" s="75">
        <v>-150</v>
      </c>
      <c r="O71" s="75"/>
      <c r="P71" s="74">
        <v>0</v>
      </c>
      <c r="Q71" s="74">
        <v>0</v>
      </c>
      <c r="R71" s="75">
        <v>0</v>
      </c>
      <c r="S71" s="75">
        <v>0</v>
      </c>
      <c r="T71" s="75"/>
      <c r="U71" s="75">
        <f t="shared" si="0"/>
        <v>-150</v>
      </c>
      <c r="V71" s="74">
        <v>0</v>
      </c>
      <c r="W71" s="87">
        <f>U71/درآمد!$F$13</f>
        <v>4.6200758980247229E-9</v>
      </c>
      <c r="Z71" s="80"/>
    </row>
    <row r="72" spans="1:26" ht="21.75" customHeight="1" x14ac:dyDescent="0.2">
      <c r="A72" s="73" t="s">
        <v>197</v>
      </c>
      <c r="C72" s="79">
        <v>0</v>
      </c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  <c r="J72" s="74">
        <f t="shared" si="2"/>
        <v>0</v>
      </c>
      <c r="K72" s="74">
        <v>0</v>
      </c>
      <c r="L72" s="87">
        <f>J72/درآمد!$F$13</f>
        <v>0</v>
      </c>
      <c r="M72" s="74">
        <v>0</v>
      </c>
      <c r="N72" s="75">
        <v>-260</v>
      </c>
      <c r="O72" s="75"/>
      <c r="P72" s="74">
        <v>0</v>
      </c>
      <c r="Q72" s="74">
        <v>0</v>
      </c>
      <c r="R72" s="75">
        <v>0</v>
      </c>
      <c r="S72" s="75">
        <v>0</v>
      </c>
      <c r="T72" s="75"/>
      <c r="U72" s="75">
        <f t="shared" si="0"/>
        <v>-260</v>
      </c>
      <c r="V72" s="74">
        <v>0</v>
      </c>
      <c r="W72" s="87">
        <f>U72/درآمد!$F$13</f>
        <v>8.0081315565761862E-9</v>
      </c>
      <c r="Z72" s="80"/>
    </row>
    <row r="73" spans="1:26" ht="21.75" customHeight="1" x14ac:dyDescent="0.2">
      <c r="A73" s="73" t="s">
        <v>198</v>
      </c>
      <c r="C73" s="79">
        <v>0</v>
      </c>
      <c r="D73" s="75">
        <v>0</v>
      </c>
      <c r="E73" s="75">
        <v>0</v>
      </c>
      <c r="F73" s="75">
        <v>0</v>
      </c>
      <c r="G73" s="75">
        <v>0</v>
      </c>
      <c r="H73" s="75">
        <v>0</v>
      </c>
      <c r="I73" s="75">
        <v>0</v>
      </c>
      <c r="J73" s="74">
        <f t="shared" si="2"/>
        <v>0</v>
      </c>
      <c r="K73" s="74">
        <v>0</v>
      </c>
      <c r="L73" s="87">
        <f>J73/درآمد!$F$13</f>
        <v>0</v>
      </c>
      <c r="M73" s="74">
        <v>0</v>
      </c>
      <c r="N73" s="75">
        <v>-2970</v>
      </c>
      <c r="O73" s="75"/>
      <c r="P73" s="74">
        <v>0</v>
      </c>
      <c r="Q73" s="74">
        <v>0</v>
      </c>
      <c r="R73" s="75">
        <v>0</v>
      </c>
      <c r="S73" s="75">
        <v>0</v>
      </c>
      <c r="T73" s="75"/>
      <c r="U73" s="75">
        <f t="shared" si="0"/>
        <v>-2970</v>
      </c>
      <c r="V73" s="74">
        <v>0</v>
      </c>
      <c r="W73" s="87">
        <f>U73/درآمد!$F$13</f>
        <v>9.1477502780889521E-8</v>
      </c>
      <c r="Z73" s="80"/>
    </row>
    <row r="74" spans="1:26" ht="21.75" customHeight="1" x14ac:dyDescent="0.2">
      <c r="A74" s="73" t="s">
        <v>199</v>
      </c>
      <c r="C74" s="79">
        <v>0</v>
      </c>
      <c r="D74" s="75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4">
        <f t="shared" si="2"/>
        <v>0</v>
      </c>
      <c r="K74" s="74">
        <v>0</v>
      </c>
      <c r="L74" s="87">
        <f>J74/درآمد!$F$13</f>
        <v>0</v>
      </c>
      <c r="M74" s="74">
        <v>0</v>
      </c>
      <c r="N74" s="75">
        <v>-750</v>
      </c>
      <c r="O74" s="75"/>
      <c r="P74" s="74">
        <v>0</v>
      </c>
      <c r="Q74" s="74">
        <v>0</v>
      </c>
      <c r="R74" s="75">
        <v>0</v>
      </c>
      <c r="S74" s="75">
        <v>0</v>
      </c>
      <c r="T74" s="75"/>
      <c r="U74" s="75">
        <f t="shared" ref="U74:U76" si="3">N74+P74+S74</f>
        <v>-750</v>
      </c>
      <c r="V74" s="74">
        <v>0</v>
      </c>
      <c r="W74" s="87">
        <f>U74/درآمد!$F$13</f>
        <v>2.3100379490123614E-8</v>
      </c>
      <c r="Z74" s="80"/>
    </row>
    <row r="75" spans="1:26" ht="21.75" customHeight="1" x14ac:dyDescent="0.2">
      <c r="A75" s="73" t="s">
        <v>200</v>
      </c>
      <c r="C75" s="79">
        <v>0</v>
      </c>
      <c r="D75" s="75">
        <v>0</v>
      </c>
      <c r="E75" s="75">
        <v>0</v>
      </c>
      <c r="F75" s="75">
        <v>0</v>
      </c>
      <c r="G75" s="75">
        <v>0</v>
      </c>
      <c r="H75" s="75">
        <v>0</v>
      </c>
      <c r="I75" s="75">
        <v>0</v>
      </c>
      <c r="J75" s="74">
        <f t="shared" si="2"/>
        <v>0</v>
      </c>
      <c r="K75" s="74">
        <v>0</v>
      </c>
      <c r="L75" s="87">
        <f>J75/درآمد!$F$13</f>
        <v>0</v>
      </c>
      <c r="M75" s="74">
        <v>0</v>
      </c>
      <c r="N75" s="75">
        <v>-22950</v>
      </c>
      <c r="O75" s="75"/>
      <c r="P75" s="74">
        <v>0</v>
      </c>
      <c r="Q75" s="74">
        <v>0</v>
      </c>
      <c r="R75" s="75">
        <v>0</v>
      </c>
      <c r="S75" s="75">
        <v>0</v>
      </c>
      <c r="T75" s="75"/>
      <c r="U75" s="75">
        <f t="shared" si="3"/>
        <v>-22950</v>
      </c>
      <c r="V75" s="74">
        <v>0</v>
      </c>
      <c r="W75" s="87">
        <f>U75/درآمد!$F$13</f>
        <v>7.0687161239778266E-7</v>
      </c>
      <c r="Z75" s="80"/>
    </row>
    <row r="76" spans="1:26" ht="21.75" customHeight="1" x14ac:dyDescent="0.2">
      <c r="A76" s="73" t="s">
        <v>201</v>
      </c>
      <c r="C76" s="79">
        <v>0</v>
      </c>
      <c r="D76" s="75">
        <v>0</v>
      </c>
      <c r="E76" s="75">
        <v>0</v>
      </c>
      <c r="F76" s="75">
        <v>0</v>
      </c>
      <c r="G76" s="75">
        <v>0</v>
      </c>
      <c r="H76" s="75">
        <v>0</v>
      </c>
      <c r="I76" s="75">
        <v>0</v>
      </c>
      <c r="J76" s="74">
        <f t="shared" si="2"/>
        <v>0</v>
      </c>
      <c r="K76" s="74">
        <v>0</v>
      </c>
      <c r="L76" s="87">
        <f>J76/درآمد!$F$13</f>
        <v>0</v>
      </c>
      <c r="M76" s="74">
        <v>0</v>
      </c>
      <c r="N76" s="75">
        <v>-180000</v>
      </c>
      <c r="O76" s="75"/>
      <c r="P76" s="74">
        <v>0</v>
      </c>
      <c r="Q76" s="74">
        <v>0</v>
      </c>
      <c r="R76" s="75">
        <v>0</v>
      </c>
      <c r="S76" s="75">
        <v>0</v>
      </c>
      <c r="T76" s="75"/>
      <c r="U76" s="75">
        <f t="shared" si="3"/>
        <v>-180000</v>
      </c>
      <c r="V76" s="74">
        <v>0</v>
      </c>
      <c r="W76" s="87">
        <f>U76/درآمد!$F$13</f>
        <v>5.5440910776296679E-6</v>
      </c>
      <c r="Z76" s="80"/>
    </row>
    <row r="77" spans="1:26" s="19" customFormat="1" ht="21.75" customHeight="1" thickBot="1" x14ac:dyDescent="0.25">
      <c r="A77" s="107"/>
      <c r="B77" s="107"/>
      <c r="D77" s="68">
        <v>0</v>
      </c>
      <c r="E77" s="49"/>
      <c r="F77" s="48">
        <f>SUM(F9:F76)</f>
        <v>96870312240</v>
      </c>
      <c r="G77" s="49"/>
      <c r="H77" s="48">
        <f>SUM(H9:H76)</f>
        <v>-35643143763</v>
      </c>
      <c r="I77" s="49"/>
      <c r="J77" s="94">
        <f>SUM(J9:J76)</f>
        <v>61227168477</v>
      </c>
      <c r="L77" s="95">
        <f>SUM(L9:L76)</f>
        <v>-1.8858277692325782</v>
      </c>
      <c r="N77" s="48">
        <f>SUM(N9:N76)</f>
        <v>60560980076</v>
      </c>
      <c r="O77" s="49"/>
      <c r="P77" s="115">
        <f>SUM(P9:Q76)</f>
        <v>-62185285211</v>
      </c>
      <c r="Q77" s="115"/>
      <c r="R77" s="49"/>
      <c r="S77" s="48">
        <f>SUM(S9:S76)</f>
        <v>-32313544547</v>
      </c>
      <c r="T77" s="49"/>
      <c r="U77" s="48">
        <f>SUM(U9:U76)</f>
        <v>-33937849682</v>
      </c>
      <c r="W77" s="92">
        <f>SUM(W9:W76)</f>
        <v>1.0453029423106277</v>
      </c>
    </row>
    <row r="78" spans="1:26" ht="13.5" thickTop="1" x14ac:dyDescent="0.2"/>
    <row r="80" spans="1:26" x14ac:dyDescent="0.2">
      <c r="N80" s="23"/>
    </row>
    <row r="84" spans="14:17" x14ac:dyDescent="0.2">
      <c r="Q84" s="43"/>
    </row>
    <row r="85" spans="14:17" x14ac:dyDescent="0.2">
      <c r="N85" s="43"/>
    </row>
    <row r="87" spans="14:17" x14ac:dyDescent="0.2">
      <c r="Q87" s="43"/>
    </row>
  </sheetData>
  <mergeCells count="126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64:B64"/>
    <mergeCell ref="P64:Q64"/>
    <mergeCell ref="A65:B65"/>
    <mergeCell ref="P65:Q65"/>
    <mergeCell ref="A77:B77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P77:Q7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1"/>
  <sheetViews>
    <sheetView rightToLeft="1" workbookViewId="0">
      <selection activeCell="R10" sqref="R10"/>
    </sheetView>
  </sheetViews>
  <sheetFormatPr defaultRowHeight="12.75" x14ac:dyDescent="0.2"/>
  <cols>
    <col min="1" max="1" width="5.140625" customWidth="1"/>
    <col min="2" max="2" width="34.42578125" customWidth="1"/>
    <col min="3" max="3" width="1.28515625" customWidth="1"/>
    <col min="4" max="4" width="14.42578125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4.5703125" customWidth="1"/>
    <col min="13" max="13" width="1.28515625" customWidth="1"/>
    <col min="14" max="14" width="15.140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 ht="21.75" customHeight="1" x14ac:dyDescent="0.2">
      <c r="A2" s="101" t="s">
        <v>90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ht="21.75" customHeight="1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1:18" ht="14.45" customHeight="1" x14ac:dyDescent="0.2"/>
    <row r="5" spans="1:18" ht="14.45" customHeight="1" x14ac:dyDescent="0.2">
      <c r="A5" s="1" t="s">
        <v>119</v>
      </c>
      <c r="B5" s="111" t="s">
        <v>120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1:18" ht="14.45" customHeight="1" x14ac:dyDescent="0.2">
      <c r="D6" s="109" t="s">
        <v>108</v>
      </c>
      <c r="E6" s="109"/>
      <c r="F6" s="109"/>
      <c r="G6" s="109"/>
      <c r="H6" s="109"/>
      <c r="I6" s="109"/>
      <c r="J6" s="109"/>
      <c r="L6" s="109" t="s">
        <v>109</v>
      </c>
      <c r="M6" s="109"/>
      <c r="N6" s="109"/>
      <c r="O6" s="109"/>
      <c r="P6" s="109"/>
      <c r="Q6" s="109"/>
      <c r="R6" s="109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107"/>
      <c r="B8" s="107"/>
      <c r="D8" s="2" t="s">
        <v>121</v>
      </c>
      <c r="F8" s="2" t="s">
        <v>111</v>
      </c>
      <c r="H8" s="2" t="s">
        <v>112</v>
      </c>
      <c r="J8" s="2" t="s">
        <v>69</v>
      </c>
      <c r="L8" s="2" t="s">
        <v>121</v>
      </c>
      <c r="N8" s="2" t="s">
        <v>111</v>
      </c>
      <c r="P8" s="2" t="s">
        <v>112</v>
      </c>
      <c r="R8" s="2" t="s">
        <v>69</v>
      </c>
    </row>
    <row r="9" spans="1:18" ht="21.75" customHeight="1" x14ac:dyDescent="0.2">
      <c r="A9" s="105" t="s">
        <v>81</v>
      </c>
      <c r="B9" s="105"/>
      <c r="D9" s="77">
        <v>0</v>
      </c>
      <c r="F9" s="13">
        <v>30323503</v>
      </c>
      <c r="H9" s="77">
        <v>0</v>
      </c>
      <c r="J9" s="13">
        <f>D9+F9+H9</f>
        <v>30323503</v>
      </c>
      <c r="L9" s="77">
        <v>0</v>
      </c>
      <c r="N9" s="13">
        <v>250334619</v>
      </c>
      <c r="P9" s="77">
        <v>0</v>
      </c>
      <c r="R9" s="13">
        <f>L9+N9+P9</f>
        <v>250334619</v>
      </c>
    </row>
    <row r="10" spans="1:18" s="19" customFormat="1" ht="21.75" customHeight="1" x14ac:dyDescent="0.2">
      <c r="A10" s="107"/>
      <c r="B10" s="107"/>
      <c r="D10" s="59">
        <v>0</v>
      </c>
      <c r="F10" s="21">
        <f>SUM(F9)</f>
        <v>30323503</v>
      </c>
      <c r="H10" s="59">
        <v>0</v>
      </c>
      <c r="J10" s="21">
        <f>SUM(J9)</f>
        <v>30323503</v>
      </c>
      <c r="L10" s="59">
        <v>0</v>
      </c>
      <c r="N10" s="21">
        <f>SUM(N9)</f>
        <v>250334619</v>
      </c>
      <c r="P10" s="59">
        <v>0</v>
      </c>
      <c r="R10" s="21">
        <f>SUM(R9)</f>
        <v>250334619</v>
      </c>
    </row>
    <row r="11" spans="1:18" x14ac:dyDescent="0.2">
      <c r="B11" s="16"/>
      <c r="H11" s="52"/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9"/>
  <sheetViews>
    <sheetView rightToLeft="1" workbookViewId="0">
      <selection activeCell="F16" sqref="F16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21.75" customHeight="1" x14ac:dyDescent="0.2">
      <c r="A2" s="101" t="s">
        <v>90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21.75" customHeight="1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4.45" customHeight="1" x14ac:dyDescent="0.2"/>
    <row r="5" spans="1:10" ht="14.45" customHeight="1" x14ac:dyDescent="0.2">
      <c r="A5" s="1" t="s">
        <v>122</v>
      </c>
      <c r="B5" s="111" t="s">
        <v>123</v>
      </c>
      <c r="C5" s="111"/>
      <c r="D5" s="111"/>
      <c r="E5" s="111"/>
      <c r="F5" s="111"/>
      <c r="G5" s="111"/>
      <c r="H5" s="111"/>
      <c r="I5" s="111"/>
      <c r="J5" s="111"/>
    </row>
    <row r="6" spans="1:10" ht="17.25" customHeight="1" x14ac:dyDescent="0.2">
      <c r="D6" s="109" t="s">
        <v>108</v>
      </c>
      <c r="E6" s="109"/>
      <c r="F6" s="109"/>
      <c r="H6" s="109" t="s">
        <v>109</v>
      </c>
      <c r="I6" s="109"/>
      <c r="J6" s="109"/>
    </row>
    <row r="7" spans="1:10" ht="36.4" customHeight="1" x14ac:dyDescent="0.2">
      <c r="A7" s="107"/>
      <c r="B7" s="107"/>
      <c r="D7" s="14" t="s">
        <v>124</v>
      </c>
      <c r="E7" s="3"/>
      <c r="F7" s="14" t="s">
        <v>125</v>
      </c>
      <c r="H7" s="14" t="s">
        <v>124</v>
      </c>
      <c r="I7" s="3"/>
      <c r="J7" s="14" t="s">
        <v>125</v>
      </c>
    </row>
    <row r="8" spans="1:10" ht="21.75" customHeight="1" x14ac:dyDescent="0.2">
      <c r="A8" s="105" t="s">
        <v>190</v>
      </c>
      <c r="B8" s="105"/>
      <c r="D8" s="6">
        <v>17011141</v>
      </c>
      <c r="F8" s="96">
        <f>D8/D9</f>
        <v>1</v>
      </c>
      <c r="H8" s="6">
        <v>113323725</v>
      </c>
      <c r="J8" s="96">
        <f>H8/H9</f>
        <v>1</v>
      </c>
    </row>
    <row r="9" spans="1:10" s="19" customFormat="1" ht="21.75" customHeight="1" x14ac:dyDescent="0.2">
      <c r="A9" s="107"/>
      <c r="B9" s="107"/>
      <c r="D9" s="21">
        <f>SUM(D8)</f>
        <v>17011141</v>
      </c>
      <c r="F9" s="97">
        <f>SUM(F8)</f>
        <v>1</v>
      </c>
      <c r="H9" s="21">
        <f>SUM(H8)</f>
        <v>113323725</v>
      </c>
      <c r="J9" s="97">
        <f>SUM(J8)</f>
        <v>1</v>
      </c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N8" sqref="N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01" t="s">
        <v>0</v>
      </c>
      <c r="B1" s="101"/>
      <c r="C1" s="101"/>
      <c r="D1" s="101"/>
      <c r="E1" s="101"/>
      <c r="F1" s="101"/>
    </row>
    <row r="2" spans="1:6" ht="21.75" customHeight="1" x14ac:dyDescent="0.2">
      <c r="A2" s="101" t="s">
        <v>90</v>
      </c>
      <c r="B2" s="101"/>
      <c r="C2" s="101"/>
      <c r="D2" s="101"/>
      <c r="E2" s="101"/>
      <c r="F2" s="101"/>
    </row>
    <row r="3" spans="1:6" ht="21.75" customHeight="1" x14ac:dyDescent="0.2">
      <c r="A3" s="101" t="s">
        <v>2</v>
      </c>
      <c r="B3" s="101"/>
      <c r="C3" s="101"/>
      <c r="D3" s="101"/>
      <c r="E3" s="101"/>
      <c r="F3" s="101"/>
    </row>
    <row r="4" spans="1:6" ht="14.45" customHeight="1" x14ac:dyDescent="0.2"/>
    <row r="5" spans="1:6" ht="29.1" customHeight="1" x14ac:dyDescent="0.2">
      <c r="A5" s="1" t="s">
        <v>126</v>
      </c>
      <c r="B5" s="111" t="s">
        <v>104</v>
      </c>
      <c r="C5" s="111"/>
      <c r="D5" s="111"/>
      <c r="E5" s="111"/>
      <c r="F5" s="111"/>
    </row>
    <row r="6" spans="1:6" ht="14.45" customHeight="1" x14ac:dyDescent="0.2">
      <c r="D6" s="2" t="s">
        <v>108</v>
      </c>
      <c r="F6" s="2" t="s">
        <v>9</v>
      </c>
    </row>
    <row r="7" spans="1:6" ht="14.45" customHeight="1" x14ac:dyDescent="0.2">
      <c r="A7" s="107"/>
      <c r="B7" s="107"/>
      <c r="D7" s="4" t="s">
        <v>87</v>
      </c>
      <c r="F7" s="4" t="s">
        <v>87</v>
      </c>
    </row>
    <row r="8" spans="1:6" ht="21.75" customHeight="1" x14ac:dyDescent="0.2">
      <c r="A8" s="105" t="s">
        <v>104</v>
      </c>
      <c r="B8" s="105"/>
      <c r="D8" s="98">
        <v>0</v>
      </c>
      <c r="F8" s="6">
        <v>1107191431</v>
      </c>
    </row>
    <row r="9" spans="1:6" ht="21.75" customHeight="1" x14ac:dyDescent="0.2">
      <c r="A9" s="103" t="s">
        <v>127</v>
      </c>
      <c r="B9" s="103"/>
      <c r="D9" s="99">
        <v>0</v>
      </c>
      <c r="F9" s="8">
        <v>812</v>
      </c>
    </row>
    <row r="10" spans="1:6" ht="21.75" customHeight="1" x14ac:dyDescent="0.2">
      <c r="A10" s="105" t="s">
        <v>128</v>
      </c>
      <c r="B10" s="105"/>
      <c r="D10" s="100">
        <v>0</v>
      </c>
      <c r="F10" s="100">
        <v>0</v>
      </c>
    </row>
    <row r="11" spans="1:6" s="19" customFormat="1" ht="21.75" customHeight="1" x14ac:dyDescent="0.2">
      <c r="A11" s="107"/>
      <c r="B11" s="107"/>
      <c r="D11" s="35">
        <v>0</v>
      </c>
      <c r="F11" s="21">
        <f>SUM(F8:F10)</f>
        <v>1107192243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صورت وضعیت</vt:lpstr>
      <vt:lpstr>سهام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SHARIAT</dc:creator>
  <dc:description/>
  <cp:lastModifiedBy>MINA SHARIAT</cp:lastModifiedBy>
  <cp:lastPrinted>2024-11-27T10:50:25Z</cp:lastPrinted>
  <dcterms:created xsi:type="dcterms:W3CDTF">2024-11-23T04:57:36Z</dcterms:created>
  <dcterms:modified xsi:type="dcterms:W3CDTF">2024-11-27T11:14:45Z</dcterms:modified>
</cp:coreProperties>
</file>