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Shariat\Desktop\"/>
    </mc:Choice>
  </mc:AlternateContent>
  <xr:revisionPtr revIDLastSave="0" documentId="8_{2ECD44DF-E01E-40CB-8E8A-9D1CA8FAE83C}" xr6:coauthVersionLast="36" xr6:coauthVersionMax="36" xr10:uidLastSave="{00000000-0000-0000-0000-000000000000}"/>
  <bookViews>
    <workbookView xWindow="0" yWindow="0" windowWidth="28800" windowHeight="12225" firstSheet="7" activeTab="13" xr2:uid="{00000000-000D-0000-FFFF-FFFF00000000}"/>
  </bookViews>
  <sheets>
    <sheet name="صورت وضعیت" sheetId="1" r:id="rId1"/>
    <sheet name="سهام" sheetId="2" r:id="rId2"/>
    <sheet name="اوراق" sheetId="5" r:id="rId3"/>
    <sheet name="سپرده" sheetId="7" r:id="rId4"/>
    <sheet name="درآمد" sheetId="8" r:id="rId5"/>
    <sheet name="درآمد سرمایه گذاری در سهام" sheetId="9" r:id="rId6"/>
    <sheet name="درآمد سرمایه گذاری در اوراق به" sheetId="11" r:id="rId7"/>
    <sheet name="درآمد سپرده بانکی" sheetId="13" r:id="rId8"/>
    <sheet name="سایر درآمدها" sheetId="14" r:id="rId9"/>
    <sheet name="درآمد سود سهام" sheetId="15" r:id="rId10"/>
    <sheet name="سود سپرده بانکی" sheetId="18" r:id="rId11"/>
    <sheet name="درآمد ناشی از فروش" sheetId="19" r:id="rId12"/>
    <sheet name="درآمد اعمال اختیار" sheetId="20" r:id="rId13"/>
    <sheet name="درآمد ناشی از تغییر قیمت اوراق" sheetId="21" r:id="rId14"/>
  </sheets>
  <definedNames>
    <definedName name="_xlnm.Print_Area" localSheetId="2">اوراق!$A$1:$AM$10</definedName>
    <definedName name="_xlnm.Print_Area" localSheetId="4">درآمد!$A$1:$K$13</definedName>
    <definedName name="_xlnm.Print_Area" localSheetId="12">'درآمد اعمال اختیار'!$A$1:$Z$15</definedName>
    <definedName name="_xlnm.Print_Area" localSheetId="7">'درآمد سپرده بانکی'!$A$1:$K$9</definedName>
    <definedName name="_xlnm.Print_Area" localSheetId="6">'درآمد سرمایه گذاری در اوراق به'!$A$1:$S$9</definedName>
    <definedName name="_xlnm.Print_Area" localSheetId="5">'درآمد سرمایه گذاری در سهام'!$A$1:$X$86</definedName>
    <definedName name="_xlnm.Print_Area" localSheetId="9">'درآمد سود سهام'!$A$1:$T$63</definedName>
    <definedName name="_xlnm.Print_Area" localSheetId="13">'درآمد ناشی از تغییر قیمت اوراق'!$A$1:$S$53</definedName>
    <definedName name="_xlnm.Print_Area" localSheetId="11">'درآمد ناشی از فروش'!$A$1:$S$42</definedName>
    <definedName name="_xlnm.Print_Area" localSheetId="8">'سایر درآمدها'!$A$1:$G$11</definedName>
    <definedName name="_xlnm.Print_Area" localSheetId="3">سپرده!$A$1:$M$10</definedName>
    <definedName name="_xlnm.Print_Area" localSheetId="1">سهام!$A$1:$AC$57</definedName>
    <definedName name="_xlnm.Print_Area" localSheetId="10">'سود سپرده بانکی'!$A$1:$N$9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21" l="1"/>
  <c r="E53" i="21"/>
  <c r="G53" i="21"/>
  <c r="Y15" i="20"/>
  <c r="M9" i="18"/>
  <c r="G9" i="18"/>
  <c r="E9" i="18"/>
  <c r="C9" i="18"/>
  <c r="AB57" i="2"/>
  <c r="Z57" i="2"/>
  <c r="X57" i="2"/>
  <c r="R57" i="2"/>
  <c r="N57" i="2"/>
  <c r="J57" i="2"/>
  <c r="H57" i="2"/>
  <c r="J13" i="8"/>
  <c r="H13" i="8"/>
  <c r="F13" i="8"/>
  <c r="J8" i="8"/>
  <c r="F8" i="8"/>
  <c r="J10" i="9"/>
  <c r="J11" i="9"/>
  <c r="J12" i="9"/>
  <c r="J13" i="9"/>
  <c r="J14" i="9"/>
  <c r="J15" i="9"/>
  <c r="J16" i="9"/>
  <c r="J17" i="9"/>
  <c r="J18" i="9"/>
  <c r="L18" i="9" s="1"/>
  <c r="J19" i="9"/>
  <c r="L19" i="9" s="1"/>
  <c r="J20" i="9"/>
  <c r="J21" i="9"/>
  <c r="J86" i="9" s="1"/>
  <c r="J22" i="9"/>
  <c r="J23" i="9"/>
  <c r="J24" i="9"/>
  <c r="J25" i="9"/>
  <c r="J26" i="9"/>
  <c r="J27" i="9"/>
  <c r="J28" i="9"/>
  <c r="J29" i="9"/>
  <c r="J30" i="9"/>
  <c r="J31" i="9"/>
  <c r="J32" i="9"/>
  <c r="J33" i="9"/>
  <c r="L33" i="9" s="1"/>
  <c r="J34" i="9"/>
  <c r="J35" i="9"/>
  <c r="J36" i="9"/>
  <c r="J37" i="9"/>
  <c r="J38" i="9"/>
  <c r="J39" i="9"/>
  <c r="J40" i="9"/>
  <c r="J41" i="9"/>
  <c r="J42" i="9"/>
  <c r="J43" i="9"/>
  <c r="J44" i="9"/>
  <c r="J45" i="9"/>
  <c r="L45" i="9" s="1"/>
  <c r="J46" i="9"/>
  <c r="J47" i="9"/>
  <c r="J48" i="9"/>
  <c r="J49" i="9"/>
  <c r="J50" i="9"/>
  <c r="J51" i="9"/>
  <c r="J52" i="9"/>
  <c r="J53" i="9"/>
  <c r="J54" i="9"/>
  <c r="J55" i="9"/>
  <c r="J56" i="9"/>
  <c r="J57" i="9"/>
  <c r="L57" i="9" s="1"/>
  <c r="J58" i="9"/>
  <c r="J59" i="9"/>
  <c r="J60" i="9"/>
  <c r="J61" i="9"/>
  <c r="J62" i="9"/>
  <c r="J63" i="9"/>
  <c r="J64" i="9"/>
  <c r="J65" i="9"/>
  <c r="J66" i="9"/>
  <c r="J67" i="9"/>
  <c r="J68" i="9"/>
  <c r="J69" i="9"/>
  <c r="L69" i="9" s="1"/>
  <c r="J70" i="9"/>
  <c r="J71" i="9"/>
  <c r="J72" i="9"/>
  <c r="J73" i="9"/>
  <c r="J74" i="9"/>
  <c r="J75" i="9"/>
  <c r="J76" i="9"/>
  <c r="J77" i="9"/>
  <c r="J78" i="9"/>
  <c r="J79" i="9"/>
  <c r="J80" i="9"/>
  <c r="J81" i="9"/>
  <c r="L81" i="9" s="1"/>
  <c r="J82" i="9"/>
  <c r="J83" i="9"/>
  <c r="J84" i="9"/>
  <c r="J85" i="9"/>
  <c r="J9" i="9"/>
  <c r="D86" i="9"/>
  <c r="F86" i="9"/>
  <c r="H86" i="9"/>
  <c r="N86" i="9"/>
  <c r="Q86" i="9"/>
  <c r="S86" i="9"/>
  <c r="U86" i="9"/>
  <c r="U10" i="9"/>
  <c r="U11" i="9"/>
  <c r="U12" i="9"/>
  <c r="W12" i="9" s="1"/>
  <c r="U13" i="9"/>
  <c r="U14" i="9"/>
  <c r="U15" i="9"/>
  <c r="U16" i="9"/>
  <c r="U17" i="9"/>
  <c r="U18" i="9"/>
  <c r="W18" i="9" s="1"/>
  <c r="U19" i="9"/>
  <c r="U20" i="9"/>
  <c r="U21" i="9"/>
  <c r="W21" i="9" s="1"/>
  <c r="U22" i="9"/>
  <c r="U23" i="9"/>
  <c r="W23" i="9" s="1"/>
  <c r="U24" i="9"/>
  <c r="W24" i="9" s="1"/>
  <c r="U25" i="9"/>
  <c r="U26" i="9"/>
  <c r="U27" i="9"/>
  <c r="U28" i="9"/>
  <c r="U29" i="9"/>
  <c r="U30" i="9"/>
  <c r="W30" i="9" s="1"/>
  <c r="U31" i="9"/>
  <c r="U32" i="9"/>
  <c r="U33" i="9"/>
  <c r="W33" i="9" s="1"/>
  <c r="U34" i="9"/>
  <c r="U35" i="9"/>
  <c r="U36" i="9"/>
  <c r="W36" i="9" s="1"/>
  <c r="U37" i="9"/>
  <c r="U38" i="9"/>
  <c r="U39" i="9"/>
  <c r="U40" i="9"/>
  <c r="U41" i="9"/>
  <c r="U42" i="9"/>
  <c r="W42" i="9" s="1"/>
  <c r="U43" i="9"/>
  <c r="W43" i="9" s="1"/>
  <c r="U44" i="9"/>
  <c r="U45" i="9"/>
  <c r="W45" i="9" s="1"/>
  <c r="U46" i="9"/>
  <c r="U47" i="9"/>
  <c r="U48" i="9"/>
  <c r="W48" i="9" s="1"/>
  <c r="U49" i="9"/>
  <c r="U50" i="9"/>
  <c r="U51" i="9"/>
  <c r="U52" i="9"/>
  <c r="W52" i="9" s="1"/>
  <c r="U53" i="9"/>
  <c r="U54" i="9"/>
  <c r="W54" i="9" s="1"/>
  <c r="U55" i="9"/>
  <c r="U56" i="9"/>
  <c r="W56" i="9" s="1"/>
  <c r="U57" i="9"/>
  <c r="W57" i="9" s="1"/>
  <c r="U58" i="9"/>
  <c r="U59" i="9"/>
  <c r="U60" i="9"/>
  <c r="W60" i="9" s="1"/>
  <c r="U61" i="9"/>
  <c r="U62" i="9"/>
  <c r="W62" i="9" s="1"/>
  <c r="U63" i="9"/>
  <c r="U64" i="9"/>
  <c r="U65" i="9"/>
  <c r="U66" i="9"/>
  <c r="W66" i="9" s="1"/>
  <c r="U67" i="9"/>
  <c r="U68" i="9"/>
  <c r="U69" i="9"/>
  <c r="W69" i="9" s="1"/>
  <c r="U70" i="9"/>
  <c r="U71" i="9"/>
  <c r="U72" i="9"/>
  <c r="W72" i="9" s="1"/>
  <c r="U73" i="9"/>
  <c r="U74" i="9"/>
  <c r="U75" i="9"/>
  <c r="U76" i="9"/>
  <c r="U77" i="9"/>
  <c r="U78" i="9"/>
  <c r="W78" i="9" s="1"/>
  <c r="U79" i="9"/>
  <c r="U80" i="9"/>
  <c r="U81" i="9"/>
  <c r="W81" i="9" s="1"/>
  <c r="U82" i="9"/>
  <c r="U83" i="9"/>
  <c r="U84" i="9"/>
  <c r="W84" i="9" s="1"/>
  <c r="U85" i="9"/>
  <c r="U9" i="9"/>
  <c r="W9" i="9" s="1"/>
  <c r="L10" i="9"/>
  <c r="L11" i="9"/>
  <c r="L12" i="9"/>
  <c r="L13" i="9"/>
  <c r="L14" i="9"/>
  <c r="L15" i="9"/>
  <c r="L16" i="9"/>
  <c r="L17" i="9"/>
  <c r="L20" i="9"/>
  <c r="L22" i="9"/>
  <c r="L23" i="9"/>
  <c r="L24" i="9"/>
  <c r="L25" i="9"/>
  <c r="L26" i="9"/>
  <c r="L27" i="9"/>
  <c r="L28" i="9"/>
  <c r="L29" i="9"/>
  <c r="L30" i="9"/>
  <c r="L31" i="9"/>
  <c r="L32" i="9"/>
  <c r="L34" i="9"/>
  <c r="L35" i="9"/>
  <c r="L36" i="9"/>
  <c r="L37" i="9"/>
  <c r="L38" i="9"/>
  <c r="L39" i="9"/>
  <c r="L40" i="9"/>
  <c r="L41" i="9"/>
  <c r="L42" i="9"/>
  <c r="L43" i="9"/>
  <c r="L44" i="9"/>
  <c r="L46" i="9"/>
  <c r="L47" i="9"/>
  <c r="L48" i="9"/>
  <c r="L49" i="9"/>
  <c r="L50" i="9"/>
  <c r="L51" i="9"/>
  <c r="L52" i="9"/>
  <c r="L53" i="9"/>
  <c r="L54" i="9"/>
  <c r="L55" i="9"/>
  <c r="L56" i="9"/>
  <c r="L58" i="9"/>
  <c r="L59" i="9"/>
  <c r="L60" i="9"/>
  <c r="L61" i="9"/>
  <c r="L62" i="9"/>
  <c r="L63" i="9"/>
  <c r="L64" i="9"/>
  <c r="L65" i="9"/>
  <c r="L66" i="9"/>
  <c r="L67" i="9"/>
  <c r="L68" i="9"/>
  <c r="L70" i="9"/>
  <c r="L71" i="9"/>
  <c r="L72" i="9"/>
  <c r="L73" i="9"/>
  <c r="L74" i="9"/>
  <c r="L75" i="9"/>
  <c r="L76" i="9"/>
  <c r="L77" i="9"/>
  <c r="L78" i="9"/>
  <c r="L79" i="9"/>
  <c r="L80" i="9"/>
  <c r="L82" i="9"/>
  <c r="L83" i="9"/>
  <c r="L84" i="9"/>
  <c r="L85" i="9"/>
  <c r="L9" i="9"/>
  <c r="W10" i="9"/>
  <c r="W11" i="9"/>
  <c r="W13" i="9"/>
  <c r="W14" i="9"/>
  <c r="W15" i="9"/>
  <c r="W16" i="9"/>
  <c r="W17" i="9"/>
  <c r="W19" i="9"/>
  <c r="W20" i="9"/>
  <c r="W22" i="9"/>
  <c r="W25" i="9"/>
  <c r="W26" i="9"/>
  <c r="W27" i="9"/>
  <c r="W28" i="9"/>
  <c r="W29" i="9"/>
  <c r="W31" i="9"/>
  <c r="W32" i="9"/>
  <c r="W34" i="9"/>
  <c r="W35" i="9"/>
  <c r="W37" i="9"/>
  <c r="W38" i="9"/>
  <c r="W39" i="9"/>
  <c r="W40" i="9"/>
  <c r="W41" i="9"/>
  <c r="W44" i="9"/>
  <c r="W46" i="9"/>
  <c r="W47" i="9"/>
  <c r="W49" i="9"/>
  <c r="W50" i="9"/>
  <c r="W51" i="9"/>
  <c r="W53" i="9"/>
  <c r="W55" i="9"/>
  <c r="W58" i="9"/>
  <c r="W59" i="9"/>
  <c r="W61" i="9"/>
  <c r="W63" i="9"/>
  <c r="W64" i="9"/>
  <c r="W65" i="9"/>
  <c r="W67" i="9"/>
  <c r="W68" i="9"/>
  <c r="W70" i="9"/>
  <c r="W71" i="9"/>
  <c r="W73" i="9"/>
  <c r="W74" i="9"/>
  <c r="W75" i="9"/>
  <c r="W76" i="9"/>
  <c r="W77" i="9"/>
  <c r="W79" i="9"/>
  <c r="W80" i="9"/>
  <c r="W82" i="9"/>
  <c r="W83" i="9"/>
  <c r="W85" i="9"/>
  <c r="F10" i="8"/>
  <c r="D9" i="11"/>
  <c r="F9" i="11"/>
  <c r="H9" i="11"/>
  <c r="J8" i="11"/>
  <c r="J9" i="11" s="1"/>
  <c r="L9" i="11"/>
  <c r="N9" i="11"/>
  <c r="P9" i="11"/>
  <c r="R8" i="11"/>
  <c r="R9" i="11" s="1"/>
  <c r="H12" i="8"/>
  <c r="F11" i="8"/>
  <c r="J8" i="13"/>
  <c r="J9" i="13" s="1"/>
  <c r="F8" i="13"/>
  <c r="F9" i="13" s="1"/>
  <c r="H9" i="13"/>
  <c r="D9" i="13"/>
  <c r="F12" i="8"/>
  <c r="M52" i="15"/>
  <c r="M53" i="15"/>
  <c r="M54" i="15"/>
  <c r="M55" i="15"/>
  <c r="M56" i="15"/>
  <c r="M57" i="15"/>
  <c r="M58" i="15"/>
  <c r="M59" i="15"/>
  <c r="M60" i="15"/>
  <c r="M61" i="15"/>
  <c r="M62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8" i="15"/>
  <c r="K63" i="15"/>
  <c r="I63" i="15"/>
  <c r="O63" i="15"/>
  <c r="Q63" i="15"/>
  <c r="S63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2" i="15"/>
  <c r="S43" i="15"/>
  <c r="S44" i="15"/>
  <c r="S45" i="15"/>
  <c r="S46" i="15"/>
  <c r="S47" i="15"/>
  <c r="S48" i="15"/>
  <c r="S49" i="15"/>
  <c r="S50" i="15"/>
  <c r="S51" i="15"/>
  <c r="S52" i="15"/>
  <c r="S53" i="15"/>
  <c r="S54" i="15"/>
  <c r="S55" i="15"/>
  <c r="S56" i="15"/>
  <c r="S57" i="15"/>
  <c r="S58" i="15"/>
  <c r="S59" i="15"/>
  <c r="S60" i="15"/>
  <c r="S61" i="15"/>
  <c r="S62" i="15"/>
  <c r="S8" i="15"/>
  <c r="I9" i="18"/>
  <c r="K9" i="18"/>
  <c r="M8" i="18"/>
  <c r="G8" i="18"/>
  <c r="E42" i="19"/>
  <c r="G42" i="19"/>
  <c r="I42" i="19"/>
  <c r="I9" i="19"/>
  <c r="I10" i="19"/>
  <c r="I11" i="19"/>
  <c r="I8" i="19"/>
  <c r="Q42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8" i="19"/>
  <c r="I15" i="20"/>
  <c r="K15" i="20"/>
  <c r="M15" i="20"/>
  <c r="O15" i="20"/>
  <c r="Q15" i="20"/>
  <c r="S15" i="20"/>
  <c r="W15" i="20"/>
  <c r="U15" i="20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8" i="21"/>
  <c r="M53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8" i="21"/>
  <c r="O53" i="21"/>
  <c r="H9" i="8"/>
  <c r="H10" i="8"/>
  <c r="H11" i="8"/>
  <c r="H8" i="8"/>
  <c r="J9" i="8"/>
  <c r="J10" i="8"/>
  <c r="J11" i="8"/>
  <c r="J12" i="8"/>
  <c r="D10" i="7"/>
  <c r="F10" i="7"/>
  <c r="H10" i="7"/>
  <c r="J10" i="7"/>
  <c r="L10" i="7"/>
  <c r="L9" i="7"/>
  <c r="AB12" i="2"/>
  <c r="L21" i="9" l="1"/>
  <c r="L86" i="9"/>
  <c r="W86" i="9"/>
  <c r="M63" i="15"/>
  <c r="Q53" i="21"/>
  <c r="AB10" i="5" l="1"/>
  <c r="T10" i="5"/>
  <c r="R10" i="5"/>
  <c r="AB10" i="2"/>
  <c r="AB11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9" i="2"/>
</calcChain>
</file>

<file path=xl/sharedStrings.xml><?xml version="1.0" encoding="utf-8"?>
<sst xmlns="http://schemas.openxmlformats.org/spreadsheetml/2006/main" count="542" uniqueCount="213">
  <si>
    <t>صندوق سرمایه‌گذاری مشترک بانک اقتصاد نوین</t>
  </si>
  <si>
    <t>صورت وضعیت پرتفوی</t>
  </si>
  <si>
    <t>برای ماه منتهی به 1403/09/30</t>
  </si>
  <si>
    <t>-1</t>
  </si>
  <si>
    <t>سرمایه گذاری ها</t>
  </si>
  <si>
    <t>-1-1</t>
  </si>
  <si>
    <t>سرمایه گذاری در سهام و حق تقدم سهام</t>
  </si>
  <si>
    <t>1403/08/30</t>
  </si>
  <si>
    <t>تغییرات طی دوره</t>
  </si>
  <si>
    <t>1403/09/30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</si>
  <si>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</si>
  <si>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</si>
  <si>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</si>
  <si>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</si>
  <si>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</si>
  <si>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</si>
  <si>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</si>
  <si>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</si>
  <si>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</si>
  <si>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خودرو</t>
  </si>
  <si>
    <t>ایران‌یاساتایرورابر</t>
  </si>
  <si>
    <t>بانک صادرات ایران</t>
  </si>
  <si>
    <t>بانک ملت</t>
  </si>
  <si>
    <t>بانک‌اقتصادنوین‌</t>
  </si>
  <si>
    <t>بیمه اتکایی ایران معین</t>
  </si>
  <si>
    <t>بیمه دانا</t>
  </si>
  <si>
    <t>پارس‌ مینو</t>
  </si>
  <si>
    <t>پالایش نفت اصفهان</t>
  </si>
  <si>
    <t>پتروشیمی تندگویان</t>
  </si>
  <si>
    <t>پتروشیمی غدیر</t>
  </si>
  <si>
    <t>تامین سرمایه نوین</t>
  </si>
  <si>
    <t>تایدواترخاورمیانه</t>
  </si>
  <si>
    <t>توسعه مولد نیروگاهی جهرم</t>
  </si>
  <si>
    <t>تولید نیروی برق دماوند</t>
  </si>
  <si>
    <t>چینی ایران</t>
  </si>
  <si>
    <t>ح . سرمایه‌گذاری‌ سپه‌</t>
  </si>
  <si>
    <t>دارویی ره آورد تامین</t>
  </si>
  <si>
    <t>سایپا</t>
  </si>
  <si>
    <t>سرمایه گذاری تامین اجتماعی</t>
  </si>
  <si>
    <t>سرمایه گذاری خوارزمی</t>
  </si>
  <si>
    <t>سرمایه‌گذاری‌ سایپا</t>
  </si>
  <si>
    <t>سرمایه‌گذاری‌ سپه‌</t>
  </si>
  <si>
    <t>سرمایه‌گذاری‌صندوق‌بازنشستگی‌</t>
  </si>
  <si>
    <t>سیمان ممتازان کرمان</t>
  </si>
  <si>
    <t>سیمان‌ شرق‌</t>
  </si>
  <si>
    <t>سیمان‌ صوفیان‌</t>
  </si>
  <si>
    <t>صبا فولاد خلیج فارس</t>
  </si>
  <si>
    <t>صنایع شیمیایی کیمیاگران امروز</t>
  </si>
  <si>
    <t>فنرسازی‌خاور</t>
  </si>
  <si>
    <t>فولاد مبارکه اصفهان</t>
  </si>
  <si>
    <t>گروه سرمایه گذاری سپهر صادرات</t>
  </si>
  <si>
    <t>گروه مپنا (سهامی عام)</t>
  </si>
  <si>
    <t>ملی‌ صنایع‌ مس‌ ایران‌</t>
  </si>
  <si>
    <t>مولد نیروگاهی تجارت فارس</t>
  </si>
  <si>
    <t>نورایستا پلاستیک</t>
  </si>
  <si>
    <t>کاشی‌ وسرامیک‌ حافظ‌</t>
  </si>
  <si>
    <t>کویر تایر</t>
  </si>
  <si>
    <t>سرمایه‌ گذاری‌ آتیه‌ دماوند</t>
  </si>
  <si>
    <t>پالایش نفت تبریز</t>
  </si>
  <si>
    <t>نیروکلر</t>
  </si>
  <si>
    <t>س. صنایع‌شیمیایی‌ایران</t>
  </si>
  <si>
    <t>کلر پارس</t>
  </si>
  <si>
    <t>تولیدی برنا باطری</t>
  </si>
  <si>
    <t>کانی کربن طبس</t>
  </si>
  <si>
    <t>سیمان‌هرمزگان‌</t>
  </si>
  <si>
    <t>سرمایه‌گذاری‌نیرو</t>
  </si>
  <si>
    <t>جمع</t>
  </si>
  <si>
    <t>قیمت اعمال</t>
  </si>
  <si>
    <t>تاریخ اعمال</t>
  </si>
  <si>
    <t>نرخ سود موثر</t>
  </si>
  <si>
    <t>-3-1</t>
  </si>
  <si>
    <t>سرمایه‌گذاری در اوراق بهادار با درآمد ثابت یا علی‌الحساب</t>
  </si>
  <si>
    <t>اطلاعات اوراق با درآمد ثابت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</si>
  <si>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</si>
  <si>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</si>
  <si>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</si>
  <si>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</si>
  <si>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</si>
  <si>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اسنادخزانه-م7بودجه00-030912</t>
  </si>
  <si>
    <t>بله</t>
  </si>
  <si>
    <t>1400/04/14</t>
  </si>
  <si>
    <t>1403/09/12</t>
  </si>
  <si>
    <t>-4-1</t>
  </si>
  <si>
    <t>سرمایه‌گذاری در  سپرده‌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</si>
  <si>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</si>
  <si>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</si>
  <si>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</si>
  <si>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</si>
  <si>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</si>
  <si>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</si>
  <si>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</si>
  <si>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</si>
  <si>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</si>
  <si>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</si>
  <si>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</si>
  <si>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</si>
  <si>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</si>
  <si>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</si>
  <si>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</si>
  <si>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</si>
  <si>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</si>
  <si>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</si>
  <si>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</si>
  <si>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</si>
  <si>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</si>
  <si>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</si>
  <si>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</si>
  <si>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درآمد سود سهام</t>
  </si>
  <si>
    <t>درآمد تغییر ارزش</t>
  </si>
  <si>
    <t>درآمد فروش</t>
  </si>
  <si>
    <t>دارویی‌ رازک‌</t>
  </si>
  <si>
    <t>صنایع پتروشیمی تخت جمشید</t>
  </si>
  <si>
    <t>نخریسی و نساجی خسروی خراسان</t>
  </si>
  <si>
    <t>صنعتی‌ دریایی‌ ایران‌</t>
  </si>
  <si>
    <t>نشاسته و گلوکز آردینه</t>
  </si>
  <si>
    <t>اختیارخ شستا-1100-1403/02/12</t>
  </si>
  <si>
    <t>بهار رز عالیس چناران</t>
  </si>
  <si>
    <t>داروسازی‌ فارابی‌</t>
  </si>
  <si>
    <t>مهرکام‌پارس‌</t>
  </si>
  <si>
    <t>پالایش نفت بندرعباس</t>
  </si>
  <si>
    <t>شیشه‌ قزوین‌</t>
  </si>
  <si>
    <t>پارس فنر</t>
  </si>
  <si>
    <t>شیشه سازی مینا</t>
  </si>
  <si>
    <t>صنایع‌ریخته‌گری‌ایران‌</t>
  </si>
  <si>
    <t>تولیدی و صنعتی گوهرفام</t>
  </si>
  <si>
    <t>پمپ‌ سازی‌ ایران‌</t>
  </si>
  <si>
    <t>پرتو بار فرابر خلیج فارس</t>
  </si>
  <si>
    <t>اختیارخ خودرو-3000-1403/02/05</t>
  </si>
  <si>
    <t>-3-2</t>
  </si>
  <si>
    <t>درآمد حاصل از سرمایه­گذاری در اوراق بهادار با درآمد ثابت:</t>
  </si>
  <si>
    <t>درآمد سود اوراق</t>
  </si>
  <si>
    <t>-4-2</t>
  </si>
  <si>
    <t>درآمد حاصل از سرمایه­گذاری در سپرده بانکی و گواهی سپرده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</si>
  <si>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</si>
  <si>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</si>
  <si>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</si>
  <si>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</si>
  <si>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</si>
  <si>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</si>
  <si>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</si>
  <si>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</si>
  <si>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</si>
  <si>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</si>
  <si>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</si>
  <si>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</si>
  <si>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1403/04/16</t>
  </si>
  <si>
    <t>1403/04/09</t>
  </si>
  <si>
    <t>1403/02/31</t>
  </si>
  <si>
    <t>1402/12/05</t>
  </si>
  <si>
    <t>1403/04/13</t>
  </si>
  <si>
    <t>1403/05/16</t>
  </si>
  <si>
    <t>1403/04/30</t>
  </si>
  <si>
    <t>1403/04/31</t>
  </si>
  <si>
    <t>1403/05/10</t>
  </si>
  <si>
    <t>1403/03/06</t>
  </si>
  <si>
    <t>1403/03/07</t>
  </si>
  <si>
    <t>1403/09/13</t>
  </si>
  <si>
    <t>1403/04/28</t>
  </si>
  <si>
    <t>1403/03/02</t>
  </si>
  <si>
    <t>1403/07/30</t>
  </si>
  <si>
    <t>1403/02/22</t>
  </si>
  <si>
    <t>1403/03/30</t>
  </si>
  <si>
    <t>1403/04/24</t>
  </si>
  <si>
    <t>1403/07/26</t>
  </si>
  <si>
    <t>1403/04/27</t>
  </si>
  <si>
    <t>1403/02/02</t>
  </si>
  <si>
    <t>1403/03/05</t>
  </si>
  <si>
    <t>1403/02/18</t>
  </si>
  <si>
    <t>1403/03/26</t>
  </si>
  <si>
    <t>1403/07/28</t>
  </si>
  <si>
    <t>1403/03/09</t>
  </si>
  <si>
    <t>1403/05/11</t>
  </si>
  <si>
    <t>1403/01/27</t>
  </si>
  <si>
    <t>1403/01/29</t>
  </si>
  <si>
    <t>1403/04/23</t>
  </si>
  <si>
    <t>1403/03/01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</si>
  <si>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</si>
  <si>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</si>
  <si>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</si>
  <si>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</si>
  <si>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</si>
  <si>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</si>
  <si>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</si>
  <si>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</si>
  <si>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</si>
  <si>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</si>
  <si>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</si>
  <si>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</si>
  <si>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</si>
  <si>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</si>
  <si>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</si>
  <si>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خساپا1</t>
  </si>
  <si>
    <t>ضسپا10001</t>
  </si>
  <si>
    <t>خودرو1</t>
  </si>
  <si>
    <t>ضخود30841</t>
  </si>
  <si>
    <t>شستا1</t>
  </si>
  <si>
    <t>ضستا30161</t>
  </si>
  <si>
    <t>ضخود20451</t>
  </si>
  <si>
    <t>ضستا20251</t>
  </si>
  <si>
    <t>درآمد ناشی از تغییر قیمت اوراق بهادار</t>
  </si>
  <si>
    <t>سود و زیان ناشی از تغییر قیمت</t>
  </si>
  <si>
    <t>سپرده بانکی</t>
  </si>
  <si>
    <t>بانک تجارت</t>
  </si>
  <si>
    <t>فولاد خوزستان</t>
  </si>
  <si>
    <t xml:space="preserve"> سرمایه گذاری نیروگاهی ایران</t>
  </si>
  <si>
    <t xml:space="preserve"> پالایش نفت تهران</t>
  </si>
  <si>
    <t xml:space="preserve"> صنعتي زر ماكارون</t>
  </si>
  <si>
    <t xml:space="preserve"> تهيه توزيع غذاي دنا آفرين فدك</t>
  </si>
  <si>
    <t xml:space="preserve"> توسعه صنایع بهشهر</t>
  </si>
  <si>
    <t xml:space="preserve"> تولید و توسعه سرب روی ایرانیان</t>
  </si>
  <si>
    <t>کارخانجات‌تولیدی‌شیشه‌رازی‌</t>
  </si>
  <si>
    <t xml:space="preserve"> گسترش صنایع روی ایرانیان</t>
  </si>
  <si>
    <t xml:space="preserve"> زغال سنگ پروده طبس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</si>
</sst>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_);[Red]\(#,##0.00\)%"/>
  </numFmts>
  <fonts count="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06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  <xf numFmtId="4" fontId="5" fillId="0" borderId="6" xfId="0" applyNumberFormat="1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3" fontId="4" fillId="0" borderId="5" xfId="0" applyNumberFormat="1" applyFont="1" applyFill="1" applyBorder="1" applyAlignment="1">
      <alignment horizontal="right" vertical="top"/>
    </xf>
    <xf numFmtId="10" fontId="5" fillId="0" borderId="0" xfId="2" applyNumberFormat="1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center"/>
    </xf>
    <xf numFmtId="10" fontId="4" fillId="0" borderId="8" xfId="2" applyNumberFormat="1" applyFont="1" applyFill="1" applyBorder="1" applyAlignment="1">
      <alignment horizontal="center" vertical="top"/>
    </xf>
    <xf numFmtId="3" fontId="5" fillId="0" borderId="2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3" fontId="4" fillId="0" borderId="0" xfId="0" applyNumberFormat="1" applyFont="1" applyFill="1" applyBorder="1" applyAlignment="1">
      <alignment horizontal="right" vertical="top"/>
    </xf>
    <xf numFmtId="38" fontId="0" fillId="0" borderId="0" xfId="0" applyNumberFormat="1" applyAlignment="1">
      <alignment horizontal="left"/>
    </xf>
    <xf numFmtId="38" fontId="5" fillId="0" borderId="2" xfId="0" applyNumberFormat="1" applyFont="1" applyFill="1" applyBorder="1" applyAlignment="1">
      <alignment horizontal="right" vertical="top"/>
    </xf>
    <xf numFmtId="38" fontId="5" fillId="0" borderId="2" xfId="0" applyNumberFormat="1" applyFont="1" applyFill="1" applyBorder="1" applyAlignment="1">
      <alignment horizontal="center" vertical="top"/>
    </xf>
    <xf numFmtId="38" fontId="0" fillId="0" borderId="0" xfId="0" applyNumberFormat="1" applyAlignment="1">
      <alignment horizontal="center"/>
    </xf>
    <xf numFmtId="38" fontId="5" fillId="0" borderId="0" xfId="0" applyNumberFormat="1" applyFont="1" applyFill="1" applyAlignment="1">
      <alignment horizontal="right" vertical="top"/>
    </xf>
    <xf numFmtId="38" fontId="5" fillId="0" borderId="0" xfId="0" applyNumberFormat="1" applyFont="1" applyFill="1" applyAlignment="1">
      <alignment horizontal="center" vertical="top"/>
    </xf>
    <xf numFmtId="38" fontId="5" fillId="0" borderId="4" xfId="0" applyNumberFormat="1" applyFont="1" applyFill="1" applyBorder="1" applyAlignment="1">
      <alignment horizontal="center" vertical="top"/>
    </xf>
    <xf numFmtId="38" fontId="5" fillId="0" borderId="0" xfId="0" applyNumberFormat="1" applyFont="1" applyFill="1" applyBorder="1" applyAlignment="1">
      <alignment horizontal="right" vertical="top"/>
    </xf>
    <xf numFmtId="38" fontId="5" fillId="0" borderId="4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Border="1" applyAlignment="1">
      <alignment horizontal="center" vertical="top"/>
    </xf>
    <xf numFmtId="38" fontId="7" fillId="0" borderId="0" xfId="0" applyNumberFormat="1" applyFont="1" applyAlignment="1">
      <alignment horizontal="left"/>
    </xf>
    <xf numFmtId="38" fontId="4" fillId="0" borderId="0" xfId="0" applyNumberFormat="1" applyFont="1" applyFill="1" applyBorder="1" applyAlignment="1">
      <alignment horizontal="right" vertical="top"/>
    </xf>
    <xf numFmtId="38" fontId="4" fillId="0" borderId="5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38" fontId="4" fillId="0" borderId="0" xfId="0" applyNumberFormat="1" applyFont="1" applyFill="1" applyBorder="1" applyAlignment="1">
      <alignment horizontal="center" vertical="top"/>
    </xf>
    <xf numFmtId="164" fontId="0" fillId="0" borderId="0" xfId="1" applyNumberFormat="1" applyFont="1" applyAlignment="1">
      <alignment horizontal="left"/>
    </xf>
    <xf numFmtId="3" fontId="5" fillId="0" borderId="6" xfId="0" applyNumberFormat="1" applyFont="1" applyFill="1" applyBorder="1" applyAlignment="1">
      <alignment horizontal="center" vertical="top"/>
    </xf>
    <xf numFmtId="4" fontId="5" fillId="0" borderId="6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4" fontId="4" fillId="0" borderId="5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center"/>
    </xf>
    <xf numFmtId="0" fontId="0" fillId="0" borderId="0" xfId="0" applyAlignment="1">
      <alignment horizontal="right"/>
    </xf>
    <xf numFmtId="10" fontId="5" fillId="0" borderId="2" xfId="2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right"/>
    </xf>
    <xf numFmtId="10" fontId="4" fillId="0" borderId="5" xfId="2" applyNumberFormat="1" applyFont="1" applyFill="1" applyBorder="1" applyAlignment="1">
      <alignment horizontal="center" vertical="top"/>
    </xf>
    <xf numFmtId="3" fontId="7" fillId="0" borderId="0" xfId="0" applyNumberFormat="1" applyFont="1" applyAlignment="1">
      <alignment horizontal="left"/>
    </xf>
    <xf numFmtId="3" fontId="5" fillId="0" borderId="0" xfId="0" applyNumberFormat="1" applyFont="1" applyFill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38" fontId="4" fillId="0" borderId="8" xfId="0" applyNumberFormat="1" applyFont="1" applyFill="1" applyBorder="1" applyAlignment="1">
      <alignment horizontal="right" vertical="top"/>
    </xf>
    <xf numFmtId="0" fontId="4" fillId="0" borderId="9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top"/>
    </xf>
    <xf numFmtId="38" fontId="5" fillId="0" borderId="4" xfId="0" applyNumberFormat="1" applyFont="1" applyFill="1" applyBorder="1" applyAlignment="1">
      <alignment vertical="top"/>
    </xf>
    <xf numFmtId="38" fontId="0" fillId="0" borderId="0" xfId="0" applyNumberFormat="1" applyAlignment="1"/>
    <xf numFmtId="38" fontId="4" fillId="0" borderId="5" xfId="0" applyNumberFormat="1" applyFont="1" applyFill="1" applyBorder="1" applyAlignment="1">
      <alignment vertical="top"/>
    </xf>
    <xf numFmtId="38" fontId="7" fillId="0" borderId="0" xfId="0" applyNumberFormat="1" applyFont="1" applyAlignment="1"/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horizontal="right" vertical="center"/>
    </xf>
    <xf numFmtId="38" fontId="8" fillId="0" borderId="0" xfId="0" applyNumberFormat="1" applyFont="1" applyBorder="1" applyAlignment="1">
      <alignment horizontal="center" vertical="center"/>
    </xf>
    <xf numFmtId="38" fontId="8" fillId="0" borderId="0" xfId="0" applyNumberFormat="1" applyFont="1" applyBorder="1" applyAlignment="1">
      <alignment horizontal="right" vertical="center"/>
    </xf>
    <xf numFmtId="38" fontId="0" fillId="0" borderId="0" xfId="0" applyNumberFormat="1" applyBorder="1" applyAlignment="1">
      <alignment horizontal="center"/>
    </xf>
    <xf numFmtId="38" fontId="0" fillId="0" borderId="0" xfId="0" applyNumberFormat="1" applyBorder="1" applyAlignment="1">
      <alignment horizontal="left"/>
    </xf>
    <xf numFmtId="3" fontId="4" fillId="0" borderId="8" xfId="0" applyNumberFormat="1" applyFont="1" applyFill="1" applyBorder="1" applyAlignment="1">
      <alignment horizontal="right" vertical="top"/>
    </xf>
    <xf numFmtId="9" fontId="5" fillId="0" borderId="2" xfId="2" applyNumberFormat="1" applyFont="1" applyFill="1" applyBorder="1" applyAlignment="1">
      <alignment horizontal="center" vertical="top"/>
    </xf>
    <xf numFmtId="9" fontId="4" fillId="0" borderId="5" xfId="2" applyNumberFormat="1" applyFont="1" applyFill="1" applyBorder="1" applyAlignment="1">
      <alignment horizontal="center" vertical="top"/>
    </xf>
    <xf numFmtId="9" fontId="5" fillId="0" borderId="2" xfId="2" applyFont="1" applyFill="1" applyBorder="1" applyAlignment="1">
      <alignment horizontal="center" vertical="top"/>
    </xf>
    <xf numFmtId="9" fontId="4" fillId="0" borderId="5" xfId="2" applyFont="1" applyFill="1" applyBorder="1" applyAlignment="1">
      <alignment horizontal="center" vertical="top"/>
    </xf>
    <xf numFmtId="9" fontId="4" fillId="0" borderId="8" xfId="2" applyNumberFormat="1" applyFont="1" applyFill="1" applyBorder="1" applyAlignment="1">
      <alignment horizontal="center" vertical="top"/>
    </xf>
    <xf numFmtId="3" fontId="5" fillId="0" borderId="0" xfId="0" applyNumberFormat="1" applyFont="1" applyAlignment="1">
      <alignment horizontal="right" vertical="top"/>
    </xf>
    <xf numFmtId="10" fontId="0" fillId="0" borderId="0" xfId="2" applyNumberFormat="1" applyFont="1" applyAlignment="1">
      <alignment horizontal="left"/>
    </xf>
    <xf numFmtId="3" fontId="5" fillId="0" borderId="0" xfId="0" applyNumberFormat="1" applyFont="1" applyBorder="1" applyAlignment="1">
      <alignment horizontal="right" vertical="top"/>
    </xf>
    <xf numFmtId="3" fontId="5" fillId="0" borderId="0" xfId="0" applyNumberFormat="1" applyFont="1" applyBorder="1" applyAlignment="1">
      <alignment horizontal="center" vertical="center"/>
    </xf>
    <xf numFmtId="165" fontId="5" fillId="0" borderId="0" xfId="2" applyNumberFormat="1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top"/>
    </xf>
    <xf numFmtId="38" fontId="5" fillId="0" borderId="2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right" vertical="top"/>
    </xf>
    <xf numFmtId="38" fontId="5" fillId="0" borderId="0" xfId="0" applyNumberFormat="1" applyFont="1" applyFill="1" applyAlignment="1">
      <alignment horizontal="center" vertical="top"/>
    </xf>
    <xf numFmtId="38" fontId="5" fillId="0" borderId="0" xfId="0" applyNumberFormat="1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8" fontId="5" fillId="0" borderId="0" xfId="0" applyNumberFormat="1" applyFont="1" applyFill="1" applyAlignment="1">
      <alignment horizontal="right" vertical="top"/>
    </xf>
    <xf numFmtId="38" fontId="5" fillId="0" borderId="0" xfId="0" applyNumberFormat="1" applyFont="1" applyFill="1" applyBorder="1" applyAlignment="1">
      <alignment horizontal="right" vertical="top"/>
    </xf>
    <xf numFmtId="0" fontId="4" fillId="0" borderId="9" xfId="0" applyFont="1" applyFill="1" applyBorder="1" applyAlignment="1">
      <alignment horizontal="center" vertical="center" wrapText="1"/>
    </xf>
    <xf numFmtId="38" fontId="4" fillId="0" borderId="8" xfId="0" applyNumberFormat="1" applyFont="1" applyFill="1" applyBorder="1" applyAlignment="1">
      <alignment horizontal="righ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975472</xdr:colOff>
      <xdr:row>4</xdr:row>
      <xdr:rowOff>854449</xdr:rowOff>
    </xdr:from>
    <xdr:to>
      <xdr:col>1</xdr:col>
      <xdr:colOff>1975303</xdr:colOff>
      <xdr:row>5</xdr:row>
      <xdr:rowOff>377532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E44442-56AE-49AE-9370-DD1E3D819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4591844" y="2042273"/>
          <a:ext cx="999831" cy="108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0"/>
  <sheetViews>
    <sheetView rightToLeft="1" zoomScale="85" zoomScaleNormal="85" workbookViewId="0">
      <selection activeCell="C17" sqref="C17"/>
    </sheetView>
  </sheetViews>
  <sheetFormatPr defaultRowHeight="12.75" x14ac:dyDescent="0.2"/>
  <cols>
    <col min="1" max="1" width="15.42578125" customWidth="1"/>
    <col min="2" max="2" width="45.42578125" customWidth="1"/>
    <col min="3" max="3" width="16.5703125" customWidth="1"/>
  </cols>
  <sheetData>
    <row r="1" spans="1:3" ht="29.1" customHeight="1" x14ac:dyDescent="0.2">
      <c r="A1" s="89"/>
      <c r="B1" s="89"/>
      <c r="C1" s="89"/>
    </row>
    <row r="2" spans="1:3" ht="21.75" customHeight="1" x14ac:dyDescent="0.2">
      <c r="A2" s="89"/>
      <c r="B2" s="89"/>
      <c r="C2" s="89"/>
    </row>
    <row r="3" spans="1:3" ht="21.75" customHeight="1" x14ac:dyDescent="0.2">
      <c r="A3" s="89"/>
      <c r="B3" s="89"/>
      <c r="C3" s="89"/>
    </row>
    <row r="4" spans="1:3" ht="21" customHeight="1" x14ac:dyDescent="0.2"/>
    <row r="5" spans="1:3" ht="123.6" customHeight="1" x14ac:dyDescent="0.2">
      <c r="B5" s="90"/>
    </row>
    <row r="6" spans="1:3" ht="107.25" customHeight="1" x14ac:dyDescent="0.2">
      <c r="B6" s="90"/>
    </row>
    <row r="8" spans="1:3" ht="29.1" customHeight="1" x14ac:dyDescent="0.2">
      <c r="A8" s="89" t="s">
        <v>0</v>
      </c>
      <c r="B8" s="89"/>
      <c r="C8" s="89"/>
    </row>
    <row r="9" spans="1:3" ht="21.75" customHeight="1" x14ac:dyDescent="0.2">
      <c r="A9" s="89" t="s">
        <v>1</v>
      </c>
      <c r="B9" s="89"/>
      <c r="C9" s="89"/>
    </row>
    <row r="10" spans="1:3" ht="21.75" customHeight="1" x14ac:dyDescent="0.2">
      <c r="A10" s="89" t="s">
        <v>2</v>
      </c>
      <c r="B10" s="89"/>
      <c r="C10" s="89"/>
    </row>
  </sheetData>
  <mergeCells count="7">
    <mergeCell ref="A9:C9"/>
    <mergeCell ref="A10:C10"/>
    <mergeCell ref="A1:C1"/>
    <mergeCell ref="A2:C2"/>
    <mergeCell ref="A3:C3"/>
    <mergeCell ref="B5:B6"/>
    <mergeCell ref="A8:C8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68"/>
  <sheetViews>
    <sheetView rightToLeft="1" topLeftCell="A52" workbookViewId="0">
      <selection activeCell="O70" sqref="O70"/>
    </sheetView>
  </sheetViews>
  <sheetFormatPr defaultRowHeight="12.75" x14ac:dyDescent="0.2"/>
  <cols>
    <col min="1" max="1" width="26.5703125" customWidth="1"/>
    <col min="2" max="2" width="1.28515625" customWidth="1"/>
    <col min="3" max="3" width="16.85546875" customWidth="1"/>
    <col min="4" max="4" width="1.28515625" customWidth="1"/>
    <col min="5" max="5" width="17.5703125" customWidth="1"/>
    <col min="6" max="6" width="1.28515625" customWidth="1"/>
    <col min="7" max="7" width="15.85546875" customWidth="1"/>
    <col min="8" max="8" width="1.28515625" customWidth="1"/>
    <col min="9" max="9" width="19.140625" bestFit="1" customWidth="1"/>
    <col min="10" max="10" width="1.28515625" customWidth="1"/>
    <col min="11" max="11" width="12.7109375" customWidth="1"/>
    <col min="12" max="12" width="1.28515625" customWidth="1"/>
    <col min="13" max="13" width="20.140625" bestFit="1" customWidth="1"/>
    <col min="14" max="14" width="1.28515625" customWidth="1"/>
    <col min="15" max="15" width="19.140625" bestFit="1" customWidth="1"/>
    <col min="16" max="16" width="1.28515625" customWidth="1"/>
    <col min="17" max="17" width="12.7109375" bestFit="1" customWidth="1"/>
    <col min="18" max="18" width="1.28515625" customWidth="1"/>
    <col min="19" max="19" width="20.140625" bestFit="1" customWidth="1"/>
    <col min="20" max="20" width="0.28515625" customWidth="1"/>
  </cols>
  <sheetData>
    <row r="1" spans="1:19" ht="29.1" customHeight="1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19" ht="21.75" customHeight="1" x14ac:dyDescent="0.2">
      <c r="A2" s="89" t="s">
        <v>87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ht="21.75" customHeight="1" x14ac:dyDescent="0.2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4" spans="1:19" ht="14.45" customHeight="1" x14ac:dyDescent="0.2"/>
    <row r="5" spans="1:19" ht="18" customHeight="1" x14ac:dyDescent="0.2">
      <c r="A5" s="91" t="s">
        <v>107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1:19" ht="24.75" customHeight="1" x14ac:dyDescent="0.2">
      <c r="A6" s="94"/>
      <c r="C6" s="92" t="s">
        <v>138</v>
      </c>
      <c r="D6" s="92"/>
      <c r="E6" s="92"/>
      <c r="F6" s="92"/>
      <c r="G6" s="92"/>
      <c r="I6" s="92" t="s">
        <v>105</v>
      </c>
      <c r="J6" s="92"/>
      <c r="K6" s="92"/>
      <c r="L6" s="92"/>
      <c r="M6" s="92"/>
      <c r="O6" s="92" t="s">
        <v>106</v>
      </c>
      <c r="P6" s="92"/>
      <c r="Q6" s="92"/>
      <c r="R6" s="92"/>
      <c r="S6" s="94"/>
    </row>
    <row r="7" spans="1:19" ht="63.75" customHeight="1" x14ac:dyDescent="0.2">
      <c r="A7" s="94"/>
      <c r="C7" s="12" t="s">
        <v>139</v>
      </c>
      <c r="D7" s="3"/>
      <c r="E7" s="12" t="s">
        <v>140</v>
      </c>
      <c r="F7" s="3"/>
      <c r="G7" s="12" t="s">
        <v>141</v>
      </c>
      <c r="I7" s="12" t="s">
        <v>142</v>
      </c>
      <c r="J7" s="3"/>
      <c r="K7" s="12" t="s">
        <v>143</v>
      </c>
      <c r="L7" s="3"/>
      <c r="M7" s="16" t="s">
        <v>144</v>
      </c>
      <c r="O7" s="12" t="s">
        <v>142</v>
      </c>
      <c r="P7" s="3"/>
      <c r="Q7" s="12" t="s">
        <v>143</v>
      </c>
      <c r="R7" s="3"/>
      <c r="S7" s="60" t="s">
        <v>144</v>
      </c>
    </row>
    <row r="8" spans="1:19" ht="21.75" customHeight="1" x14ac:dyDescent="0.2">
      <c r="A8" s="39" t="s">
        <v>31</v>
      </c>
      <c r="C8" s="66" t="s">
        <v>145</v>
      </c>
      <c r="D8" s="24"/>
      <c r="E8" s="23">
        <v>6298165</v>
      </c>
      <c r="G8" s="23">
        <v>630</v>
      </c>
      <c r="H8" s="24"/>
      <c r="I8" s="28">
        <v>0</v>
      </c>
      <c r="J8" s="29"/>
      <c r="K8" s="28">
        <v>0</v>
      </c>
      <c r="L8" s="29"/>
      <c r="M8" s="35">
        <f>I8-K8</f>
        <v>0</v>
      </c>
      <c r="N8" s="26"/>
      <c r="O8" s="27">
        <v>3967843320</v>
      </c>
      <c r="P8" s="26"/>
      <c r="Q8" s="28">
        <v>0</v>
      </c>
      <c r="R8" s="26"/>
      <c r="S8" s="33">
        <f>O8-Q8</f>
        <v>3967843320</v>
      </c>
    </row>
    <row r="9" spans="1:19" ht="21.75" customHeight="1" x14ac:dyDescent="0.2">
      <c r="A9" s="6" t="s">
        <v>123</v>
      </c>
      <c r="C9" s="67" t="s">
        <v>146</v>
      </c>
      <c r="D9" s="24"/>
      <c r="E9" s="57">
        <v>15818513</v>
      </c>
      <c r="G9" s="57">
        <v>34</v>
      </c>
      <c r="H9" s="24"/>
      <c r="I9" s="31">
        <v>0</v>
      </c>
      <c r="J9" s="29"/>
      <c r="K9" s="31">
        <v>0</v>
      </c>
      <c r="L9" s="29"/>
      <c r="M9" s="35">
        <f t="shared" ref="M9:M62" si="0">I9-K9</f>
        <v>0</v>
      </c>
      <c r="N9" s="26"/>
      <c r="O9" s="30">
        <v>537829442</v>
      </c>
      <c r="P9" s="26"/>
      <c r="Q9" s="31">
        <v>0</v>
      </c>
      <c r="R9" s="26"/>
      <c r="S9" s="33">
        <f t="shared" ref="S9:S62" si="1">O9-Q9</f>
        <v>537829442</v>
      </c>
    </row>
    <row r="10" spans="1:19" ht="21.75" customHeight="1" x14ac:dyDescent="0.2">
      <c r="A10" s="6" t="s">
        <v>48</v>
      </c>
      <c r="C10" s="67" t="s">
        <v>147</v>
      </c>
      <c r="D10" s="24"/>
      <c r="E10" s="57">
        <v>1401054</v>
      </c>
      <c r="G10" s="57">
        <v>250</v>
      </c>
      <c r="H10" s="24"/>
      <c r="I10" s="31">
        <v>0</v>
      </c>
      <c r="J10" s="29"/>
      <c r="K10" s="31">
        <v>0</v>
      </c>
      <c r="L10" s="29"/>
      <c r="M10" s="35">
        <f t="shared" si="0"/>
        <v>0</v>
      </c>
      <c r="N10" s="26"/>
      <c r="O10" s="30">
        <v>350263500</v>
      </c>
      <c r="P10" s="26"/>
      <c r="Q10" s="31">
        <v>0</v>
      </c>
      <c r="R10" s="26"/>
      <c r="S10" s="33">
        <f t="shared" si="1"/>
        <v>350263500</v>
      </c>
    </row>
    <row r="11" spans="1:19" ht="21.75" customHeight="1" x14ac:dyDescent="0.2">
      <c r="A11" s="6" t="s">
        <v>41</v>
      </c>
      <c r="C11" s="67" t="s">
        <v>148</v>
      </c>
      <c r="D11" s="24"/>
      <c r="E11" s="57">
        <v>34950</v>
      </c>
      <c r="G11" s="57">
        <v>1190</v>
      </c>
      <c r="H11" s="24"/>
      <c r="I11" s="31">
        <v>0</v>
      </c>
      <c r="J11" s="29"/>
      <c r="K11" s="31">
        <v>0</v>
      </c>
      <c r="L11" s="29"/>
      <c r="M11" s="35">
        <f t="shared" si="0"/>
        <v>0</v>
      </c>
      <c r="N11" s="26"/>
      <c r="O11" s="30">
        <v>41589310</v>
      </c>
      <c r="P11" s="26"/>
      <c r="Q11" s="31">
        <v>0</v>
      </c>
      <c r="R11" s="26"/>
      <c r="S11" s="33">
        <f t="shared" si="1"/>
        <v>41589310</v>
      </c>
    </row>
    <row r="12" spans="1:19" ht="21.75" customHeight="1" x14ac:dyDescent="0.2">
      <c r="A12" s="6" t="s">
        <v>23</v>
      </c>
      <c r="C12" s="67" t="s">
        <v>149</v>
      </c>
      <c r="D12" s="24"/>
      <c r="E12" s="57">
        <v>3400000</v>
      </c>
      <c r="G12" s="57">
        <v>82</v>
      </c>
      <c r="H12" s="24"/>
      <c r="I12" s="31">
        <v>0</v>
      </c>
      <c r="J12" s="29"/>
      <c r="K12" s="31">
        <v>0</v>
      </c>
      <c r="L12" s="29"/>
      <c r="M12" s="35">
        <f t="shared" si="0"/>
        <v>0</v>
      </c>
      <c r="N12" s="26"/>
      <c r="O12" s="30">
        <v>278800000</v>
      </c>
      <c r="P12" s="26"/>
      <c r="Q12" s="31">
        <v>0</v>
      </c>
      <c r="R12" s="26"/>
      <c r="S12" s="33">
        <f t="shared" si="1"/>
        <v>278800000</v>
      </c>
    </row>
    <row r="13" spans="1:19" ht="21.75" customHeight="1" x14ac:dyDescent="0.2">
      <c r="A13" s="6" t="s">
        <v>51</v>
      </c>
      <c r="C13" s="67" t="s">
        <v>150</v>
      </c>
      <c r="D13" s="24"/>
      <c r="E13" s="57">
        <v>2000000</v>
      </c>
      <c r="G13" s="57">
        <v>500</v>
      </c>
      <c r="H13" s="24"/>
      <c r="I13" s="31">
        <v>0</v>
      </c>
      <c r="J13" s="29"/>
      <c r="K13" s="31">
        <v>0</v>
      </c>
      <c r="L13" s="29"/>
      <c r="M13" s="35">
        <f t="shared" si="0"/>
        <v>0</v>
      </c>
      <c r="N13" s="26"/>
      <c r="O13" s="30">
        <v>1000000000</v>
      </c>
      <c r="P13" s="26"/>
      <c r="Q13" s="31">
        <v>0</v>
      </c>
      <c r="R13" s="26"/>
      <c r="S13" s="33">
        <f t="shared" si="1"/>
        <v>1000000000</v>
      </c>
    </row>
    <row r="14" spans="1:19" ht="21.75" customHeight="1" x14ac:dyDescent="0.2">
      <c r="A14" s="6" t="s">
        <v>42</v>
      </c>
      <c r="C14" s="67" t="s">
        <v>151</v>
      </c>
      <c r="D14" s="24"/>
      <c r="E14" s="57">
        <v>700000</v>
      </c>
      <c r="G14" s="57">
        <v>2920</v>
      </c>
      <c r="H14" s="24"/>
      <c r="I14" s="31">
        <v>0</v>
      </c>
      <c r="J14" s="29"/>
      <c r="K14" s="31">
        <v>0</v>
      </c>
      <c r="L14" s="29"/>
      <c r="M14" s="35">
        <f t="shared" si="0"/>
        <v>0</v>
      </c>
      <c r="N14" s="26"/>
      <c r="O14" s="30">
        <v>2044000000</v>
      </c>
      <c r="P14" s="26"/>
      <c r="Q14" s="31">
        <v>0</v>
      </c>
      <c r="R14" s="26"/>
      <c r="S14" s="33">
        <f t="shared" si="1"/>
        <v>2044000000</v>
      </c>
    </row>
    <row r="15" spans="1:19" ht="21.75" customHeight="1" x14ac:dyDescent="0.2">
      <c r="A15" s="6" t="s">
        <v>52</v>
      </c>
      <c r="C15" s="67" t="s">
        <v>152</v>
      </c>
      <c r="D15" s="24"/>
      <c r="E15" s="57">
        <v>6139154</v>
      </c>
      <c r="G15" s="57">
        <v>370</v>
      </c>
      <c r="H15" s="24"/>
      <c r="I15" s="31">
        <v>0</v>
      </c>
      <c r="J15" s="29"/>
      <c r="K15" s="31">
        <v>0</v>
      </c>
      <c r="L15" s="29"/>
      <c r="M15" s="35">
        <f t="shared" si="0"/>
        <v>0</v>
      </c>
      <c r="N15" s="26"/>
      <c r="O15" s="30">
        <v>2271486610</v>
      </c>
      <c r="P15" s="26"/>
      <c r="Q15" s="30">
        <v>2</v>
      </c>
      <c r="R15" s="26"/>
      <c r="S15" s="33">
        <f t="shared" si="1"/>
        <v>2271486608</v>
      </c>
    </row>
    <row r="16" spans="1:19" ht="21.75" customHeight="1" x14ac:dyDescent="0.2">
      <c r="A16" s="6" t="s">
        <v>110</v>
      </c>
      <c r="C16" s="67" t="s">
        <v>153</v>
      </c>
      <c r="D16" s="24"/>
      <c r="E16" s="57">
        <v>917661</v>
      </c>
      <c r="G16" s="57">
        <v>143</v>
      </c>
      <c r="H16" s="24"/>
      <c r="I16" s="31">
        <v>0</v>
      </c>
      <c r="J16" s="29"/>
      <c r="K16" s="31">
        <v>0</v>
      </c>
      <c r="L16" s="29"/>
      <c r="M16" s="35">
        <f t="shared" si="0"/>
        <v>0</v>
      </c>
      <c r="N16" s="26"/>
      <c r="O16" s="30">
        <v>131225523</v>
      </c>
      <c r="P16" s="26"/>
      <c r="Q16" s="30">
        <v>7379845</v>
      </c>
      <c r="R16" s="26"/>
      <c r="S16" s="33">
        <f t="shared" si="1"/>
        <v>123845678</v>
      </c>
    </row>
    <row r="17" spans="1:19" ht="21.75" customHeight="1" x14ac:dyDescent="0.2">
      <c r="A17" s="6" t="s">
        <v>20</v>
      </c>
      <c r="C17" s="67" t="s">
        <v>154</v>
      </c>
      <c r="D17" s="24"/>
      <c r="E17" s="57">
        <v>2035520</v>
      </c>
      <c r="G17" s="57">
        <v>2800</v>
      </c>
      <c r="H17" s="24"/>
      <c r="I17" s="31">
        <v>0</v>
      </c>
      <c r="J17" s="29"/>
      <c r="K17" s="31">
        <v>0</v>
      </c>
      <c r="L17" s="29"/>
      <c r="M17" s="35">
        <f t="shared" si="0"/>
        <v>0</v>
      </c>
      <c r="N17" s="26"/>
      <c r="O17" s="30">
        <v>5699456000</v>
      </c>
      <c r="P17" s="26"/>
      <c r="Q17" s="31">
        <v>0</v>
      </c>
      <c r="R17" s="26"/>
      <c r="S17" s="33">
        <f t="shared" si="1"/>
        <v>5699456000</v>
      </c>
    </row>
    <row r="18" spans="1:19" ht="21.75" customHeight="1" x14ac:dyDescent="0.2">
      <c r="A18" s="6" t="s">
        <v>117</v>
      </c>
      <c r="C18" s="67" t="s">
        <v>155</v>
      </c>
      <c r="D18" s="24"/>
      <c r="E18" s="57">
        <v>175000</v>
      </c>
      <c r="G18" s="57">
        <v>3500</v>
      </c>
      <c r="H18" s="24"/>
      <c r="I18" s="31">
        <v>0</v>
      </c>
      <c r="J18" s="29"/>
      <c r="K18" s="31">
        <v>0</v>
      </c>
      <c r="L18" s="29"/>
      <c r="M18" s="35">
        <f t="shared" si="0"/>
        <v>0</v>
      </c>
      <c r="N18" s="26"/>
      <c r="O18" s="30">
        <v>612500000</v>
      </c>
      <c r="P18" s="26"/>
      <c r="Q18" s="31">
        <v>0</v>
      </c>
      <c r="R18" s="26"/>
      <c r="S18" s="33">
        <f t="shared" si="1"/>
        <v>612500000</v>
      </c>
    </row>
    <row r="19" spans="1:19" ht="21.75" customHeight="1" x14ac:dyDescent="0.2">
      <c r="A19" s="6" t="s">
        <v>44</v>
      </c>
      <c r="C19" s="67" t="s">
        <v>156</v>
      </c>
      <c r="D19" s="24"/>
      <c r="E19" s="57">
        <v>4428997</v>
      </c>
      <c r="G19" s="57">
        <v>1250</v>
      </c>
      <c r="H19" s="24"/>
      <c r="I19" s="30">
        <v>5536246250</v>
      </c>
      <c r="J19" s="29"/>
      <c r="K19" s="30">
        <v>270500631</v>
      </c>
      <c r="L19" s="29"/>
      <c r="M19" s="35">
        <f t="shared" si="0"/>
        <v>5265745619</v>
      </c>
      <c r="N19" s="26"/>
      <c r="O19" s="30">
        <v>5536246250</v>
      </c>
      <c r="P19" s="26"/>
      <c r="Q19" s="30">
        <v>270500631</v>
      </c>
      <c r="R19" s="26"/>
      <c r="S19" s="33">
        <f t="shared" si="1"/>
        <v>5265745619</v>
      </c>
    </row>
    <row r="20" spans="1:19" ht="21.75" customHeight="1" x14ac:dyDescent="0.2">
      <c r="A20" s="6" t="s">
        <v>55</v>
      </c>
      <c r="C20" s="67" t="s">
        <v>151</v>
      </c>
      <c r="D20" s="24"/>
      <c r="E20" s="57">
        <v>956700</v>
      </c>
      <c r="G20" s="57">
        <v>278</v>
      </c>
      <c r="H20" s="24"/>
      <c r="I20" s="31">
        <v>0</v>
      </c>
      <c r="J20" s="29"/>
      <c r="K20" s="31">
        <v>0</v>
      </c>
      <c r="L20" s="29"/>
      <c r="M20" s="35">
        <f t="shared" si="0"/>
        <v>0</v>
      </c>
      <c r="N20" s="26"/>
      <c r="O20" s="30">
        <v>265962600</v>
      </c>
      <c r="P20" s="26"/>
      <c r="Q20" s="30">
        <v>12830008</v>
      </c>
      <c r="R20" s="26"/>
      <c r="S20" s="33">
        <f t="shared" si="1"/>
        <v>253132592</v>
      </c>
    </row>
    <row r="21" spans="1:19" ht="21.75" customHeight="1" x14ac:dyDescent="0.2">
      <c r="A21" s="6" t="s">
        <v>27</v>
      </c>
      <c r="C21" s="67" t="s">
        <v>157</v>
      </c>
      <c r="D21" s="24"/>
      <c r="E21" s="57">
        <v>9658442</v>
      </c>
      <c r="G21" s="57">
        <v>610</v>
      </c>
      <c r="H21" s="24"/>
      <c r="I21" s="31">
        <v>0</v>
      </c>
      <c r="J21" s="29"/>
      <c r="K21" s="31">
        <v>0</v>
      </c>
      <c r="L21" s="29"/>
      <c r="M21" s="35">
        <f t="shared" si="0"/>
        <v>0</v>
      </c>
      <c r="N21" s="26"/>
      <c r="O21" s="30">
        <v>5891649620</v>
      </c>
      <c r="P21" s="26"/>
      <c r="Q21" s="31">
        <v>0</v>
      </c>
      <c r="R21" s="26"/>
      <c r="S21" s="33">
        <f t="shared" si="1"/>
        <v>5891649620</v>
      </c>
    </row>
    <row r="22" spans="1:19" ht="21.75" customHeight="1" x14ac:dyDescent="0.2">
      <c r="A22" s="6" t="s">
        <v>26</v>
      </c>
      <c r="C22" s="67" t="s">
        <v>158</v>
      </c>
      <c r="D22" s="24"/>
      <c r="E22" s="57">
        <v>50000</v>
      </c>
      <c r="G22" s="57">
        <v>280</v>
      </c>
      <c r="H22" s="24"/>
      <c r="I22" s="31">
        <v>0</v>
      </c>
      <c r="J22" s="29"/>
      <c r="K22" s="31">
        <v>0</v>
      </c>
      <c r="L22" s="29"/>
      <c r="M22" s="35">
        <f t="shared" si="0"/>
        <v>0</v>
      </c>
      <c r="N22" s="26"/>
      <c r="O22" s="30">
        <v>14000000</v>
      </c>
      <c r="P22" s="26"/>
      <c r="Q22" s="31">
        <v>0</v>
      </c>
      <c r="R22" s="26"/>
      <c r="S22" s="33">
        <f t="shared" si="1"/>
        <v>14000000</v>
      </c>
    </row>
    <row r="23" spans="1:19" ht="21.75" customHeight="1" x14ac:dyDescent="0.2">
      <c r="A23" s="6" t="s">
        <v>125</v>
      </c>
      <c r="C23" s="67" t="s">
        <v>159</v>
      </c>
      <c r="D23" s="24"/>
      <c r="E23" s="57">
        <v>1598892</v>
      </c>
      <c r="G23" s="57">
        <v>300</v>
      </c>
      <c r="H23" s="24"/>
      <c r="I23" s="31">
        <v>0</v>
      </c>
      <c r="J23" s="29"/>
      <c r="K23" s="31">
        <v>0</v>
      </c>
      <c r="L23" s="29"/>
      <c r="M23" s="35">
        <f t="shared" si="0"/>
        <v>0</v>
      </c>
      <c r="N23" s="26"/>
      <c r="O23" s="30">
        <v>479667600</v>
      </c>
      <c r="P23" s="26"/>
      <c r="Q23" s="30">
        <v>18934247</v>
      </c>
      <c r="R23" s="26"/>
      <c r="S23" s="33">
        <f t="shared" si="1"/>
        <v>460733353</v>
      </c>
    </row>
    <row r="24" spans="1:19" ht="21.75" customHeight="1" x14ac:dyDescent="0.2">
      <c r="A24" s="6" t="s">
        <v>49</v>
      </c>
      <c r="C24" s="67" t="s">
        <v>151</v>
      </c>
      <c r="D24" s="24"/>
      <c r="E24" s="57">
        <v>12725747</v>
      </c>
      <c r="G24" s="57">
        <v>400</v>
      </c>
      <c r="H24" s="24"/>
      <c r="I24" s="31">
        <v>0</v>
      </c>
      <c r="J24" s="29"/>
      <c r="K24" s="31">
        <v>0</v>
      </c>
      <c r="L24" s="29"/>
      <c r="M24" s="35">
        <f t="shared" si="0"/>
        <v>0</v>
      </c>
      <c r="N24" s="26"/>
      <c r="O24" s="30">
        <v>5090298800</v>
      </c>
      <c r="P24" s="26"/>
      <c r="Q24" s="31">
        <v>0</v>
      </c>
      <c r="R24" s="26"/>
      <c r="S24" s="33">
        <f t="shared" si="1"/>
        <v>5090298800</v>
      </c>
    </row>
    <row r="25" spans="1:19" ht="21.75" customHeight="1" x14ac:dyDescent="0.2">
      <c r="A25" s="6" t="s">
        <v>45</v>
      </c>
      <c r="C25" s="67" t="s">
        <v>160</v>
      </c>
      <c r="D25" s="24"/>
      <c r="E25" s="57">
        <v>294172</v>
      </c>
      <c r="G25" s="57">
        <v>5600</v>
      </c>
      <c r="H25" s="24"/>
      <c r="I25" s="31">
        <v>0</v>
      </c>
      <c r="J25" s="29"/>
      <c r="K25" s="31">
        <v>0</v>
      </c>
      <c r="L25" s="29"/>
      <c r="M25" s="35">
        <f t="shared" si="0"/>
        <v>0</v>
      </c>
      <c r="N25" s="26"/>
      <c r="O25" s="30">
        <v>1647363200</v>
      </c>
      <c r="P25" s="26"/>
      <c r="Q25" s="31">
        <v>0</v>
      </c>
      <c r="R25" s="26"/>
      <c r="S25" s="33">
        <f t="shared" si="1"/>
        <v>1647363200</v>
      </c>
    </row>
    <row r="26" spans="1:19" ht="21.75" customHeight="1" x14ac:dyDescent="0.2">
      <c r="A26" s="6" t="s">
        <v>40</v>
      </c>
      <c r="C26" s="67" t="s">
        <v>149</v>
      </c>
      <c r="D26" s="24"/>
      <c r="E26" s="57">
        <v>6921627</v>
      </c>
      <c r="G26" s="57">
        <v>36</v>
      </c>
      <c r="H26" s="24"/>
      <c r="I26" s="31">
        <v>0</v>
      </c>
      <c r="J26" s="29"/>
      <c r="K26" s="31">
        <v>0</v>
      </c>
      <c r="L26" s="29"/>
      <c r="M26" s="35">
        <f t="shared" si="0"/>
        <v>0</v>
      </c>
      <c r="N26" s="26"/>
      <c r="O26" s="30">
        <v>249178572</v>
      </c>
      <c r="P26" s="26"/>
      <c r="Q26" s="31">
        <v>0</v>
      </c>
      <c r="R26" s="26"/>
      <c r="S26" s="33">
        <f t="shared" si="1"/>
        <v>249178572</v>
      </c>
    </row>
    <row r="27" spans="1:19" ht="21.75" customHeight="1" x14ac:dyDescent="0.2">
      <c r="A27" s="6" t="s">
        <v>22</v>
      </c>
      <c r="C27" s="67" t="s">
        <v>161</v>
      </c>
      <c r="D27" s="24"/>
      <c r="E27" s="57">
        <v>24135977</v>
      </c>
      <c r="G27" s="57">
        <v>82</v>
      </c>
      <c r="H27" s="24"/>
      <c r="I27" s="31">
        <v>0</v>
      </c>
      <c r="J27" s="29"/>
      <c r="K27" s="31">
        <v>0</v>
      </c>
      <c r="L27" s="29"/>
      <c r="M27" s="35">
        <f t="shared" si="0"/>
        <v>0</v>
      </c>
      <c r="N27" s="26"/>
      <c r="O27" s="30">
        <v>1979149984</v>
      </c>
      <c r="P27" s="26"/>
      <c r="Q27" s="31">
        <v>0</v>
      </c>
      <c r="R27" s="26"/>
      <c r="S27" s="33">
        <f t="shared" si="1"/>
        <v>1979149984</v>
      </c>
    </row>
    <row r="28" spans="1:19" ht="21.75" customHeight="1" x14ac:dyDescent="0.2">
      <c r="A28" s="6" t="s">
        <v>21</v>
      </c>
      <c r="C28" s="67" t="s">
        <v>161</v>
      </c>
      <c r="D28" s="24"/>
      <c r="E28" s="57">
        <v>19993677</v>
      </c>
      <c r="G28" s="57">
        <v>17</v>
      </c>
      <c r="H28" s="24"/>
      <c r="I28" s="31">
        <v>0</v>
      </c>
      <c r="J28" s="29"/>
      <c r="K28" s="31">
        <v>0</v>
      </c>
      <c r="L28" s="29"/>
      <c r="M28" s="35">
        <f t="shared" si="0"/>
        <v>0</v>
      </c>
      <c r="N28" s="26"/>
      <c r="O28" s="30">
        <v>339892492</v>
      </c>
      <c r="P28" s="26"/>
      <c r="Q28" s="31">
        <v>0</v>
      </c>
      <c r="R28" s="26"/>
      <c r="S28" s="33">
        <f t="shared" si="1"/>
        <v>339892492</v>
      </c>
    </row>
    <row r="29" spans="1:19" ht="21.75" customHeight="1" x14ac:dyDescent="0.2">
      <c r="A29" s="6" t="s">
        <v>25</v>
      </c>
      <c r="C29" s="67" t="s">
        <v>151</v>
      </c>
      <c r="D29" s="24"/>
      <c r="E29" s="57">
        <v>1891700</v>
      </c>
      <c r="G29" s="57">
        <v>100</v>
      </c>
      <c r="H29" s="24"/>
      <c r="I29" s="31">
        <v>0</v>
      </c>
      <c r="J29" s="29"/>
      <c r="K29" s="31">
        <v>0</v>
      </c>
      <c r="L29" s="29"/>
      <c r="M29" s="35">
        <f t="shared" si="0"/>
        <v>0</v>
      </c>
      <c r="N29" s="26"/>
      <c r="O29" s="30">
        <v>189170000</v>
      </c>
      <c r="P29" s="26"/>
      <c r="Q29" s="31">
        <v>0</v>
      </c>
      <c r="R29" s="26"/>
      <c r="S29" s="33">
        <f t="shared" si="1"/>
        <v>189170000</v>
      </c>
    </row>
    <row r="30" spans="1:19" ht="21.75" customHeight="1" x14ac:dyDescent="0.2">
      <c r="A30" s="6" t="s">
        <v>119</v>
      </c>
      <c r="C30" s="67" t="s">
        <v>162</v>
      </c>
      <c r="D30" s="24"/>
      <c r="E30" s="57">
        <v>1700000</v>
      </c>
      <c r="G30" s="57">
        <v>1500</v>
      </c>
      <c r="H30" s="24"/>
      <c r="I30" s="31">
        <v>0</v>
      </c>
      <c r="J30" s="29"/>
      <c r="K30" s="31">
        <v>0</v>
      </c>
      <c r="L30" s="29"/>
      <c r="M30" s="35">
        <f t="shared" si="0"/>
        <v>0</v>
      </c>
      <c r="N30" s="26"/>
      <c r="O30" s="30">
        <v>2550000000</v>
      </c>
      <c r="P30" s="26"/>
      <c r="Q30" s="31">
        <v>0</v>
      </c>
      <c r="R30" s="26"/>
      <c r="S30" s="33">
        <f t="shared" si="1"/>
        <v>2550000000</v>
      </c>
    </row>
    <row r="31" spans="1:19" ht="21.75" customHeight="1" x14ac:dyDescent="0.2">
      <c r="A31" s="6" t="s">
        <v>39</v>
      </c>
      <c r="C31" s="67" t="s">
        <v>163</v>
      </c>
      <c r="D31" s="24"/>
      <c r="E31" s="57">
        <v>3208556</v>
      </c>
      <c r="G31" s="57">
        <v>300</v>
      </c>
      <c r="H31" s="24"/>
      <c r="I31" s="31">
        <v>0</v>
      </c>
      <c r="J31" s="29"/>
      <c r="K31" s="31">
        <v>0</v>
      </c>
      <c r="L31" s="29"/>
      <c r="M31" s="35">
        <f t="shared" si="0"/>
        <v>0</v>
      </c>
      <c r="N31" s="26"/>
      <c r="O31" s="30">
        <v>962566800</v>
      </c>
      <c r="P31" s="26"/>
      <c r="Q31" s="31">
        <v>0</v>
      </c>
      <c r="R31" s="26"/>
      <c r="S31" s="33">
        <f t="shared" si="1"/>
        <v>962566800</v>
      </c>
    </row>
    <row r="32" spans="1:19" ht="21.75" customHeight="1" x14ac:dyDescent="0.2">
      <c r="A32" s="6" t="s">
        <v>120</v>
      </c>
      <c r="C32" s="67" t="s">
        <v>164</v>
      </c>
      <c r="D32" s="24"/>
      <c r="E32" s="57">
        <v>1600677</v>
      </c>
      <c r="G32" s="57">
        <v>45</v>
      </c>
      <c r="H32" s="24"/>
      <c r="I32" s="31">
        <v>0</v>
      </c>
      <c r="J32" s="29"/>
      <c r="K32" s="31">
        <v>0</v>
      </c>
      <c r="L32" s="29"/>
      <c r="M32" s="35">
        <f t="shared" si="0"/>
        <v>0</v>
      </c>
      <c r="N32" s="26"/>
      <c r="O32" s="30">
        <v>72030465</v>
      </c>
      <c r="P32" s="26"/>
      <c r="Q32" s="31">
        <v>0</v>
      </c>
      <c r="R32" s="26"/>
      <c r="S32" s="33">
        <f t="shared" si="1"/>
        <v>72030465</v>
      </c>
    </row>
    <row r="33" spans="1:19" ht="21.75" customHeight="1" x14ac:dyDescent="0.2">
      <c r="A33" s="6" t="s">
        <v>33</v>
      </c>
      <c r="C33" s="67" t="s">
        <v>146</v>
      </c>
      <c r="D33" s="24"/>
      <c r="E33" s="57">
        <v>761720</v>
      </c>
      <c r="G33" s="57">
        <v>210</v>
      </c>
      <c r="H33" s="24"/>
      <c r="I33" s="31">
        <v>0</v>
      </c>
      <c r="J33" s="29"/>
      <c r="K33" s="31">
        <v>0</v>
      </c>
      <c r="L33" s="29"/>
      <c r="M33" s="35">
        <f t="shared" si="0"/>
        <v>0</v>
      </c>
      <c r="N33" s="26"/>
      <c r="O33" s="30">
        <v>159960990</v>
      </c>
      <c r="P33" s="26"/>
      <c r="Q33" s="31">
        <v>0</v>
      </c>
      <c r="R33" s="26"/>
      <c r="S33" s="33">
        <f t="shared" si="1"/>
        <v>159960990</v>
      </c>
    </row>
    <row r="34" spans="1:19" ht="21.75" customHeight="1" x14ac:dyDescent="0.2">
      <c r="A34" s="6" t="s">
        <v>34</v>
      </c>
      <c r="C34" s="67" t="s">
        <v>165</v>
      </c>
      <c r="D34" s="24"/>
      <c r="E34" s="57">
        <v>617383</v>
      </c>
      <c r="G34" s="57">
        <v>5000</v>
      </c>
      <c r="H34" s="24"/>
      <c r="I34" s="31">
        <v>0</v>
      </c>
      <c r="J34" s="29"/>
      <c r="K34" s="31">
        <v>0</v>
      </c>
      <c r="L34" s="29"/>
      <c r="M34" s="35">
        <f t="shared" si="0"/>
        <v>0</v>
      </c>
      <c r="N34" s="26"/>
      <c r="O34" s="30">
        <v>3086915000</v>
      </c>
      <c r="P34" s="26"/>
      <c r="Q34" s="31">
        <v>0</v>
      </c>
      <c r="R34" s="26"/>
      <c r="S34" s="33">
        <f t="shared" si="1"/>
        <v>3086915000</v>
      </c>
    </row>
    <row r="35" spans="1:19" ht="21.75" customHeight="1" x14ac:dyDescent="0.2">
      <c r="A35" s="6" t="s">
        <v>122</v>
      </c>
      <c r="C35" s="67" t="s">
        <v>151</v>
      </c>
      <c r="D35" s="24"/>
      <c r="E35" s="57">
        <v>170000</v>
      </c>
      <c r="G35" s="57">
        <v>600</v>
      </c>
      <c r="H35" s="24"/>
      <c r="I35" s="31">
        <v>0</v>
      </c>
      <c r="J35" s="29"/>
      <c r="K35" s="31">
        <v>0</v>
      </c>
      <c r="L35" s="29"/>
      <c r="M35" s="35">
        <f t="shared" si="0"/>
        <v>0</v>
      </c>
      <c r="N35" s="26"/>
      <c r="O35" s="30">
        <v>102000000</v>
      </c>
      <c r="P35" s="26"/>
      <c r="Q35" s="31">
        <v>0</v>
      </c>
      <c r="R35" s="26"/>
      <c r="S35" s="33">
        <f t="shared" si="1"/>
        <v>102000000</v>
      </c>
    </row>
    <row r="36" spans="1:19" ht="21.75" customHeight="1" x14ac:dyDescent="0.2">
      <c r="A36" s="6" t="s">
        <v>30</v>
      </c>
      <c r="C36" s="67" t="s">
        <v>166</v>
      </c>
      <c r="D36" s="24"/>
      <c r="E36" s="57">
        <v>8660149</v>
      </c>
      <c r="G36" s="57">
        <v>230</v>
      </c>
      <c r="H36" s="24"/>
      <c r="I36" s="31">
        <v>0</v>
      </c>
      <c r="J36" s="29"/>
      <c r="K36" s="31">
        <v>0</v>
      </c>
      <c r="L36" s="29"/>
      <c r="M36" s="35">
        <f t="shared" si="0"/>
        <v>0</v>
      </c>
      <c r="N36" s="26"/>
      <c r="O36" s="30">
        <v>1991833698</v>
      </c>
      <c r="P36" s="26"/>
      <c r="Q36" s="31">
        <v>0</v>
      </c>
      <c r="R36" s="26"/>
      <c r="S36" s="33">
        <f t="shared" si="1"/>
        <v>1991833698</v>
      </c>
    </row>
    <row r="37" spans="1:19" ht="21.75" customHeight="1" x14ac:dyDescent="0.2">
      <c r="A37" s="6" t="s">
        <v>36</v>
      </c>
      <c r="C37" s="67" t="s">
        <v>167</v>
      </c>
      <c r="D37" s="24"/>
      <c r="E37" s="57">
        <v>75321</v>
      </c>
      <c r="G37" s="57">
        <v>8700</v>
      </c>
      <c r="H37" s="24"/>
      <c r="I37" s="31">
        <v>0</v>
      </c>
      <c r="J37" s="29"/>
      <c r="K37" s="31">
        <v>0</v>
      </c>
      <c r="L37" s="29"/>
      <c r="M37" s="35">
        <f t="shared" si="0"/>
        <v>0</v>
      </c>
      <c r="N37" s="26"/>
      <c r="O37" s="30">
        <v>655292700</v>
      </c>
      <c r="P37" s="26"/>
      <c r="Q37" s="31">
        <v>0</v>
      </c>
      <c r="R37" s="26"/>
      <c r="S37" s="33">
        <f t="shared" si="1"/>
        <v>655292700</v>
      </c>
    </row>
    <row r="38" spans="1:19" ht="21.75" customHeight="1" x14ac:dyDescent="0.2">
      <c r="A38" s="6" t="s">
        <v>32</v>
      </c>
      <c r="C38" s="67" t="s">
        <v>152</v>
      </c>
      <c r="D38" s="24"/>
      <c r="E38" s="57">
        <v>1900000</v>
      </c>
      <c r="G38" s="57">
        <v>30</v>
      </c>
      <c r="H38" s="24"/>
      <c r="I38" s="31">
        <v>0</v>
      </c>
      <c r="J38" s="29"/>
      <c r="K38" s="31">
        <v>0</v>
      </c>
      <c r="L38" s="29"/>
      <c r="M38" s="35">
        <f t="shared" si="0"/>
        <v>0</v>
      </c>
      <c r="N38" s="26"/>
      <c r="O38" s="30">
        <v>57000000</v>
      </c>
      <c r="P38" s="26"/>
      <c r="Q38" s="31">
        <v>0</v>
      </c>
      <c r="R38" s="26"/>
      <c r="S38" s="33">
        <f t="shared" si="1"/>
        <v>57000000</v>
      </c>
    </row>
    <row r="39" spans="1:19" ht="21.75" customHeight="1" x14ac:dyDescent="0.2">
      <c r="A39" s="6" t="s">
        <v>28</v>
      </c>
      <c r="C39" s="67" t="s">
        <v>168</v>
      </c>
      <c r="D39" s="24"/>
      <c r="E39" s="57">
        <v>1100000</v>
      </c>
      <c r="G39" s="57">
        <v>1900</v>
      </c>
      <c r="H39" s="24"/>
      <c r="I39" s="31">
        <v>0</v>
      </c>
      <c r="J39" s="29"/>
      <c r="K39" s="31">
        <v>0</v>
      </c>
      <c r="L39" s="29"/>
      <c r="M39" s="35">
        <f t="shared" si="0"/>
        <v>0</v>
      </c>
      <c r="N39" s="26"/>
      <c r="O39" s="30">
        <v>2090000000</v>
      </c>
      <c r="P39" s="26"/>
      <c r="Q39" s="31">
        <v>0</v>
      </c>
      <c r="R39" s="26"/>
      <c r="S39" s="33">
        <f t="shared" si="1"/>
        <v>2090000000</v>
      </c>
    </row>
    <row r="40" spans="1:19" ht="21.75" customHeight="1" x14ac:dyDescent="0.2">
      <c r="A40" s="6" t="s">
        <v>38</v>
      </c>
      <c r="C40" s="67" t="s">
        <v>169</v>
      </c>
      <c r="D40" s="24"/>
      <c r="E40" s="57">
        <v>38667000</v>
      </c>
      <c r="G40" s="57">
        <v>150</v>
      </c>
      <c r="H40" s="24"/>
      <c r="I40" s="31">
        <v>0</v>
      </c>
      <c r="J40" s="29"/>
      <c r="K40" s="31">
        <v>0</v>
      </c>
      <c r="L40" s="29"/>
      <c r="M40" s="35">
        <f t="shared" si="0"/>
        <v>0</v>
      </c>
      <c r="N40" s="26"/>
      <c r="O40" s="30">
        <v>5800050000</v>
      </c>
      <c r="P40" s="26"/>
      <c r="Q40" s="31">
        <v>0</v>
      </c>
      <c r="R40" s="26"/>
      <c r="S40" s="33">
        <f t="shared" si="1"/>
        <v>5800050000</v>
      </c>
    </row>
    <row r="41" spans="1:19" ht="21.75" customHeight="1" x14ac:dyDescent="0.2">
      <c r="A41" s="6" t="s">
        <v>50</v>
      </c>
      <c r="C41" s="67" t="s">
        <v>170</v>
      </c>
      <c r="D41" s="24"/>
      <c r="E41" s="57">
        <v>6000000</v>
      </c>
      <c r="G41" s="57">
        <v>420</v>
      </c>
      <c r="H41" s="24"/>
      <c r="I41" s="31">
        <v>0</v>
      </c>
      <c r="J41" s="29"/>
      <c r="K41" s="31">
        <v>0</v>
      </c>
      <c r="L41" s="29"/>
      <c r="M41" s="35">
        <f t="shared" si="0"/>
        <v>0</v>
      </c>
      <c r="N41" s="26"/>
      <c r="O41" s="30">
        <v>2520000000</v>
      </c>
      <c r="P41" s="26"/>
      <c r="Q41" s="31">
        <v>0</v>
      </c>
      <c r="R41" s="26"/>
      <c r="S41" s="33">
        <f t="shared" si="1"/>
        <v>2520000000</v>
      </c>
    </row>
    <row r="42" spans="1:19" ht="21.75" customHeight="1" x14ac:dyDescent="0.2">
      <c r="A42" s="6" t="s">
        <v>29</v>
      </c>
      <c r="C42" s="67" t="s">
        <v>146</v>
      </c>
      <c r="D42" s="24"/>
      <c r="E42" s="57">
        <v>144037</v>
      </c>
      <c r="G42" s="57">
        <v>5700</v>
      </c>
      <c r="H42" s="24"/>
      <c r="I42" s="31">
        <v>0</v>
      </c>
      <c r="J42" s="29"/>
      <c r="K42" s="31">
        <v>0</v>
      </c>
      <c r="L42" s="29"/>
      <c r="M42" s="35">
        <f t="shared" si="0"/>
        <v>0</v>
      </c>
      <c r="N42" s="26"/>
      <c r="O42" s="30">
        <v>821010900</v>
      </c>
      <c r="P42" s="26"/>
      <c r="Q42" s="31">
        <v>0</v>
      </c>
      <c r="R42" s="26"/>
      <c r="S42" s="33">
        <f t="shared" si="1"/>
        <v>821010900</v>
      </c>
    </row>
    <row r="43" spans="1:19" ht="21.75" customHeight="1" x14ac:dyDescent="0.2">
      <c r="A43" s="6" t="s">
        <v>47</v>
      </c>
      <c r="C43" s="67" t="s">
        <v>171</v>
      </c>
      <c r="D43" s="24"/>
      <c r="E43" s="57">
        <v>2887500</v>
      </c>
      <c r="G43" s="57">
        <v>77</v>
      </c>
      <c r="H43" s="24"/>
      <c r="I43" s="31">
        <v>0</v>
      </c>
      <c r="J43" s="29"/>
      <c r="K43" s="31">
        <v>0</v>
      </c>
      <c r="L43" s="29"/>
      <c r="M43" s="35">
        <f t="shared" si="0"/>
        <v>0</v>
      </c>
      <c r="N43" s="26"/>
      <c r="O43" s="30">
        <v>222337500</v>
      </c>
      <c r="P43" s="26"/>
      <c r="Q43" s="31">
        <v>0</v>
      </c>
      <c r="R43" s="26"/>
      <c r="S43" s="33">
        <f t="shared" si="1"/>
        <v>222337500</v>
      </c>
    </row>
    <row r="44" spans="1:19" ht="21.75" customHeight="1" x14ac:dyDescent="0.2">
      <c r="A44" s="6" t="s">
        <v>53</v>
      </c>
      <c r="C44" s="67" t="s">
        <v>172</v>
      </c>
      <c r="D44" s="24"/>
      <c r="E44" s="57">
        <v>350000</v>
      </c>
      <c r="G44" s="57">
        <v>410</v>
      </c>
      <c r="H44" s="24"/>
      <c r="I44" s="31">
        <v>0</v>
      </c>
      <c r="J44" s="29"/>
      <c r="K44" s="31">
        <v>0</v>
      </c>
      <c r="L44" s="29"/>
      <c r="M44" s="35">
        <f t="shared" si="0"/>
        <v>0</v>
      </c>
      <c r="N44" s="26"/>
      <c r="O44" s="30">
        <v>143500000</v>
      </c>
      <c r="P44" s="26"/>
      <c r="Q44" s="31">
        <v>0</v>
      </c>
      <c r="R44" s="26"/>
      <c r="S44" s="33">
        <f t="shared" si="1"/>
        <v>143500000</v>
      </c>
    </row>
    <row r="45" spans="1:19" ht="21.75" customHeight="1" x14ac:dyDescent="0.2">
      <c r="A45" s="6" t="s">
        <v>46</v>
      </c>
      <c r="C45" s="67" t="s">
        <v>173</v>
      </c>
      <c r="D45" s="24"/>
      <c r="E45" s="57">
        <v>4509700</v>
      </c>
      <c r="G45" s="57">
        <v>700</v>
      </c>
      <c r="H45" s="24"/>
      <c r="I45" s="31">
        <v>0</v>
      </c>
      <c r="J45" s="29"/>
      <c r="K45" s="31">
        <v>0</v>
      </c>
      <c r="L45" s="29"/>
      <c r="M45" s="35">
        <f t="shared" si="0"/>
        <v>0</v>
      </c>
      <c r="N45" s="26"/>
      <c r="O45" s="30">
        <v>3156790000</v>
      </c>
      <c r="P45" s="26"/>
      <c r="Q45" s="31">
        <v>0</v>
      </c>
      <c r="R45" s="26"/>
      <c r="S45" s="33">
        <f t="shared" si="1"/>
        <v>3156790000</v>
      </c>
    </row>
    <row r="46" spans="1:19" ht="21.75" customHeight="1" x14ac:dyDescent="0.2">
      <c r="A46" s="6" t="s">
        <v>18</v>
      </c>
      <c r="C46" s="67" t="s">
        <v>157</v>
      </c>
      <c r="D46" s="24"/>
      <c r="E46" s="57">
        <v>2771416</v>
      </c>
      <c r="G46" s="57">
        <v>110</v>
      </c>
      <c r="H46" s="24"/>
      <c r="I46" s="31">
        <v>0</v>
      </c>
      <c r="J46" s="29"/>
      <c r="K46" s="31">
        <v>0</v>
      </c>
      <c r="L46" s="29"/>
      <c r="M46" s="35">
        <f t="shared" si="0"/>
        <v>0</v>
      </c>
      <c r="N46" s="26"/>
      <c r="O46" s="30">
        <v>304855650</v>
      </c>
      <c r="P46" s="26"/>
      <c r="Q46" s="31">
        <v>0</v>
      </c>
      <c r="R46" s="26"/>
      <c r="S46" s="33">
        <f t="shared" si="1"/>
        <v>304855650</v>
      </c>
    </row>
    <row r="47" spans="1:19" ht="21.75" customHeight="1" x14ac:dyDescent="0.2">
      <c r="A47" s="6" t="s">
        <v>126</v>
      </c>
      <c r="C47" s="67" t="s">
        <v>151</v>
      </c>
      <c r="D47" s="24"/>
      <c r="E47" s="57">
        <v>2200000</v>
      </c>
      <c r="G47" s="57">
        <v>38</v>
      </c>
      <c r="H47" s="24"/>
      <c r="I47" s="31">
        <v>0</v>
      </c>
      <c r="J47" s="29"/>
      <c r="K47" s="31">
        <v>0</v>
      </c>
      <c r="L47" s="29"/>
      <c r="M47" s="35">
        <f t="shared" si="0"/>
        <v>0</v>
      </c>
      <c r="N47" s="26"/>
      <c r="O47" s="30">
        <v>88000000</v>
      </c>
      <c r="P47" s="26"/>
      <c r="Q47" s="31">
        <v>0</v>
      </c>
      <c r="R47" s="26"/>
      <c r="S47" s="33">
        <f t="shared" si="1"/>
        <v>88000000</v>
      </c>
    </row>
    <row r="48" spans="1:19" ht="21.75" customHeight="1" x14ac:dyDescent="0.2">
      <c r="A48" s="6" t="s">
        <v>24</v>
      </c>
      <c r="C48" s="67" t="s">
        <v>174</v>
      </c>
      <c r="D48" s="24"/>
      <c r="E48" s="57">
        <v>350000</v>
      </c>
      <c r="G48" s="57">
        <v>320</v>
      </c>
      <c r="H48" s="24"/>
      <c r="I48" s="31">
        <v>0</v>
      </c>
      <c r="J48" s="29"/>
      <c r="K48" s="31">
        <v>0</v>
      </c>
      <c r="L48" s="29"/>
      <c r="M48" s="35">
        <f t="shared" si="0"/>
        <v>0</v>
      </c>
      <c r="N48" s="26"/>
      <c r="O48" s="30">
        <v>112000000</v>
      </c>
      <c r="P48" s="26"/>
      <c r="Q48" s="31">
        <v>0</v>
      </c>
      <c r="R48" s="26"/>
      <c r="S48" s="33">
        <f t="shared" si="1"/>
        <v>112000000</v>
      </c>
    </row>
    <row r="49" spans="1:19" ht="21.75" customHeight="1" x14ac:dyDescent="0.2">
      <c r="A49" s="6" t="s">
        <v>114</v>
      </c>
      <c r="C49" s="67" t="s">
        <v>170</v>
      </c>
      <c r="D49" s="24"/>
      <c r="E49" s="57">
        <v>380000</v>
      </c>
      <c r="G49" s="57">
        <v>1350</v>
      </c>
      <c r="H49" s="24"/>
      <c r="I49" s="31">
        <v>0</v>
      </c>
      <c r="J49" s="29"/>
      <c r="K49" s="31">
        <v>0</v>
      </c>
      <c r="L49" s="29"/>
      <c r="M49" s="35">
        <f t="shared" si="0"/>
        <v>0</v>
      </c>
      <c r="N49" s="26"/>
      <c r="O49" s="30">
        <v>513000000</v>
      </c>
      <c r="P49" s="26"/>
      <c r="Q49" s="31">
        <v>0</v>
      </c>
      <c r="R49" s="26"/>
      <c r="S49" s="33">
        <f t="shared" si="1"/>
        <v>513000000</v>
      </c>
    </row>
    <row r="50" spans="1:19" ht="21.75" customHeight="1" x14ac:dyDescent="0.2">
      <c r="A50" s="6" t="s">
        <v>54</v>
      </c>
      <c r="C50" s="67" t="s">
        <v>152</v>
      </c>
      <c r="D50" s="24"/>
      <c r="E50" s="57">
        <v>250000</v>
      </c>
      <c r="G50" s="57">
        <v>1000</v>
      </c>
      <c r="H50" s="24"/>
      <c r="I50" s="31">
        <v>0</v>
      </c>
      <c r="J50" s="29"/>
      <c r="K50" s="31">
        <v>0</v>
      </c>
      <c r="L50" s="29"/>
      <c r="M50" s="35">
        <f t="shared" si="0"/>
        <v>0</v>
      </c>
      <c r="N50" s="26"/>
      <c r="O50" s="30">
        <v>250000000</v>
      </c>
      <c r="P50" s="26"/>
      <c r="Q50" s="31">
        <v>0</v>
      </c>
      <c r="R50" s="26"/>
      <c r="S50" s="33">
        <f t="shared" si="1"/>
        <v>250000000</v>
      </c>
    </row>
    <row r="51" spans="1:19" ht="21.75" customHeight="1" x14ac:dyDescent="0.2">
      <c r="A51" s="39" t="s">
        <v>124</v>
      </c>
      <c r="C51" s="68" t="s">
        <v>175</v>
      </c>
      <c r="D51" s="24"/>
      <c r="E51" s="58">
        <v>625000</v>
      </c>
      <c r="G51" s="58">
        <v>3000</v>
      </c>
      <c r="H51" s="24"/>
      <c r="I51" s="35">
        <v>0</v>
      </c>
      <c r="J51" s="75"/>
      <c r="K51" s="35">
        <v>0</v>
      </c>
      <c r="L51" s="75"/>
      <c r="M51" s="35">
        <f t="shared" si="0"/>
        <v>0</v>
      </c>
      <c r="N51" s="76"/>
      <c r="O51" s="33">
        <v>1875000000</v>
      </c>
      <c r="P51" s="76"/>
      <c r="Q51" s="35">
        <v>0</v>
      </c>
      <c r="R51" s="76"/>
      <c r="S51" s="33">
        <f t="shared" si="1"/>
        <v>1875000000</v>
      </c>
    </row>
    <row r="52" spans="1:19" ht="21.75" customHeight="1" x14ac:dyDescent="0.2">
      <c r="A52" s="69" t="s">
        <v>202</v>
      </c>
      <c r="C52" s="70">
        <v>0</v>
      </c>
      <c r="D52" s="70">
        <v>0</v>
      </c>
      <c r="E52" s="71">
        <v>0</v>
      </c>
      <c r="F52" s="71">
        <v>0</v>
      </c>
      <c r="G52" s="71">
        <v>0</v>
      </c>
      <c r="H52" s="71">
        <v>0</v>
      </c>
      <c r="I52" s="73">
        <v>0</v>
      </c>
      <c r="J52" s="73">
        <v>0</v>
      </c>
      <c r="K52" s="73">
        <v>0</v>
      </c>
      <c r="L52" s="73">
        <v>0</v>
      </c>
      <c r="M52" s="35">
        <f t="shared" si="0"/>
        <v>0</v>
      </c>
      <c r="N52" s="73"/>
      <c r="O52" s="74">
        <v>-300000</v>
      </c>
      <c r="P52" s="73"/>
      <c r="Q52" s="73">
        <v>0</v>
      </c>
      <c r="R52" s="73">
        <v>0</v>
      </c>
      <c r="S52" s="33">
        <f t="shared" si="1"/>
        <v>-300000</v>
      </c>
    </row>
    <row r="53" spans="1:19" ht="21.75" customHeight="1" x14ac:dyDescent="0.2">
      <c r="A53" s="69" t="s">
        <v>203</v>
      </c>
      <c r="C53" s="70">
        <v>0</v>
      </c>
      <c r="D53" s="70">
        <v>0</v>
      </c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35">
        <f t="shared" si="0"/>
        <v>0</v>
      </c>
      <c r="N53" s="71"/>
      <c r="O53" s="72">
        <v>-1460</v>
      </c>
      <c r="P53" s="71"/>
      <c r="Q53" s="71">
        <v>0</v>
      </c>
      <c r="R53" s="71">
        <v>0</v>
      </c>
      <c r="S53" s="33">
        <f t="shared" si="1"/>
        <v>-1460</v>
      </c>
    </row>
    <row r="54" spans="1:19" ht="21.75" customHeight="1" x14ac:dyDescent="0.2">
      <c r="A54" s="69" t="s">
        <v>204</v>
      </c>
      <c r="C54" s="70">
        <v>0</v>
      </c>
      <c r="D54" s="70">
        <v>0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35">
        <f t="shared" si="0"/>
        <v>0</v>
      </c>
      <c r="N54" s="71"/>
      <c r="O54" s="72">
        <v>-655401</v>
      </c>
      <c r="P54" s="71"/>
      <c r="Q54" s="71">
        <v>0</v>
      </c>
      <c r="R54" s="71">
        <v>0</v>
      </c>
      <c r="S54" s="33">
        <f t="shared" si="1"/>
        <v>-655401</v>
      </c>
    </row>
    <row r="55" spans="1:19" ht="21.75" customHeight="1" x14ac:dyDescent="0.2">
      <c r="A55" s="69" t="s">
        <v>205</v>
      </c>
      <c r="C55" s="70">
        <v>0</v>
      </c>
      <c r="D55" s="70">
        <v>0</v>
      </c>
      <c r="E55" s="71">
        <v>0</v>
      </c>
      <c r="F55" s="71">
        <v>0</v>
      </c>
      <c r="G55" s="71">
        <v>0</v>
      </c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35">
        <f t="shared" si="0"/>
        <v>0</v>
      </c>
      <c r="N55" s="71"/>
      <c r="O55" s="72">
        <v>-600</v>
      </c>
      <c r="P55" s="71"/>
      <c r="Q55" s="71">
        <v>0</v>
      </c>
      <c r="R55" s="71">
        <v>0</v>
      </c>
      <c r="S55" s="33">
        <f t="shared" si="1"/>
        <v>-600</v>
      </c>
    </row>
    <row r="56" spans="1:19" ht="21.75" customHeight="1" x14ac:dyDescent="0.2">
      <c r="A56" s="69" t="s">
        <v>206</v>
      </c>
      <c r="C56" s="70">
        <v>0</v>
      </c>
      <c r="D56" s="70">
        <v>0</v>
      </c>
      <c r="E56" s="71">
        <v>0</v>
      </c>
      <c r="F56" s="71">
        <v>0</v>
      </c>
      <c r="G56" s="71">
        <v>0</v>
      </c>
      <c r="H56" s="71">
        <v>0</v>
      </c>
      <c r="I56" s="71">
        <v>0</v>
      </c>
      <c r="J56" s="71">
        <v>0</v>
      </c>
      <c r="K56" s="71">
        <v>0</v>
      </c>
      <c r="L56" s="71">
        <v>0</v>
      </c>
      <c r="M56" s="35">
        <f t="shared" si="0"/>
        <v>0</v>
      </c>
      <c r="N56" s="71"/>
      <c r="O56" s="72">
        <v>-11392</v>
      </c>
      <c r="P56" s="71"/>
      <c r="Q56" s="71">
        <v>0</v>
      </c>
      <c r="R56" s="71">
        <v>0</v>
      </c>
      <c r="S56" s="33">
        <f t="shared" si="1"/>
        <v>-11392</v>
      </c>
    </row>
    <row r="57" spans="1:19" ht="21.75" customHeight="1" x14ac:dyDescent="0.2">
      <c r="A57" s="69" t="s">
        <v>207</v>
      </c>
      <c r="C57" s="70">
        <v>0</v>
      </c>
      <c r="D57" s="70">
        <v>0</v>
      </c>
      <c r="E57" s="71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35">
        <f t="shared" si="0"/>
        <v>0</v>
      </c>
      <c r="N57" s="71"/>
      <c r="O57" s="72">
        <v>-150</v>
      </c>
      <c r="P57" s="71"/>
      <c r="Q57" s="71">
        <v>0</v>
      </c>
      <c r="R57" s="71">
        <v>0</v>
      </c>
      <c r="S57" s="33">
        <f t="shared" si="1"/>
        <v>-150</v>
      </c>
    </row>
    <row r="58" spans="1:19" ht="21.75" customHeight="1" x14ac:dyDescent="0.2">
      <c r="A58" s="69" t="s">
        <v>208</v>
      </c>
      <c r="C58" s="70">
        <v>0</v>
      </c>
      <c r="D58" s="70">
        <v>0</v>
      </c>
      <c r="E58" s="71">
        <v>0</v>
      </c>
      <c r="F58" s="71">
        <v>0</v>
      </c>
      <c r="G58" s="71">
        <v>0</v>
      </c>
      <c r="H58" s="71">
        <v>0</v>
      </c>
      <c r="I58" s="71">
        <v>0</v>
      </c>
      <c r="J58" s="71">
        <v>0</v>
      </c>
      <c r="K58" s="71">
        <v>0</v>
      </c>
      <c r="L58" s="71">
        <v>0</v>
      </c>
      <c r="M58" s="35">
        <f t="shared" si="0"/>
        <v>0</v>
      </c>
      <c r="N58" s="71"/>
      <c r="O58" s="72">
        <v>-260</v>
      </c>
      <c r="P58" s="71"/>
      <c r="Q58" s="71">
        <v>0</v>
      </c>
      <c r="R58" s="71">
        <v>0</v>
      </c>
      <c r="S58" s="33">
        <f t="shared" si="1"/>
        <v>-260</v>
      </c>
    </row>
    <row r="59" spans="1:19" ht="21.75" customHeight="1" x14ac:dyDescent="0.2">
      <c r="A59" s="69" t="s">
        <v>209</v>
      </c>
      <c r="C59" s="70">
        <v>0</v>
      </c>
      <c r="D59" s="70">
        <v>0</v>
      </c>
      <c r="E59" s="71">
        <v>0</v>
      </c>
      <c r="F59" s="71">
        <v>0</v>
      </c>
      <c r="G59" s="71">
        <v>0</v>
      </c>
      <c r="H59" s="71">
        <v>0</v>
      </c>
      <c r="I59" s="71">
        <v>0</v>
      </c>
      <c r="J59" s="71">
        <v>0</v>
      </c>
      <c r="K59" s="71">
        <v>0</v>
      </c>
      <c r="L59" s="71">
        <v>0</v>
      </c>
      <c r="M59" s="35">
        <f t="shared" si="0"/>
        <v>0</v>
      </c>
      <c r="N59" s="71"/>
      <c r="O59" s="72">
        <v>-2970</v>
      </c>
      <c r="P59" s="71"/>
      <c r="Q59" s="71">
        <v>0</v>
      </c>
      <c r="R59" s="71">
        <v>0</v>
      </c>
      <c r="S59" s="33">
        <f t="shared" si="1"/>
        <v>-2970</v>
      </c>
    </row>
    <row r="60" spans="1:19" ht="21.75" customHeight="1" x14ac:dyDescent="0.2">
      <c r="A60" s="69" t="s">
        <v>210</v>
      </c>
      <c r="C60" s="70">
        <v>0</v>
      </c>
      <c r="D60" s="70">
        <v>0</v>
      </c>
      <c r="E60" s="71">
        <v>0</v>
      </c>
      <c r="F60" s="71">
        <v>0</v>
      </c>
      <c r="G60" s="71">
        <v>0</v>
      </c>
      <c r="H60" s="71">
        <v>0</v>
      </c>
      <c r="I60" s="71">
        <v>0</v>
      </c>
      <c r="J60" s="71">
        <v>0</v>
      </c>
      <c r="K60" s="71">
        <v>0</v>
      </c>
      <c r="L60" s="71">
        <v>0</v>
      </c>
      <c r="M60" s="35">
        <f t="shared" si="0"/>
        <v>0</v>
      </c>
      <c r="N60" s="71"/>
      <c r="O60" s="72">
        <v>-750</v>
      </c>
      <c r="P60" s="71"/>
      <c r="Q60" s="71">
        <v>0</v>
      </c>
      <c r="R60" s="71">
        <v>0</v>
      </c>
      <c r="S60" s="33">
        <f t="shared" si="1"/>
        <v>-750</v>
      </c>
    </row>
    <row r="61" spans="1:19" ht="21.75" customHeight="1" x14ac:dyDescent="0.2">
      <c r="A61" s="69" t="s">
        <v>211</v>
      </c>
      <c r="C61" s="70">
        <v>0</v>
      </c>
      <c r="D61" s="70">
        <v>0</v>
      </c>
      <c r="E61" s="71">
        <v>0</v>
      </c>
      <c r="F61" s="71">
        <v>0</v>
      </c>
      <c r="G61" s="71">
        <v>0</v>
      </c>
      <c r="H61" s="71">
        <v>0</v>
      </c>
      <c r="I61" s="71">
        <v>0</v>
      </c>
      <c r="J61" s="71">
        <v>0</v>
      </c>
      <c r="K61" s="71">
        <v>0</v>
      </c>
      <c r="L61" s="71">
        <v>0</v>
      </c>
      <c r="M61" s="35">
        <f t="shared" si="0"/>
        <v>0</v>
      </c>
      <c r="N61" s="71"/>
      <c r="O61" s="72">
        <v>-22950</v>
      </c>
      <c r="P61" s="71"/>
      <c r="Q61" s="71">
        <v>0</v>
      </c>
      <c r="R61" s="71">
        <v>0</v>
      </c>
      <c r="S61" s="33">
        <f t="shared" si="1"/>
        <v>-22950</v>
      </c>
    </row>
    <row r="62" spans="1:19" ht="21.75" customHeight="1" x14ac:dyDescent="0.2">
      <c r="A62" s="69" t="s">
        <v>212</v>
      </c>
      <c r="C62" s="70">
        <v>0</v>
      </c>
      <c r="D62" s="70">
        <v>0</v>
      </c>
      <c r="E62" s="71">
        <v>0</v>
      </c>
      <c r="F62" s="71">
        <v>0</v>
      </c>
      <c r="G62" s="71">
        <v>0</v>
      </c>
      <c r="H62" s="71">
        <v>0</v>
      </c>
      <c r="I62" s="71">
        <v>0</v>
      </c>
      <c r="J62" s="71">
        <v>0</v>
      </c>
      <c r="K62" s="71">
        <v>0</v>
      </c>
      <c r="L62" s="71">
        <v>0</v>
      </c>
      <c r="M62" s="35">
        <f t="shared" si="0"/>
        <v>0</v>
      </c>
      <c r="N62" s="71"/>
      <c r="O62" s="72">
        <v>-180000</v>
      </c>
      <c r="P62" s="71"/>
      <c r="Q62" s="71">
        <v>0</v>
      </c>
      <c r="R62" s="71">
        <v>0</v>
      </c>
      <c r="S62" s="33">
        <f t="shared" si="1"/>
        <v>-180000</v>
      </c>
    </row>
    <row r="63" spans="1:19" s="18" customFormat="1" ht="21.75" customHeight="1" x14ac:dyDescent="0.2">
      <c r="A63" s="41"/>
      <c r="C63" s="49"/>
      <c r="D63" s="47"/>
      <c r="E63" s="49"/>
      <c r="G63" s="49"/>
      <c r="H63" s="47"/>
      <c r="I63" s="19">
        <f>SUM(I8:I62)</f>
        <v>5536246250</v>
      </c>
      <c r="J63" s="54"/>
      <c r="K63" s="19">
        <f>SUM(K8:K62)</f>
        <v>270500631</v>
      </c>
      <c r="L63" s="54"/>
      <c r="M63" s="77">
        <f>SUM(M8:M62)</f>
        <v>5265745619</v>
      </c>
      <c r="N63" s="54"/>
      <c r="O63" s="19">
        <f>SUM(O8:O62)</f>
        <v>66150540593</v>
      </c>
      <c r="P63" s="54"/>
      <c r="Q63" s="19">
        <f>SUM(Q8:Q62)</f>
        <v>309644733</v>
      </c>
      <c r="R63" s="54"/>
      <c r="S63" s="77">
        <f>SUM(S8:S62)</f>
        <v>65840895860</v>
      </c>
    </row>
    <row r="68" spans="19:19" x14ac:dyDescent="0.2">
      <c r="S68" s="17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3"/>
  <sheetViews>
    <sheetView rightToLeft="1" workbookViewId="0">
      <selection activeCell="M18" sqref="M18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ht="21.75" customHeight="1" x14ac:dyDescent="0.2">
      <c r="A2" s="89" t="s">
        <v>87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21.75" customHeight="1" x14ac:dyDescent="0.2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3" ht="14.45" customHeight="1" x14ac:dyDescent="0.2"/>
    <row r="5" spans="1:13" ht="14.45" customHeight="1" x14ac:dyDescent="0.2">
      <c r="A5" s="91" t="s">
        <v>178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</row>
    <row r="6" spans="1:13" ht="14.45" customHeight="1" x14ac:dyDescent="0.2">
      <c r="A6" s="94"/>
      <c r="C6" s="92" t="s">
        <v>105</v>
      </c>
      <c r="D6" s="92"/>
      <c r="E6" s="92"/>
      <c r="F6" s="92"/>
      <c r="G6" s="92"/>
      <c r="I6" s="92" t="s">
        <v>106</v>
      </c>
      <c r="J6" s="92"/>
      <c r="K6" s="92"/>
      <c r="L6" s="92"/>
      <c r="M6" s="92"/>
    </row>
    <row r="7" spans="1:13" ht="29.1" customHeight="1" x14ac:dyDescent="0.2">
      <c r="A7" s="94"/>
      <c r="C7" s="12" t="s">
        <v>176</v>
      </c>
      <c r="D7" s="3"/>
      <c r="E7" s="12" t="s">
        <v>143</v>
      </c>
      <c r="F7" s="3"/>
      <c r="G7" s="12" t="s">
        <v>177</v>
      </c>
      <c r="I7" s="12" t="s">
        <v>176</v>
      </c>
      <c r="J7" s="3"/>
      <c r="K7" s="12" t="s">
        <v>143</v>
      </c>
      <c r="L7" s="3"/>
      <c r="M7" s="12" t="s">
        <v>177</v>
      </c>
    </row>
    <row r="8" spans="1:13" ht="21.75" customHeight="1" x14ac:dyDescent="0.2">
      <c r="A8" s="39" t="s">
        <v>201</v>
      </c>
      <c r="C8" s="13">
        <v>534207870</v>
      </c>
      <c r="D8" s="52"/>
      <c r="E8" s="13">
        <v>2917709</v>
      </c>
      <c r="F8" s="52"/>
      <c r="G8" s="13">
        <f>C8-E8</f>
        <v>531290161</v>
      </c>
      <c r="H8" s="52"/>
      <c r="I8" s="13">
        <v>647531595</v>
      </c>
      <c r="J8" s="52"/>
      <c r="K8" s="13">
        <v>3003482</v>
      </c>
      <c r="L8" s="52"/>
      <c r="M8" s="13">
        <f>I8-K8</f>
        <v>644528113</v>
      </c>
    </row>
    <row r="9" spans="1:13" s="18" customFormat="1" ht="21.75" customHeight="1" x14ac:dyDescent="0.2">
      <c r="A9" s="41"/>
      <c r="C9" s="19">
        <f>SUM(C8)</f>
        <v>534207870</v>
      </c>
      <c r="D9" s="54"/>
      <c r="E9" s="19">
        <f>SUM(E8)</f>
        <v>2917709</v>
      </c>
      <c r="F9" s="54"/>
      <c r="G9" s="19">
        <f>SUM(G8)</f>
        <v>531290161</v>
      </c>
      <c r="H9" s="54"/>
      <c r="I9" s="19">
        <f>SUM(I8)</f>
        <v>647531595</v>
      </c>
      <c r="J9" s="54"/>
      <c r="K9" s="19">
        <f>SUM(K8)</f>
        <v>3003482</v>
      </c>
      <c r="L9" s="54"/>
      <c r="M9" s="19">
        <f>SUM(M8)</f>
        <v>644528113</v>
      </c>
    </row>
    <row r="13" spans="1:13" x14ac:dyDescent="0.2">
      <c r="M13" s="17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48"/>
  <sheetViews>
    <sheetView rightToLeft="1" topLeftCell="A25" zoomScaleNormal="100" workbookViewId="0">
      <selection activeCell="M49" sqref="M49"/>
    </sheetView>
  </sheetViews>
  <sheetFormatPr defaultRowHeight="12.75" x14ac:dyDescent="0.2"/>
  <cols>
    <col min="1" max="1" width="28" bestFit="1" customWidth="1"/>
    <col min="2" max="2" width="1.28515625" customWidth="1"/>
    <col min="3" max="3" width="9.7109375" bestFit="1" customWidth="1"/>
    <col min="4" max="4" width="1.28515625" customWidth="1"/>
    <col min="5" max="5" width="16.28515625" bestFit="1" customWidth="1"/>
    <col min="6" max="6" width="1.28515625" customWidth="1"/>
    <col min="7" max="7" width="15.5703125" bestFit="1" customWidth="1"/>
    <col min="8" max="8" width="1.28515625" customWidth="1"/>
    <col min="9" max="9" width="15.42578125" customWidth="1"/>
    <col min="10" max="10" width="1.28515625" customWidth="1"/>
    <col min="11" max="11" width="11.7109375" bestFit="1" customWidth="1"/>
    <col min="12" max="12" width="1.28515625" customWidth="1"/>
    <col min="13" max="13" width="17.5703125" bestFit="1" customWidth="1"/>
    <col min="14" max="14" width="1.28515625" customWidth="1"/>
    <col min="15" max="15" width="17.7109375" bestFit="1" customWidth="1"/>
    <col min="16" max="16" width="1.28515625" customWidth="1"/>
    <col min="17" max="17" width="16" customWidth="1"/>
    <col min="18" max="18" width="1.28515625" customWidth="1"/>
    <col min="19" max="19" width="0.28515625" customWidth="1"/>
    <col min="21" max="21" width="15" bestFit="1" customWidth="1"/>
  </cols>
  <sheetData>
    <row r="1" spans="1:21" ht="29.1" customHeight="1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21" ht="21.75" customHeight="1" x14ac:dyDescent="0.2">
      <c r="A2" s="89" t="s">
        <v>87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</row>
    <row r="3" spans="1:21" ht="21.75" customHeight="1" x14ac:dyDescent="0.2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spans="1:21" ht="14.45" customHeight="1" x14ac:dyDescent="0.2"/>
    <row r="5" spans="1:21" ht="14.45" customHeight="1" x14ac:dyDescent="0.2">
      <c r="A5" s="91" t="s">
        <v>179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1:21" ht="20.25" customHeight="1" x14ac:dyDescent="0.2">
      <c r="A6" s="94"/>
      <c r="C6" s="92" t="s">
        <v>105</v>
      </c>
      <c r="D6" s="92"/>
      <c r="E6" s="92"/>
      <c r="F6" s="92"/>
      <c r="G6" s="92"/>
      <c r="H6" s="92"/>
      <c r="I6" s="94"/>
      <c r="K6" s="92" t="s">
        <v>106</v>
      </c>
      <c r="L6" s="92"/>
      <c r="M6" s="92"/>
      <c r="N6" s="92"/>
      <c r="O6" s="92"/>
      <c r="P6" s="92"/>
      <c r="Q6" s="94"/>
      <c r="R6" s="94"/>
    </row>
    <row r="7" spans="1:21" ht="39.75" customHeight="1" x14ac:dyDescent="0.2">
      <c r="A7" s="94"/>
      <c r="C7" s="12" t="s">
        <v>12</v>
      </c>
      <c r="D7" s="3"/>
      <c r="E7" s="12" t="s">
        <v>180</v>
      </c>
      <c r="F7" s="3"/>
      <c r="G7" s="12" t="s">
        <v>181</v>
      </c>
      <c r="H7" s="3"/>
      <c r="I7" s="60" t="s">
        <v>182</v>
      </c>
      <c r="K7" s="12" t="s">
        <v>12</v>
      </c>
      <c r="L7" s="3"/>
      <c r="M7" s="12" t="s">
        <v>180</v>
      </c>
      <c r="N7" s="3"/>
      <c r="O7" s="12" t="s">
        <v>181</v>
      </c>
      <c r="P7" s="3"/>
      <c r="Q7" s="104" t="s">
        <v>182</v>
      </c>
      <c r="R7" s="104"/>
    </row>
    <row r="8" spans="1:21" ht="21.75" customHeight="1" x14ac:dyDescent="0.2">
      <c r="A8" s="39" t="s">
        <v>58</v>
      </c>
      <c r="C8" s="28">
        <v>200000</v>
      </c>
      <c r="D8" s="26"/>
      <c r="E8" s="27">
        <v>3312174613</v>
      </c>
      <c r="F8" s="26"/>
      <c r="G8" s="27">
        <v>3144915742</v>
      </c>
      <c r="H8" s="26"/>
      <c r="I8" s="33">
        <f>E8-G8</f>
        <v>167258871</v>
      </c>
      <c r="J8" s="26"/>
      <c r="K8" s="28">
        <v>200000</v>
      </c>
      <c r="L8" s="26"/>
      <c r="M8" s="27">
        <v>3312174613</v>
      </c>
      <c r="N8" s="26"/>
      <c r="O8" s="27">
        <v>3144915742</v>
      </c>
      <c r="P8" s="26"/>
      <c r="Q8" s="103">
        <f>M8-O8</f>
        <v>167258871</v>
      </c>
      <c r="R8" s="103"/>
      <c r="U8" s="26"/>
    </row>
    <row r="9" spans="1:21" ht="21.75" customHeight="1" x14ac:dyDescent="0.2">
      <c r="A9" s="6" t="s">
        <v>35</v>
      </c>
      <c r="C9" s="31">
        <v>1</v>
      </c>
      <c r="D9" s="26"/>
      <c r="E9" s="30">
        <v>3260</v>
      </c>
      <c r="F9" s="26"/>
      <c r="G9" s="30">
        <v>4314</v>
      </c>
      <c r="H9" s="26"/>
      <c r="I9" s="33">
        <f t="shared" ref="I9:I11" si="0">E9-G9</f>
        <v>-1054</v>
      </c>
      <c r="J9" s="26"/>
      <c r="K9" s="31">
        <v>1</v>
      </c>
      <c r="L9" s="26"/>
      <c r="M9" s="30">
        <v>3260</v>
      </c>
      <c r="N9" s="26"/>
      <c r="O9" s="30">
        <v>4314</v>
      </c>
      <c r="P9" s="26"/>
      <c r="Q9" s="103">
        <f t="shared" ref="Q9:Q41" si="1">M9-O9</f>
        <v>-1054</v>
      </c>
      <c r="R9" s="103"/>
      <c r="U9" s="26"/>
    </row>
    <row r="10" spans="1:21" ht="21.75" customHeight="1" x14ac:dyDescent="0.2">
      <c r="A10" s="6" t="s">
        <v>36</v>
      </c>
      <c r="C10" s="31">
        <v>75321</v>
      </c>
      <c r="D10" s="26"/>
      <c r="E10" s="30">
        <v>8685249835</v>
      </c>
      <c r="F10" s="26"/>
      <c r="G10" s="30">
        <v>6337985910</v>
      </c>
      <c r="H10" s="26"/>
      <c r="I10" s="33">
        <f t="shared" si="0"/>
        <v>2347263925</v>
      </c>
      <c r="J10" s="26"/>
      <c r="K10" s="31">
        <v>75321</v>
      </c>
      <c r="L10" s="26"/>
      <c r="M10" s="30">
        <v>8685249835</v>
      </c>
      <c r="N10" s="26"/>
      <c r="O10" s="30">
        <v>6337985910</v>
      </c>
      <c r="P10" s="26"/>
      <c r="Q10" s="103">
        <f t="shared" si="1"/>
        <v>2347263925</v>
      </c>
      <c r="R10" s="103"/>
      <c r="U10" s="26"/>
    </row>
    <row r="11" spans="1:21" ht="21.75" customHeight="1" x14ac:dyDescent="0.2">
      <c r="A11" s="6" t="s">
        <v>48</v>
      </c>
      <c r="C11" s="31">
        <v>900000</v>
      </c>
      <c r="D11" s="26"/>
      <c r="E11" s="30">
        <v>3883968088</v>
      </c>
      <c r="F11" s="26"/>
      <c r="G11" s="30">
        <v>3883390970</v>
      </c>
      <c r="H11" s="26"/>
      <c r="I11" s="33">
        <f t="shared" si="0"/>
        <v>577118</v>
      </c>
      <c r="J11" s="26"/>
      <c r="K11" s="31">
        <v>1541686</v>
      </c>
      <c r="L11" s="26"/>
      <c r="M11" s="30">
        <v>6302125563</v>
      </c>
      <c r="N11" s="26"/>
      <c r="O11" s="30">
        <v>6652188325</v>
      </c>
      <c r="P11" s="26"/>
      <c r="Q11" s="103">
        <f t="shared" si="1"/>
        <v>-350062762</v>
      </c>
      <c r="R11" s="103"/>
      <c r="U11" s="26"/>
    </row>
    <row r="12" spans="1:21" ht="21.75" customHeight="1" x14ac:dyDescent="0.2">
      <c r="A12" s="6" t="s">
        <v>110</v>
      </c>
      <c r="C12" s="31">
        <v>0</v>
      </c>
      <c r="D12" s="29"/>
      <c r="E12" s="31">
        <v>0</v>
      </c>
      <c r="F12" s="29"/>
      <c r="G12" s="31">
        <v>0</v>
      </c>
      <c r="H12" s="29"/>
      <c r="I12" s="31">
        <v>0</v>
      </c>
      <c r="J12" s="29"/>
      <c r="K12" s="31">
        <v>917661</v>
      </c>
      <c r="L12" s="26"/>
      <c r="M12" s="30">
        <v>7597576511</v>
      </c>
      <c r="N12" s="26"/>
      <c r="O12" s="30">
        <v>11375145435</v>
      </c>
      <c r="P12" s="26"/>
      <c r="Q12" s="103">
        <f t="shared" si="1"/>
        <v>-3777568924</v>
      </c>
      <c r="R12" s="103"/>
      <c r="U12" s="26"/>
    </row>
    <row r="13" spans="1:21" ht="21.75" customHeight="1" x14ac:dyDescent="0.2">
      <c r="A13" s="6" t="s">
        <v>111</v>
      </c>
      <c r="C13" s="31">
        <v>0</v>
      </c>
      <c r="D13" s="29"/>
      <c r="E13" s="31">
        <v>0</v>
      </c>
      <c r="F13" s="29"/>
      <c r="G13" s="31">
        <v>0</v>
      </c>
      <c r="H13" s="29"/>
      <c r="I13" s="31">
        <v>0</v>
      </c>
      <c r="J13" s="29"/>
      <c r="K13" s="31">
        <v>200000</v>
      </c>
      <c r="L13" s="26"/>
      <c r="M13" s="30">
        <v>1423479609</v>
      </c>
      <c r="N13" s="26"/>
      <c r="O13" s="30">
        <v>1606957792</v>
      </c>
      <c r="P13" s="26"/>
      <c r="Q13" s="103">
        <f t="shared" si="1"/>
        <v>-183478183</v>
      </c>
      <c r="R13" s="103"/>
      <c r="U13" s="26"/>
    </row>
    <row r="14" spans="1:21" ht="21.75" customHeight="1" x14ac:dyDescent="0.2">
      <c r="A14" s="6" t="s">
        <v>112</v>
      </c>
      <c r="C14" s="31">
        <v>0</v>
      </c>
      <c r="D14" s="29"/>
      <c r="E14" s="31">
        <v>0</v>
      </c>
      <c r="F14" s="29"/>
      <c r="G14" s="31">
        <v>0</v>
      </c>
      <c r="H14" s="29"/>
      <c r="I14" s="31">
        <v>0</v>
      </c>
      <c r="J14" s="29"/>
      <c r="K14" s="31">
        <v>60000</v>
      </c>
      <c r="L14" s="26"/>
      <c r="M14" s="30">
        <v>5012818041</v>
      </c>
      <c r="N14" s="26"/>
      <c r="O14" s="30">
        <v>3744637042</v>
      </c>
      <c r="P14" s="26"/>
      <c r="Q14" s="103">
        <f t="shared" si="1"/>
        <v>1268180999</v>
      </c>
      <c r="R14" s="103"/>
      <c r="U14" s="26"/>
    </row>
    <row r="15" spans="1:21" ht="21.75" customHeight="1" x14ac:dyDescent="0.2">
      <c r="A15" s="6" t="s">
        <v>46</v>
      </c>
      <c r="C15" s="31">
        <v>0</v>
      </c>
      <c r="D15" s="29"/>
      <c r="E15" s="31">
        <v>0</v>
      </c>
      <c r="F15" s="29"/>
      <c r="G15" s="31">
        <v>0</v>
      </c>
      <c r="H15" s="29"/>
      <c r="I15" s="31">
        <v>0</v>
      </c>
      <c r="J15" s="29"/>
      <c r="K15" s="31">
        <v>683522</v>
      </c>
      <c r="L15" s="26"/>
      <c r="M15" s="30">
        <v>3369711618</v>
      </c>
      <c r="N15" s="26"/>
      <c r="O15" s="30">
        <v>4470814167</v>
      </c>
      <c r="P15" s="26"/>
      <c r="Q15" s="103">
        <f t="shared" si="1"/>
        <v>-1101102549</v>
      </c>
      <c r="R15" s="103"/>
      <c r="U15" s="26"/>
    </row>
    <row r="16" spans="1:21" ht="21.75" customHeight="1" x14ac:dyDescent="0.2">
      <c r="A16" s="6" t="s">
        <v>40</v>
      </c>
      <c r="C16" s="31">
        <v>0</v>
      </c>
      <c r="D16" s="29"/>
      <c r="E16" s="31">
        <v>0</v>
      </c>
      <c r="F16" s="29"/>
      <c r="G16" s="31">
        <v>0</v>
      </c>
      <c r="H16" s="29"/>
      <c r="I16" s="31">
        <v>0</v>
      </c>
      <c r="J16" s="29"/>
      <c r="K16" s="31">
        <v>2921627</v>
      </c>
      <c r="L16" s="26"/>
      <c r="M16" s="30">
        <v>9122228338</v>
      </c>
      <c r="N16" s="26"/>
      <c r="O16" s="30">
        <v>15247277423</v>
      </c>
      <c r="P16" s="26"/>
      <c r="Q16" s="103">
        <f t="shared" si="1"/>
        <v>-6125049085</v>
      </c>
      <c r="R16" s="103"/>
      <c r="U16" s="26"/>
    </row>
    <row r="17" spans="1:21" ht="21.75" customHeight="1" x14ac:dyDescent="0.2">
      <c r="A17" s="6" t="s">
        <v>113</v>
      </c>
      <c r="C17" s="31">
        <v>0</v>
      </c>
      <c r="D17" s="29"/>
      <c r="E17" s="31">
        <v>0</v>
      </c>
      <c r="F17" s="29"/>
      <c r="G17" s="31">
        <v>0</v>
      </c>
      <c r="H17" s="29"/>
      <c r="I17" s="31">
        <v>0</v>
      </c>
      <c r="J17" s="29"/>
      <c r="K17" s="31">
        <v>2125752</v>
      </c>
      <c r="L17" s="26"/>
      <c r="M17" s="30">
        <v>3566919269</v>
      </c>
      <c r="N17" s="26"/>
      <c r="O17" s="30">
        <v>4762935910</v>
      </c>
      <c r="P17" s="26"/>
      <c r="Q17" s="103">
        <f t="shared" si="1"/>
        <v>-1196016641</v>
      </c>
      <c r="R17" s="103"/>
      <c r="U17" s="26"/>
    </row>
    <row r="18" spans="1:21" ht="21.75" customHeight="1" x14ac:dyDescent="0.2">
      <c r="A18" s="6" t="s">
        <v>114</v>
      </c>
      <c r="C18" s="31">
        <v>0</v>
      </c>
      <c r="D18" s="29"/>
      <c r="E18" s="31">
        <v>0</v>
      </c>
      <c r="F18" s="29"/>
      <c r="G18" s="31">
        <v>0</v>
      </c>
      <c r="H18" s="29"/>
      <c r="I18" s="31">
        <v>0</v>
      </c>
      <c r="J18" s="29"/>
      <c r="K18" s="31">
        <v>456000</v>
      </c>
      <c r="L18" s="26"/>
      <c r="M18" s="30">
        <v>11619651399</v>
      </c>
      <c r="N18" s="26"/>
      <c r="O18" s="30">
        <v>9732344942</v>
      </c>
      <c r="P18" s="26"/>
      <c r="Q18" s="103">
        <f t="shared" si="1"/>
        <v>1887306457</v>
      </c>
      <c r="R18" s="103"/>
      <c r="U18" s="26"/>
    </row>
    <row r="19" spans="1:21" ht="21.75" customHeight="1" x14ac:dyDescent="0.2">
      <c r="A19" s="6" t="s">
        <v>115</v>
      </c>
      <c r="C19" s="31">
        <v>0</v>
      </c>
      <c r="D19" s="29"/>
      <c r="E19" s="31">
        <v>0</v>
      </c>
      <c r="F19" s="29"/>
      <c r="G19" s="31">
        <v>0</v>
      </c>
      <c r="H19" s="29"/>
      <c r="I19" s="31">
        <v>0</v>
      </c>
      <c r="J19" s="29"/>
      <c r="K19" s="31">
        <v>132000</v>
      </c>
      <c r="L19" s="26"/>
      <c r="M19" s="30">
        <v>2963400</v>
      </c>
      <c r="N19" s="26"/>
      <c r="O19" s="30">
        <v>1320336</v>
      </c>
      <c r="P19" s="26"/>
      <c r="Q19" s="103">
        <f t="shared" si="1"/>
        <v>1643064</v>
      </c>
      <c r="R19" s="103"/>
      <c r="U19" s="26"/>
    </row>
    <row r="20" spans="1:21" ht="21.75" customHeight="1" x14ac:dyDescent="0.2">
      <c r="A20" s="6" t="s">
        <v>50</v>
      </c>
      <c r="C20" s="31">
        <v>0</v>
      </c>
      <c r="D20" s="29"/>
      <c r="E20" s="31">
        <v>0</v>
      </c>
      <c r="F20" s="29"/>
      <c r="G20" s="31">
        <v>0</v>
      </c>
      <c r="H20" s="29"/>
      <c r="I20" s="31">
        <v>0</v>
      </c>
      <c r="J20" s="29"/>
      <c r="K20" s="31">
        <v>5921627</v>
      </c>
      <c r="L20" s="26"/>
      <c r="M20" s="30">
        <v>19579684047</v>
      </c>
      <c r="N20" s="26"/>
      <c r="O20" s="30">
        <v>30220743319</v>
      </c>
      <c r="P20" s="26"/>
      <c r="Q20" s="103">
        <f t="shared" si="1"/>
        <v>-10641059272</v>
      </c>
      <c r="R20" s="103"/>
      <c r="U20" s="26"/>
    </row>
    <row r="21" spans="1:21" ht="21.75" customHeight="1" x14ac:dyDescent="0.2">
      <c r="A21" s="6" t="s">
        <v>29</v>
      </c>
      <c r="C21" s="31">
        <v>0</v>
      </c>
      <c r="D21" s="29"/>
      <c r="E21" s="31">
        <v>0</v>
      </c>
      <c r="F21" s="29"/>
      <c r="G21" s="31">
        <v>0</v>
      </c>
      <c r="H21" s="29"/>
      <c r="I21" s="31">
        <v>0</v>
      </c>
      <c r="J21" s="29"/>
      <c r="K21" s="31">
        <v>93867</v>
      </c>
      <c r="L21" s="26"/>
      <c r="M21" s="30">
        <v>5365238261</v>
      </c>
      <c r="N21" s="26"/>
      <c r="O21" s="30">
        <v>6379501554</v>
      </c>
      <c r="P21" s="26"/>
      <c r="Q21" s="103">
        <f t="shared" si="1"/>
        <v>-1014263293</v>
      </c>
      <c r="R21" s="103"/>
      <c r="U21" s="26"/>
    </row>
    <row r="22" spans="1:21" ht="21.75" customHeight="1" x14ac:dyDescent="0.2">
      <c r="A22" s="6" t="s">
        <v>33</v>
      </c>
      <c r="C22" s="31">
        <v>0</v>
      </c>
      <c r="D22" s="29"/>
      <c r="E22" s="31">
        <v>0</v>
      </c>
      <c r="F22" s="29"/>
      <c r="G22" s="31">
        <v>0</v>
      </c>
      <c r="H22" s="29"/>
      <c r="I22" s="31">
        <v>0</v>
      </c>
      <c r="J22" s="29"/>
      <c r="K22" s="31">
        <v>761719</v>
      </c>
      <c r="L22" s="26"/>
      <c r="M22" s="30">
        <v>4943092100</v>
      </c>
      <c r="N22" s="26"/>
      <c r="O22" s="30">
        <v>7507331397</v>
      </c>
      <c r="P22" s="26"/>
      <c r="Q22" s="103">
        <f t="shared" si="1"/>
        <v>-2564239297</v>
      </c>
      <c r="R22" s="103"/>
      <c r="U22" s="26"/>
    </row>
    <row r="23" spans="1:21" ht="21.75" customHeight="1" x14ac:dyDescent="0.2">
      <c r="A23" s="6" t="s">
        <v>116</v>
      </c>
      <c r="C23" s="31">
        <v>0</v>
      </c>
      <c r="D23" s="29"/>
      <c r="E23" s="31">
        <v>0</v>
      </c>
      <c r="F23" s="29"/>
      <c r="G23" s="31">
        <v>0</v>
      </c>
      <c r="H23" s="29"/>
      <c r="I23" s="31">
        <v>0</v>
      </c>
      <c r="J23" s="29"/>
      <c r="K23" s="31">
        <v>293988</v>
      </c>
      <c r="L23" s="26"/>
      <c r="M23" s="30">
        <v>1932047970</v>
      </c>
      <c r="N23" s="26"/>
      <c r="O23" s="30">
        <v>2099334195</v>
      </c>
      <c r="P23" s="26"/>
      <c r="Q23" s="103">
        <f t="shared" si="1"/>
        <v>-167286225</v>
      </c>
      <c r="R23" s="103"/>
      <c r="U23" s="26"/>
    </row>
    <row r="24" spans="1:21" ht="21.75" customHeight="1" x14ac:dyDescent="0.2">
      <c r="A24" s="6" t="s">
        <v>117</v>
      </c>
      <c r="C24" s="31">
        <v>0</v>
      </c>
      <c r="D24" s="29"/>
      <c r="E24" s="31">
        <v>0</v>
      </c>
      <c r="F24" s="29"/>
      <c r="G24" s="31">
        <v>0</v>
      </c>
      <c r="H24" s="29"/>
      <c r="I24" s="31">
        <v>0</v>
      </c>
      <c r="J24" s="29"/>
      <c r="K24" s="31">
        <v>175000</v>
      </c>
      <c r="L24" s="26"/>
      <c r="M24" s="30">
        <v>4280775541</v>
      </c>
      <c r="N24" s="26"/>
      <c r="O24" s="30">
        <v>5577592383</v>
      </c>
      <c r="P24" s="26"/>
      <c r="Q24" s="103">
        <f t="shared" si="1"/>
        <v>-1296816842</v>
      </c>
      <c r="R24" s="103"/>
      <c r="U24" s="26"/>
    </row>
    <row r="25" spans="1:21" ht="21.75" customHeight="1" x14ac:dyDescent="0.2">
      <c r="A25" s="6" t="s">
        <v>118</v>
      </c>
      <c r="C25" s="31">
        <v>0</v>
      </c>
      <c r="D25" s="29"/>
      <c r="E25" s="31">
        <v>0</v>
      </c>
      <c r="F25" s="29"/>
      <c r="G25" s="31">
        <v>0</v>
      </c>
      <c r="H25" s="29"/>
      <c r="I25" s="31">
        <v>0</v>
      </c>
      <c r="J25" s="29"/>
      <c r="K25" s="31">
        <v>579000</v>
      </c>
      <c r="L25" s="26"/>
      <c r="M25" s="30">
        <v>1050963354</v>
      </c>
      <c r="N25" s="26"/>
      <c r="O25" s="30">
        <v>2004286726</v>
      </c>
      <c r="P25" s="26"/>
      <c r="Q25" s="103">
        <f t="shared" si="1"/>
        <v>-953323372</v>
      </c>
      <c r="R25" s="103"/>
      <c r="U25" s="26"/>
    </row>
    <row r="26" spans="1:21" ht="21.75" customHeight="1" x14ac:dyDescent="0.2">
      <c r="A26" s="6" t="s">
        <v>49</v>
      </c>
      <c r="C26" s="31">
        <v>0</v>
      </c>
      <c r="D26" s="29"/>
      <c r="E26" s="31">
        <v>0</v>
      </c>
      <c r="F26" s="29"/>
      <c r="G26" s="31">
        <v>0</v>
      </c>
      <c r="H26" s="29"/>
      <c r="I26" s="31">
        <v>0</v>
      </c>
      <c r="J26" s="29"/>
      <c r="K26" s="31">
        <v>998890</v>
      </c>
      <c r="L26" s="26"/>
      <c r="M26" s="30">
        <v>5014380421</v>
      </c>
      <c r="N26" s="26"/>
      <c r="O26" s="30">
        <v>4685237038</v>
      </c>
      <c r="P26" s="26"/>
      <c r="Q26" s="103">
        <f t="shared" si="1"/>
        <v>329143383</v>
      </c>
      <c r="R26" s="103"/>
      <c r="U26" s="26"/>
    </row>
    <row r="27" spans="1:21" ht="21.75" customHeight="1" x14ac:dyDescent="0.2">
      <c r="A27" s="6" t="s">
        <v>119</v>
      </c>
      <c r="C27" s="31">
        <v>0</v>
      </c>
      <c r="D27" s="29"/>
      <c r="E27" s="31">
        <v>0</v>
      </c>
      <c r="F27" s="29"/>
      <c r="G27" s="31">
        <v>0</v>
      </c>
      <c r="H27" s="29"/>
      <c r="I27" s="31">
        <v>0</v>
      </c>
      <c r="J27" s="29"/>
      <c r="K27" s="31">
        <v>1700000</v>
      </c>
      <c r="L27" s="26"/>
      <c r="M27" s="30">
        <v>12018064567</v>
      </c>
      <c r="N27" s="26"/>
      <c r="O27" s="30">
        <v>17372017800</v>
      </c>
      <c r="P27" s="26"/>
      <c r="Q27" s="103">
        <f t="shared" si="1"/>
        <v>-5353953233</v>
      </c>
      <c r="R27" s="103"/>
      <c r="U27" s="26"/>
    </row>
    <row r="28" spans="1:21" ht="21.75" customHeight="1" x14ac:dyDescent="0.2">
      <c r="A28" s="6" t="s">
        <v>24</v>
      </c>
      <c r="C28" s="31">
        <v>0</v>
      </c>
      <c r="D28" s="29"/>
      <c r="E28" s="31">
        <v>0</v>
      </c>
      <c r="F28" s="29"/>
      <c r="G28" s="31">
        <v>0</v>
      </c>
      <c r="H28" s="29"/>
      <c r="I28" s="31">
        <v>0</v>
      </c>
      <c r="J28" s="29"/>
      <c r="K28" s="31">
        <v>350000</v>
      </c>
      <c r="L28" s="26"/>
      <c r="M28" s="30">
        <v>1147779851</v>
      </c>
      <c r="N28" s="26"/>
      <c r="O28" s="30">
        <v>718151490</v>
      </c>
      <c r="P28" s="26"/>
      <c r="Q28" s="103">
        <f t="shared" si="1"/>
        <v>429628361</v>
      </c>
      <c r="R28" s="103"/>
      <c r="U28" s="26"/>
    </row>
    <row r="29" spans="1:21" ht="21.75" customHeight="1" x14ac:dyDescent="0.2">
      <c r="A29" s="6" t="s">
        <v>22</v>
      </c>
      <c r="C29" s="31">
        <v>0</v>
      </c>
      <c r="D29" s="29"/>
      <c r="E29" s="31">
        <v>0</v>
      </c>
      <c r="F29" s="29"/>
      <c r="G29" s="31">
        <v>0</v>
      </c>
      <c r="H29" s="29"/>
      <c r="I29" s="31">
        <v>0</v>
      </c>
      <c r="J29" s="29"/>
      <c r="K29" s="31">
        <v>1200000</v>
      </c>
      <c r="L29" s="26"/>
      <c r="M29" s="30">
        <v>2918530822</v>
      </c>
      <c r="N29" s="26"/>
      <c r="O29" s="30">
        <v>2824203277</v>
      </c>
      <c r="P29" s="26"/>
      <c r="Q29" s="103">
        <f t="shared" si="1"/>
        <v>94327545</v>
      </c>
      <c r="R29" s="103"/>
      <c r="U29" s="26"/>
    </row>
    <row r="30" spans="1:21" ht="21.75" customHeight="1" x14ac:dyDescent="0.2">
      <c r="A30" s="6" t="s">
        <v>44</v>
      </c>
      <c r="C30" s="31">
        <v>0</v>
      </c>
      <c r="D30" s="29"/>
      <c r="E30" s="31">
        <v>0</v>
      </c>
      <c r="F30" s="29"/>
      <c r="G30" s="31">
        <v>0</v>
      </c>
      <c r="H30" s="29"/>
      <c r="I30" s="31">
        <v>0</v>
      </c>
      <c r="J30" s="29"/>
      <c r="K30" s="31">
        <v>965214</v>
      </c>
      <c r="L30" s="26"/>
      <c r="M30" s="30">
        <v>14117666297</v>
      </c>
      <c r="N30" s="26"/>
      <c r="O30" s="30">
        <v>14334496330</v>
      </c>
      <c r="P30" s="26"/>
      <c r="Q30" s="103">
        <f t="shared" si="1"/>
        <v>-216830033</v>
      </c>
      <c r="R30" s="103"/>
      <c r="U30" s="26"/>
    </row>
    <row r="31" spans="1:21" ht="21.75" customHeight="1" x14ac:dyDescent="0.2">
      <c r="A31" s="6" t="s">
        <v>120</v>
      </c>
      <c r="C31" s="31">
        <v>0</v>
      </c>
      <c r="D31" s="29"/>
      <c r="E31" s="31">
        <v>0</v>
      </c>
      <c r="F31" s="29"/>
      <c r="G31" s="31">
        <v>0</v>
      </c>
      <c r="H31" s="29"/>
      <c r="I31" s="31">
        <v>0</v>
      </c>
      <c r="J31" s="29"/>
      <c r="K31" s="31">
        <v>1600677</v>
      </c>
      <c r="L31" s="26"/>
      <c r="M31" s="30">
        <v>1789448014</v>
      </c>
      <c r="N31" s="26"/>
      <c r="O31" s="30">
        <v>2809048277</v>
      </c>
      <c r="P31" s="26"/>
      <c r="Q31" s="103">
        <f t="shared" si="1"/>
        <v>-1019600263</v>
      </c>
      <c r="R31" s="103"/>
      <c r="U31" s="26"/>
    </row>
    <row r="32" spans="1:21" ht="21.75" customHeight="1" x14ac:dyDescent="0.2">
      <c r="A32" s="6" t="s">
        <v>121</v>
      </c>
      <c r="C32" s="31">
        <v>0</v>
      </c>
      <c r="D32" s="29"/>
      <c r="E32" s="31">
        <v>0</v>
      </c>
      <c r="F32" s="29"/>
      <c r="G32" s="31">
        <v>0</v>
      </c>
      <c r="H32" s="29"/>
      <c r="I32" s="31">
        <v>0</v>
      </c>
      <c r="J32" s="29"/>
      <c r="K32" s="31">
        <v>400000</v>
      </c>
      <c r="L32" s="26"/>
      <c r="M32" s="30">
        <v>5324131841</v>
      </c>
      <c r="N32" s="26"/>
      <c r="O32" s="30">
        <v>3365152786</v>
      </c>
      <c r="P32" s="26"/>
      <c r="Q32" s="103">
        <f t="shared" si="1"/>
        <v>1958979055</v>
      </c>
      <c r="R32" s="103"/>
      <c r="U32" s="26"/>
    </row>
    <row r="33" spans="1:21" ht="21.75" customHeight="1" x14ac:dyDescent="0.2">
      <c r="A33" s="6" t="s">
        <v>122</v>
      </c>
      <c r="C33" s="31">
        <v>0</v>
      </c>
      <c r="D33" s="29"/>
      <c r="E33" s="31">
        <v>0</v>
      </c>
      <c r="F33" s="29"/>
      <c r="G33" s="31">
        <v>0</v>
      </c>
      <c r="H33" s="29"/>
      <c r="I33" s="31">
        <v>0</v>
      </c>
      <c r="J33" s="29"/>
      <c r="K33" s="31">
        <v>300000</v>
      </c>
      <c r="L33" s="26"/>
      <c r="M33" s="30">
        <v>3246088546</v>
      </c>
      <c r="N33" s="26"/>
      <c r="O33" s="30">
        <v>4479189300</v>
      </c>
      <c r="P33" s="26"/>
      <c r="Q33" s="103">
        <f t="shared" si="1"/>
        <v>-1233100754</v>
      </c>
      <c r="R33" s="103"/>
      <c r="U33" s="26"/>
    </row>
    <row r="34" spans="1:21" ht="21.75" customHeight="1" x14ac:dyDescent="0.2">
      <c r="A34" s="6" t="s">
        <v>123</v>
      </c>
      <c r="C34" s="31">
        <v>0</v>
      </c>
      <c r="D34" s="29"/>
      <c r="E34" s="31">
        <v>0</v>
      </c>
      <c r="F34" s="29"/>
      <c r="G34" s="31">
        <v>0</v>
      </c>
      <c r="H34" s="29"/>
      <c r="I34" s="31">
        <v>0</v>
      </c>
      <c r="J34" s="29"/>
      <c r="K34" s="31">
        <v>17989718</v>
      </c>
      <c r="L34" s="26"/>
      <c r="M34" s="30">
        <v>28372070766</v>
      </c>
      <c r="N34" s="26"/>
      <c r="O34" s="30">
        <v>32955385291</v>
      </c>
      <c r="P34" s="26"/>
      <c r="Q34" s="103">
        <f t="shared" si="1"/>
        <v>-4583314525</v>
      </c>
      <c r="R34" s="103"/>
      <c r="U34" s="26"/>
    </row>
    <row r="35" spans="1:21" ht="21.75" customHeight="1" x14ac:dyDescent="0.2">
      <c r="A35" s="6" t="s">
        <v>124</v>
      </c>
      <c r="C35" s="31">
        <v>0</v>
      </c>
      <c r="D35" s="29"/>
      <c r="E35" s="31">
        <v>0</v>
      </c>
      <c r="F35" s="29"/>
      <c r="G35" s="31">
        <v>0</v>
      </c>
      <c r="H35" s="29"/>
      <c r="I35" s="31">
        <v>0</v>
      </c>
      <c r="J35" s="29"/>
      <c r="K35" s="31">
        <v>625000</v>
      </c>
      <c r="L35" s="26"/>
      <c r="M35" s="30">
        <v>4965278063</v>
      </c>
      <c r="N35" s="26"/>
      <c r="O35" s="30">
        <v>5172192090</v>
      </c>
      <c r="P35" s="26"/>
      <c r="Q35" s="103">
        <f t="shared" si="1"/>
        <v>-206914027</v>
      </c>
      <c r="R35" s="103"/>
      <c r="U35" s="26"/>
    </row>
    <row r="36" spans="1:21" ht="21.75" customHeight="1" x14ac:dyDescent="0.2">
      <c r="A36" s="6" t="s">
        <v>125</v>
      </c>
      <c r="C36" s="31">
        <v>0</v>
      </c>
      <c r="D36" s="29"/>
      <c r="E36" s="31">
        <v>0</v>
      </c>
      <c r="F36" s="29"/>
      <c r="G36" s="31">
        <v>0</v>
      </c>
      <c r="H36" s="29"/>
      <c r="I36" s="31">
        <v>0</v>
      </c>
      <c r="J36" s="29"/>
      <c r="K36" s="31">
        <v>1598892</v>
      </c>
      <c r="L36" s="26"/>
      <c r="M36" s="30">
        <v>6955953831</v>
      </c>
      <c r="N36" s="26"/>
      <c r="O36" s="30">
        <v>6720054237</v>
      </c>
      <c r="P36" s="26"/>
      <c r="Q36" s="103">
        <f t="shared" si="1"/>
        <v>235899594</v>
      </c>
      <c r="R36" s="103"/>
      <c r="U36" s="26"/>
    </row>
    <row r="37" spans="1:21" ht="21.75" customHeight="1" x14ac:dyDescent="0.2">
      <c r="A37" s="6" t="s">
        <v>126</v>
      </c>
      <c r="C37" s="31">
        <v>0</v>
      </c>
      <c r="D37" s="29"/>
      <c r="E37" s="31">
        <v>0</v>
      </c>
      <c r="F37" s="29"/>
      <c r="G37" s="31">
        <v>0</v>
      </c>
      <c r="H37" s="29"/>
      <c r="I37" s="31">
        <v>0</v>
      </c>
      <c r="J37" s="29"/>
      <c r="K37" s="31">
        <v>2200000</v>
      </c>
      <c r="L37" s="26"/>
      <c r="M37" s="30">
        <v>15132657674</v>
      </c>
      <c r="N37" s="26"/>
      <c r="O37" s="30">
        <v>11743706700</v>
      </c>
      <c r="P37" s="26"/>
      <c r="Q37" s="103">
        <f t="shared" si="1"/>
        <v>3388950974</v>
      </c>
      <c r="R37" s="103"/>
      <c r="U37" s="26"/>
    </row>
    <row r="38" spans="1:21" ht="21.75" customHeight="1" x14ac:dyDescent="0.2">
      <c r="A38" s="6" t="s">
        <v>54</v>
      </c>
      <c r="C38" s="31">
        <v>0</v>
      </c>
      <c r="D38" s="29"/>
      <c r="E38" s="31">
        <v>0</v>
      </c>
      <c r="F38" s="29"/>
      <c r="G38" s="31">
        <v>0</v>
      </c>
      <c r="H38" s="29"/>
      <c r="I38" s="31">
        <v>0</v>
      </c>
      <c r="J38" s="29"/>
      <c r="K38" s="31">
        <v>125000</v>
      </c>
      <c r="L38" s="26"/>
      <c r="M38" s="30">
        <v>2474556811</v>
      </c>
      <c r="N38" s="26"/>
      <c r="O38" s="30">
        <v>2372902604</v>
      </c>
      <c r="P38" s="26"/>
      <c r="Q38" s="103">
        <f t="shared" si="1"/>
        <v>101654207</v>
      </c>
      <c r="R38" s="103"/>
      <c r="U38" s="26"/>
    </row>
    <row r="39" spans="1:21" ht="21.75" customHeight="1" x14ac:dyDescent="0.2">
      <c r="A39" s="6" t="s">
        <v>20</v>
      </c>
      <c r="C39" s="31">
        <v>0</v>
      </c>
      <c r="D39" s="29"/>
      <c r="E39" s="31">
        <v>0</v>
      </c>
      <c r="F39" s="29"/>
      <c r="G39" s="31">
        <v>0</v>
      </c>
      <c r="H39" s="29"/>
      <c r="I39" s="31">
        <v>0</v>
      </c>
      <c r="J39" s="29"/>
      <c r="K39" s="31">
        <v>9026</v>
      </c>
      <c r="L39" s="26"/>
      <c r="M39" s="30">
        <v>134674166</v>
      </c>
      <c r="N39" s="26"/>
      <c r="O39" s="30">
        <v>164910779</v>
      </c>
      <c r="P39" s="26"/>
      <c r="Q39" s="103">
        <f t="shared" si="1"/>
        <v>-30236613</v>
      </c>
      <c r="R39" s="103"/>
      <c r="U39" s="26"/>
    </row>
    <row r="40" spans="1:21" ht="21.75" customHeight="1" x14ac:dyDescent="0.2">
      <c r="A40" s="6" t="s">
        <v>127</v>
      </c>
      <c r="C40" s="31">
        <v>0</v>
      </c>
      <c r="D40" s="29"/>
      <c r="E40" s="31">
        <v>0</v>
      </c>
      <c r="F40" s="29"/>
      <c r="G40" s="31">
        <v>0</v>
      </c>
      <c r="H40" s="29"/>
      <c r="I40" s="31">
        <v>0</v>
      </c>
      <c r="J40" s="29"/>
      <c r="K40" s="31">
        <v>132000</v>
      </c>
      <c r="L40" s="26"/>
      <c r="M40" s="30">
        <v>19338000</v>
      </c>
      <c r="N40" s="26"/>
      <c r="O40" s="30">
        <v>13803175</v>
      </c>
      <c r="P40" s="26"/>
      <c r="Q40" s="103">
        <f t="shared" si="1"/>
        <v>5534825</v>
      </c>
      <c r="R40" s="103"/>
      <c r="U40" s="26"/>
    </row>
    <row r="41" spans="1:21" ht="21.75" customHeight="1" x14ac:dyDescent="0.2">
      <c r="A41" s="39" t="s">
        <v>78</v>
      </c>
      <c r="C41" s="35">
        <v>1300</v>
      </c>
      <c r="D41" s="29"/>
      <c r="E41" s="62">
        <v>1300000000</v>
      </c>
      <c r="F41" s="63"/>
      <c r="G41" s="62">
        <v>1038264780</v>
      </c>
      <c r="H41" s="63"/>
      <c r="I41" s="62">
        <v>261735220</v>
      </c>
      <c r="J41" s="29"/>
      <c r="K41" s="35">
        <v>1300</v>
      </c>
      <c r="L41" s="26"/>
      <c r="M41" s="34">
        <v>1300000000</v>
      </c>
      <c r="N41" s="26"/>
      <c r="O41" s="34">
        <v>1038264780</v>
      </c>
      <c r="P41" s="26"/>
      <c r="Q41" s="103">
        <f t="shared" si="1"/>
        <v>261735220</v>
      </c>
      <c r="R41" s="103"/>
      <c r="U41" s="26"/>
    </row>
    <row r="42" spans="1:21" s="18" customFormat="1" ht="21.75" customHeight="1" thickBot="1" x14ac:dyDescent="0.25">
      <c r="A42" s="41"/>
      <c r="C42" s="37"/>
      <c r="D42" s="36"/>
      <c r="E42" s="64">
        <f>SUM(E8:E41)</f>
        <v>17181395796</v>
      </c>
      <c r="F42" s="65"/>
      <c r="G42" s="64">
        <f>SUM(G8:G41)</f>
        <v>14404561716</v>
      </c>
      <c r="H42" s="65"/>
      <c r="I42" s="64">
        <f>SUM(I8:I41)</f>
        <v>2776834080</v>
      </c>
      <c r="J42" s="36"/>
      <c r="K42" s="37"/>
      <c r="L42" s="36"/>
      <c r="M42" s="38">
        <v>202097322399</v>
      </c>
      <c r="N42" s="36"/>
      <c r="O42" s="38">
        <v>231634032866</v>
      </c>
      <c r="P42" s="36"/>
      <c r="Q42" s="105">
        <f>SUM(Q8:R41)</f>
        <v>-29536710467</v>
      </c>
      <c r="R42" s="105"/>
    </row>
    <row r="43" spans="1:21" ht="13.5" thickTop="1" x14ac:dyDescent="0.2"/>
    <row r="45" spans="1:21" x14ac:dyDescent="0.2">
      <c r="O45" s="17"/>
      <c r="Q45" s="17"/>
    </row>
    <row r="46" spans="1:21" x14ac:dyDescent="0.2">
      <c r="O46" s="17"/>
      <c r="Q46" s="17"/>
    </row>
    <row r="47" spans="1:21" x14ac:dyDescent="0.2">
      <c r="O47" s="17"/>
      <c r="Q47" s="17"/>
    </row>
    <row r="48" spans="1:21" x14ac:dyDescent="0.2">
      <c r="O48" s="26"/>
      <c r="Q48" s="26"/>
    </row>
  </sheetData>
  <mergeCells count="43"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6"/>
  <sheetViews>
    <sheetView rightToLeft="1" workbookViewId="0">
      <selection activeCell="Y17" sqref="Y17"/>
    </sheetView>
  </sheetViews>
  <sheetFormatPr defaultRowHeight="12.75" x14ac:dyDescent="0.2"/>
  <cols>
    <col min="1" max="1" width="10.28515625" customWidth="1"/>
    <col min="2" max="2" width="1.28515625" customWidth="1"/>
    <col min="3" max="3" width="14.5703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</row>
    <row r="2" spans="1:25" ht="21.75" customHeight="1" x14ac:dyDescent="0.2">
      <c r="A2" s="89" t="s">
        <v>87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</row>
    <row r="3" spans="1:25" ht="21.75" customHeight="1" x14ac:dyDescent="0.2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</row>
    <row r="4" spans="1:25" ht="7.35" customHeight="1" x14ac:dyDescent="0.2"/>
    <row r="5" spans="1:25" ht="20.25" customHeight="1" x14ac:dyDescent="0.2">
      <c r="A5" s="91" t="s">
        <v>183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</row>
    <row r="6" spans="1:25" ht="7.35" customHeight="1" x14ac:dyDescent="0.2"/>
    <row r="7" spans="1:25" ht="20.25" customHeight="1" x14ac:dyDescent="0.2">
      <c r="E7" s="92" t="s">
        <v>105</v>
      </c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Y7" s="2" t="s">
        <v>106</v>
      </c>
    </row>
    <row r="8" spans="1:25" ht="38.25" customHeight="1" x14ac:dyDescent="0.2">
      <c r="A8" s="41"/>
      <c r="C8" s="41"/>
      <c r="E8" s="12" t="s">
        <v>68</v>
      </c>
      <c r="F8" s="3"/>
      <c r="G8" s="12" t="s">
        <v>12</v>
      </c>
      <c r="H8" s="3"/>
      <c r="I8" s="12" t="s">
        <v>67</v>
      </c>
      <c r="J8" s="3"/>
      <c r="K8" s="12" t="s">
        <v>184</v>
      </c>
      <c r="L8" s="3"/>
      <c r="M8" s="12" t="s">
        <v>185</v>
      </c>
      <c r="N8" s="3"/>
      <c r="O8" s="12" t="s">
        <v>186</v>
      </c>
      <c r="P8" s="3"/>
      <c r="Q8" s="12" t="s">
        <v>187</v>
      </c>
      <c r="R8" s="3"/>
      <c r="S8" s="12" t="s">
        <v>188</v>
      </c>
      <c r="T8" s="3"/>
      <c r="U8" s="12" t="s">
        <v>189</v>
      </c>
      <c r="V8" s="3"/>
      <c r="W8" s="12" t="s">
        <v>190</v>
      </c>
      <c r="Y8" s="12" t="s">
        <v>190</v>
      </c>
    </row>
    <row r="9" spans="1:25" ht="21.75" customHeight="1" x14ac:dyDescent="0.2">
      <c r="A9" s="39" t="s">
        <v>191</v>
      </c>
      <c r="C9" s="39" t="s">
        <v>192</v>
      </c>
      <c r="E9" s="3"/>
      <c r="G9" s="23">
        <v>0</v>
      </c>
      <c r="H9" s="24"/>
      <c r="I9" s="23">
        <v>0</v>
      </c>
      <c r="J9" s="24"/>
      <c r="K9" s="23">
        <v>0</v>
      </c>
      <c r="L9" s="24"/>
      <c r="M9" s="23">
        <v>0</v>
      </c>
      <c r="N9" s="24"/>
      <c r="O9" s="23">
        <v>0</v>
      </c>
      <c r="P9" s="24"/>
      <c r="Q9" s="23">
        <v>0</v>
      </c>
      <c r="R9" s="24"/>
      <c r="S9" s="23">
        <v>0</v>
      </c>
      <c r="T9" s="24"/>
      <c r="U9" s="23">
        <v>0</v>
      </c>
      <c r="V9" s="24"/>
      <c r="W9" s="23">
        <v>0</v>
      </c>
      <c r="Y9" s="13">
        <v>658271983</v>
      </c>
    </row>
    <row r="10" spans="1:25" ht="21.75" customHeight="1" x14ac:dyDescent="0.2">
      <c r="A10" s="6" t="s">
        <v>191</v>
      </c>
      <c r="C10" s="6" t="s">
        <v>192</v>
      </c>
      <c r="G10" s="57">
        <v>0</v>
      </c>
      <c r="H10" s="24"/>
      <c r="I10" s="57">
        <v>0</v>
      </c>
      <c r="J10" s="24"/>
      <c r="K10" s="57">
        <v>0</v>
      </c>
      <c r="L10" s="24"/>
      <c r="M10" s="57">
        <v>0</v>
      </c>
      <c r="N10" s="24"/>
      <c r="O10" s="57">
        <v>0</v>
      </c>
      <c r="P10" s="24"/>
      <c r="Q10" s="57">
        <v>0</v>
      </c>
      <c r="R10" s="24"/>
      <c r="S10" s="57">
        <v>0</v>
      </c>
      <c r="T10" s="24"/>
      <c r="U10" s="57">
        <v>0</v>
      </c>
      <c r="V10" s="24"/>
      <c r="W10" s="57">
        <v>0</v>
      </c>
      <c r="Y10" s="14">
        <v>54390990</v>
      </c>
    </row>
    <row r="11" spans="1:25" ht="21.75" customHeight="1" x14ac:dyDescent="0.2">
      <c r="A11" s="6" t="s">
        <v>193</v>
      </c>
      <c r="C11" s="6" t="s">
        <v>194</v>
      </c>
      <c r="G11" s="57">
        <v>0</v>
      </c>
      <c r="H11" s="24"/>
      <c r="I11" s="57">
        <v>0</v>
      </c>
      <c r="J11" s="24"/>
      <c r="K11" s="57">
        <v>0</v>
      </c>
      <c r="L11" s="24"/>
      <c r="M11" s="57">
        <v>0</v>
      </c>
      <c r="N11" s="24"/>
      <c r="O11" s="57">
        <v>0</v>
      </c>
      <c r="P11" s="24"/>
      <c r="Q11" s="57">
        <v>0</v>
      </c>
      <c r="R11" s="24"/>
      <c r="S11" s="57">
        <v>0</v>
      </c>
      <c r="T11" s="24"/>
      <c r="U11" s="57">
        <v>0</v>
      </c>
      <c r="V11" s="24"/>
      <c r="W11" s="57">
        <v>0</v>
      </c>
      <c r="Y11" s="14">
        <v>2092528000</v>
      </c>
    </row>
    <row r="12" spans="1:25" ht="21.75" customHeight="1" x14ac:dyDescent="0.2">
      <c r="A12" s="6" t="s">
        <v>195</v>
      </c>
      <c r="C12" s="6" t="s">
        <v>196</v>
      </c>
      <c r="G12" s="57">
        <v>0</v>
      </c>
      <c r="H12" s="24"/>
      <c r="I12" s="57">
        <v>0</v>
      </c>
      <c r="J12" s="24"/>
      <c r="K12" s="57">
        <v>0</v>
      </c>
      <c r="L12" s="24"/>
      <c r="M12" s="57">
        <v>0</v>
      </c>
      <c r="N12" s="24"/>
      <c r="O12" s="57">
        <v>0</v>
      </c>
      <c r="P12" s="24"/>
      <c r="Q12" s="57">
        <v>0</v>
      </c>
      <c r="R12" s="24"/>
      <c r="S12" s="57">
        <v>0</v>
      </c>
      <c r="T12" s="24"/>
      <c r="U12" s="57">
        <v>0</v>
      </c>
      <c r="V12" s="24"/>
      <c r="W12" s="57">
        <v>0</v>
      </c>
      <c r="Y12" s="14">
        <v>969873000</v>
      </c>
    </row>
    <row r="13" spans="1:25" ht="21.75" customHeight="1" x14ac:dyDescent="0.2">
      <c r="A13" s="6" t="s">
        <v>193</v>
      </c>
      <c r="C13" s="6" t="s">
        <v>197</v>
      </c>
      <c r="G13" s="57">
        <v>0</v>
      </c>
      <c r="H13" s="24"/>
      <c r="I13" s="57">
        <v>0</v>
      </c>
      <c r="J13" s="24"/>
      <c r="K13" s="57">
        <v>0</v>
      </c>
      <c r="L13" s="24"/>
      <c r="M13" s="57">
        <v>0</v>
      </c>
      <c r="N13" s="24"/>
      <c r="O13" s="57">
        <v>0</v>
      </c>
      <c r="P13" s="24"/>
      <c r="Q13" s="57">
        <v>0</v>
      </c>
      <c r="R13" s="24"/>
      <c r="S13" s="57">
        <v>0</v>
      </c>
      <c r="T13" s="24"/>
      <c r="U13" s="57">
        <v>0</v>
      </c>
      <c r="V13" s="24"/>
      <c r="W13" s="57">
        <v>0</v>
      </c>
      <c r="Y13" s="14">
        <v>146273900</v>
      </c>
    </row>
    <row r="14" spans="1:25" ht="21.75" customHeight="1" x14ac:dyDescent="0.2">
      <c r="A14" s="39" t="s">
        <v>195</v>
      </c>
      <c r="B14" s="40"/>
      <c r="C14" s="39" t="s">
        <v>198</v>
      </c>
      <c r="E14" s="40"/>
      <c r="G14" s="58">
        <v>0</v>
      </c>
      <c r="H14" s="24"/>
      <c r="I14" s="61">
        <v>0</v>
      </c>
      <c r="J14" s="24"/>
      <c r="K14" s="61">
        <v>0</v>
      </c>
      <c r="L14" s="24"/>
      <c r="M14" s="61">
        <v>0</v>
      </c>
      <c r="N14" s="24"/>
      <c r="O14" s="61">
        <v>0</v>
      </c>
      <c r="P14" s="24"/>
      <c r="Q14" s="61">
        <v>0</v>
      </c>
      <c r="R14" s="24"/>
      <c r="S14" s="61">
        <v>0</v>
      </c>
      <c r="T14" s="24"/>
      <c r="U14" s="61">
        <v>0</v>
      </c>
      <c r="V14" s="24"/>
      <c r="W14" s="61">
        <v>0</v>
      </c>
      <c r="Y14" s="15">
        <v>184147918</v>
      </c>
    </row>
    <row r="15" spans="1:25" s="18" customFormat="1" ht="21.75" customHeight="1" x14ac:dyDescent="0.2">
      <c r="A15" s="94"/>
      <c r="B15" s="94"/>
      <c r="C15" s="94"/>
      <c r="E15" s="25"/>
      <c r="G15" s="49"/>
      <c r="H15" s="47"/>
      <c r="I15" s="46">
        <f>SUM(I9:I14)</f>
        <v>0</v>
      </c>
      <c r="J15" s="47"/>
      <c r="K15" s="46">
        <f>SUM(K9:K14)</f>
        <v>0</v>
      </c>
      <c r="L15" s="47"/>
      <c r="M15" s="46">
        <f>SUM(M9:M14)</f>
        <v>0</v>
      </c>
      <c r="N15" s="47"/>
      <c r="O15" s="46">
        <f>SUM(O9:O14)</f>
        <v>0</v>
      </c>
      <c r="P15" s="47"/>
      <c r="Q15" s="46">
        <f>SUM(Q9:Q14)</f>
        <v>0</v>
      </c>
      <c r="R15" s="47"/>
      <c r="S15" s="46">
        <f>SUM(S9:S14)</f>
        <v>0</v>
      </c>
      <c r="T15" s="47"/>
      <c r="U15" s="46">
        <f>SUM(U9:U14)</f>
        <v>0</v>
      </c>
      <c r="V15" s="47"/>
      <c r="W15" s="46">
        <f>SUM(W9:W14)</f>
        <v>0</v>
      </c>
      <c r="Y15" s="19">
        <f>SUM(Y9:Y14)</f>
        <v>4105485791</v>
      </c>
    </row>
    <row r="16" spans="1:25" x14ac:dyDescent="0.2">
      <c r="Y16" s="52"/>
    </row>
  </sheetData>
  <mergeCells count="6">
    <mergeCell ref="A15:C15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57"/>
  <sheetViews>
    <sheetView rightToLeft="1" tabSelected="1" zoomScaleNormal="100" workbookViewId="0">
      <selection activeCell="I54" sqref="I54"/>
    </sheetView>
  </sheetViews>
  <sheetFormatPr defaultRowHeight="12.75" x14ac:dyDescent="0.2"/>
  <cols>
    <col min="1" max="1" width="25" bestFit="1" customWidth="1"/>
    <col min="2" max="2" width="1.28515625" customWidth="1"/>
    <col min="3" max="3" width="12.42578125" bestFit="1" customWidth="1"/>
    <col min="4" max="4" width="1.28515625" customWidth="1"/>
    <col min="5" max="5" width="18.28515625" bestFit="1" customWidth="1"/>
    <col min="6" max="6" width="1.28515625" customWidth="1"/>
    <col min="7" max="7" width="17.5703125" bestFit="1" customWidth="1"/>
    <col min="8" max="8" width="1.28515625" customWidth="1"/>
    <col min="9" max="9" width="16.42578125" customWidth="1"/>
    <col min="10" max="10" width="1.28515625" customWidth="1"/>
    <col min="11" max="11" width="13" customWidth="1"/>
    <col min="12" max="12" width="1.28515625" customWidth="1"/>
    <col min="13" max="13" width="18.85546875" bestFit="1" customWidth="1"/>
    <col min="14" max="14" width="1.28515625" customWidth="1"/>
    <col min="15" max="15" width="17" bestFit="1" customWidth="1"/>
    <col min="16" max="16" width="1.28515625" customWidth="1"/>
    <col min="17" max="17" width="16" customWidth="1"/>
    <col min="18" max="18" width="1.28515625" customWidth="1"/>
    <col min="19" max="19" width="0.28515625" customWidth="1"/>
    <col min="21" max="21" width="18.28515625" customWidth="1"/>
  </cols>
  <sheetData>
    <row r="1" spans="1:21" ht="29.1" customHeight="1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21" ht="21.75" customHeight="1" x14ac:dyDescent="0.2">
      <c r="A2" s="89" t="s">
        <v>87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</row>
    <row r="3" spans="1:21" ht="21.75" customHeight="1" x14ac:dyDescent="0.2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spans="1:21" ht="14.45" customHeight="1" x14ac:dyDescent="0.2"/>
    <row r="5" spans="1:21" ht="27" customHeight="1" x14ac:dyDescent="0.2">
      <c r="A5" s="91" t="s">
        <v>199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1:21" ht="21.75" customHeight="1" x14ac:dyDescent="0.2">
      <c r="A6" s="94"/>
      <c r="C6" s="92" t="s">
        <v>105</v>
      </c>
      <c r="D6" s="92"/>
      <c r="E6" s="92"/>
      <c r="F6" s="92"/>
      <c r="G6" s="92"/>
      <c r="H6" s="92"/>
      <c r="I6" s="94"/>
      <c r="K6" s="92" t="s">
        <v>106</v>
      </c>
      <c r="L6" s="92"/>
      <c r="M6" s="92"/>
      <c r="N6" s="92"/>
      <c r="O6" s="92"/>
      <c r="P6" s="92"/>
      <c r="Q6" s="94"/>
      <c r="R6" s="94"/>
    </row>
    <row r="7" spans="1:21" ht="42.75" customHeight="1" x14ac:dyDescent="0.2">
      <c r="A7" s="94"/>
      <c r="C7" s="12" t="s">
        <v>12</v>
      </c>
      <c r="D7" s="3"/>
      <c r="E7" s="12" t="s">
        <v>14</v>
      </c>
      <c r="F7" s="3"/>
      <c r="G7" s="12" t="s">
        <v>181</v>
      </c>
      <c r="H7" s="3"/>
      <c r="I7" s="60" t="s">
        <v>200</v>
      </c>
      <c r="K7" s="12" t="s">
        <v>12</v>
      </c>
      <c r="L7" s="3"/>
      <c r="M7" s="12" t="s">
        <v>14</v>
      </c>
      <c r="N7" s="3"/>
      <c r="O7" s="12" t="s">
        <v>181</v>
      </c>
      <c r="P7" s="3"/>
      <c r="Q7" s="104" t="s">
        <v>200</v>
      </c>
      <c r="R7" s="104"/>
    </row>
    <row r="8" spans="1:21" ht="21.75" customHeight="1" x14ac:dyDescent="0.2">
      <c r="A8" s="39" t="s">
        <v>41</v>
      </c>
      <c r="C8" s="28">
        <v>34950</v>
      </c>
      <c r="D8" s="26"/>
      <c r="E8" s="27">
        <v>208799705</v>
      </c>
      <c r="F8" s="26"/>
      <c r="G8" s="27">
        <v>167560895</v>
      </c>
      <c r="H8" s="26"/>
      <c r="I8" s="33">
        <f>E8-G8</f>
        <v>41238810</v>
      </c>
      <c r="J8" s="26"/>
      <c r="K8" s="28">
        <v>34950</v>
      </c>
      <c r="L8" s="26"/>
      <c r="M8" s="27">
        <v>208799705</v>
      </c>
      <c r="N8" s="26"/>
      <c r="O8" s="27">
        <v>185522533</v>
      </c>
      <c r="P8" s="26"/>
      <c r="Q8" s="103">
        <f>M8-O8</f>
        <v>23277172</v>
      </c>
      <c r="R8" s="103"/>
      <c r="U8" s="17"/>
    </row>
    <row r="9" spans="1:21" ht="21.75" customHeight="1" x14ac:dyDescent="0.2">
      <c r="A9" s="6" t="s">
        <v>59</v>
      </c>
      <c r="C9" s="31">
        <v>200000</v>
      </c>
      <c r="D9" s="26"/>
      <c r="E9" s="30">
        <v>1994064300</v>
      </c>
      <c r="F9" s="26"/>
      <c r="G9" s="30">
        <v>1827694494</v>
      </c>
      <c r="H9" s="26"/>
      <c r="I9" s="33">
        <f t="shared" ref="I9:I52" si="0">E9-G9</f>
        <v>166369806</v>
      </c>
      <c r="J9" s="26"/>
      <c r="K9" s="31">
        <v>200000</v>
      </c>
      <c r="L9" s="26"/>
      <c r="M9" s="30">
        <v>1994064300</v>
      </c>
      <c r="N9" s="26"/>
      <c r="O9" s="30">
        <v>1827694494</v>
      </c>
      <c r="P9" s="26"/>
      <c r="Q9" s="103">
        <f t="shared" ref="Q9:Q52" si="1">M9-O9</f>
        <v>166369806</v>
      </c>
      <c r="R9" s="103"/>
      <c r="U9" s="17"/>
    </row>
    <row r="10" spans="1:21" ht="21.75" customHeight="1" x14ac:dyDescent="0.2">
      <c r="A10" s="6" t="s">
        <v>18</v>
      </c>
      <c r="C10" s="31">
        <v>2771416</v>
      </c>
      <c r="D10" s="26"/>
      <c r="E10" s="30">
        <v>4385842311</v>
      </c>
      <c r="F10" s="26"/>
      <c r="G10" s="30">
        <v>3768738870</v>
      </c>
      <c r="H10" s="26"/>
      <c r="I10" s="33">
        <f t="shared" si="0"/>
        <v>617103441</v>
      </c>
      <c r="J10" s="26"/>
      <c r="K10" s="31">
        <v>2771416</v>
      </c>
      <c r="L10" s="26"/>
      <c r="M10" s="30">
        <v>4385842311</v>
      </c>
      <c r="N10" s="26"/>
      <c r="O10" s="30">
        <v>8229054453</v>
      </c>
      <c r="P10" s="26"/>
      <c r="Q10" s="103">
        <f t="shared" si="1"/>
        <v>-3843212142</v>
      </c>
      <c r="R10" s="103"/>
      <c r="U10" s="17"/>
    </row>
    <row r="11" spans="1:21" ht="21.75" customHeight="1" x14ac:dyDescent="0.2">
      <c r="A11" s="6" t="s">
        <v>42</v>
      </c>
      <c r="C11" s="31">
        <v>700000</v>
      </c>
      <c r="D11" s="26"/>
      <c r="E11" s="30">
        <v>15948538200</v>
      </c>
      <c r="F11" s="26"/>
      <c r="G11" s="30">
        <v>12566780100</v>
      </c>
      <c r="H11" s="26"/>
      <c r="I11" s="33">
        <f t="shared" si="0"/>
        <v>3381758100</v>
      </c>
      <c r="J11" s="26"/>
      <c r="K11" s="31">
        <v>700000</v>
      </c>
      <c r="L11" s="26"/>
      <c r="M11" s="30">
        <v>15948538200</v>
      </c>
      <c r="N11" s="26"/>
      <c r="O11" s="30">
        <v>12552863400</v>
      </c>
      <c r="P11" s="26"/>
      <c r="Q11" s="103">
        <f t="shared" si="1"/>
        <v>3395674800</v>
      </c>
      <c r="R11" s="103"/>
      <c r="U11" s="17"/>
    </row>
    <row r="12" spans="1:21" ht="21.75" customHeight="1" x14ac:dyDescent="0.2">
      <c r="A12" s="6" t="s">
        <v>39</v>
      </c>
      <c r="C12" s="31">
        <v>3208556</v>
      </c>
      <c r="D12" s="26"/>
      <c r="E12" s="30">
        <v>6429961625</v>
      </c>
      <c r="F12" s="26"/>
      <c r="G12" s="30">
        <v>5393385470</v>
      </c>
      <c r="H12" s="26"/>
      <c r="I12" s="33">
        <f t="shared" si="0"/>
        <v>1036576155</v>
      </c>
      <c r="J12" s="26"/>
      <c r="K12" s="31">
        <v>3208556</v>
      </c>
      <c r="L12" s="26"/>
      <c r="M12" s="30">
        <v>6429961625</v>
      </c>
      <c r="N12" s="26"/>
      <c r="O12" s="30">
        <v>6538403438</v>
      </c>
      <c r="P12" s="26"/>
      <c r="Q12" s="103">
        <f t="shared" si="1"/>
        <v>-108441813</v>
      </c>
      <c r="R12" s="103"/>
      <c r="U12" s="17"/>
    </row>
    <row r="13" spans="1:21" ht="21.75" customHeight="1" x14ac:dyDescent="0.2">
      <c r="A13" s="6" t="s">
        <v>51</v>
      </c>
      <c r="C13" s="31">
        <v>2000000</v>
      </c>
      <c r="D13" s="26"/>
      <c r="E13" s="30">
        <v>28847331000</v>
      </c>
      <c r="F13" s="26"/>
      <c r="G13" s="30">
        <v>25686252000</v>
      </c>
      <c r="H13" s="26"/>
      <c r="I13" s="33">
        <f t="shared" si="0"/>
        <v>3161079000</v>
      </c>
      <c r="J13" s="26"/>
      <c r="K13" s="31">
        <v>2000000</v>
      </c>
      <c r="L13" s="26"/>
      <c r="M13" s="30">
        <v>28847331000</v>
      </c>
      <c r="N13" s="26"/>
      <c r="O13" s="30">
        <v>28549116000</v>
      </c>
      <c r="P13" s="26"/>
      <c r="Q13" s="103">
        <f t="shared" si="1"/>
        <v>298215000</v>
      </c>
      <c r="R13" s="103"/>
      <c r="U13" s="17"/>
    </row>
    <row r="14" spans="1:21" ht="21.75" customHeight="1" x14ac:dyDescent="0.2">
      <c r="A14" s="6" t="s">
        <v>46</v>
      </c>
      <c r="C14" s="31">
        <v>8117982</v>
      </c>
      <c r="D14" s="26"/>
      <c r="E14" s="30">
        <v>39557571394</v>
      </c>
      <c r="F14" s="26"/>
      <c r="G14" s="30">
        <v>31391055227</v>
      </c>
      <c r="H14" s="26"/>
      <c r="I14" s="33">
        <f t="shared" si="0"/>
        <v>8166516167</v>
      </c>
      <c r="J14" s="26"/>
      <c r="K14" s="31">
        <v>8117982</v>
      </c>
      <c r="L14" s="26"/>
      <c r="M14" s="30">
        <v>39557571394</v>
      </c>
      <c r="N14" s="26"/>
      <c r="O14" s="30">
        <v>43376659579</v>
      </c>
      <c r="P14" s="26"/>
      <c r="Q14" s="103">
        <f t="shared" si="1"/>
        <v>-3819088185</v>
      </c>
      <c r="R14" s="103"/>
      <c r="U14" s="17"/>
    </row>
    <row r="15" spans="1:21" ht="21.75" customHeight="1" x14ac:dyDescent="0.2">
      <c r="A15" s="6" t="s">
        <v>64</v>
      </c>
      <c r="C15" s="31">
        <v>1000000</v>
      </c>
      <c r="D15" s="26"/>
      <c r="E15" s="30">
        <v>53231377500</v>
      </c>
      <c r="F15" s="26"/>
      <c r="G15" s="30">
        <v>45897553415</v>
      </c>
      <c r="H15" s="26"/>
      <c r="I15" s="33">
        <f t="shared" si="0"/>
        <v>7333824085</v>
      </c>
      <c r="J15" s="26"/>
      <c r="K15" s="31">
        <v>1000000</v>
      </c>
      <c r="L15" s="26"/>
      <c r="M15" s="30">
        <v>53231377500</v>
      </c>
      <c r="N15" s="26"/>
      <c r="O15" s="30">
        <v>45897553415</v>
      </c>
      <c r="P15" s="26"/>
      <c r="Q15" s="103">
        <f t="shared" si="1"/>
        <v>7333824085</v>
      </c>
      <c r="R15" s="103"/>
      <c r="U15" s="17"/>
    </row>
    <row r="16" spans="1:21" ht="21.75" customHeight="1" x14ac:dyDescent="0.2">
      <c r="A16" s="6" t="s">
        <v>30</v>
      </c>
      <c r="C16" s="31">
        <v>8660149</v>
      </c>
      <c r="D16" s="26"/>
      <c r="E16" s="30">
        <v>13911531719</v>
      </c>
      <c r="F16" s="26"/>
      <c r="G16" s="30">
        <v>13653273085</v>
      </c>
      <c r="H16" s="26"/>
      <c r="I16" s="33">
        <f t="shared" si="0"/>
        <v>258258634</v>
      </c>
      <c r="J16" s="26"/>
      <c r="K16" s="31">
        <v>8660149</v>
      </c>
      <c r="L16" s="26"/>
      <c r="M16" s="30">
        <v>13911531719</v>
      </c>
      <c r="N16" s="26"/>
      <c r="O16" s="30">
        <v>19395223368</v>
      </c>
      <c r="P16" s="26"/>
      <c r="Q16" s="103">
        <f t="shared" si="1"/>
        <v>-5483691649</v>
      </c>
      <c r="R16" s="103"/>
      <c r="U16" s="17"/>
    </row>
    <row r="17" spans="1:21" ht="21.75" customHeight="1" x14ac:dyDescent="0.2">
      <c r="A17" s="6" t="s">
        <v>53</v>
      </c>
      <c r="C17" s="31">
        <v>350000</v>
      </c>
      <c r="D17" s="26"/>
      <c r="E17" s="30">
        <v>1819608525</v>
      </c>
      <c r="F17" s="26"/>
      <c r="G17" s="30">
        <v>1593810067</v>
      </c>
      <c r="H17" s="26"/>
      <c r="I17" s="33">
        <f t="shared" si="0"/>
        <v>225798458</v>
      </c>
      <c r="J17" s="26"/>
      <c r="K17" s="31">
        <v>350000</v>
      </c>
      <c r="L17" s="26"/>
      <c r="M17" s="30">
        <v>1819608525</v>
      </c>
      <c r="N17" s="26"/>
      <c r="O17" s="30">
        <v>1934421300</v>
      </c>
      <c r="P17" s="26"/>
      <c r="Q17" s="103">
        <f t="shared" si="1"/>
        <v>-114812775</v>
      </c>
      <c r="R17" s="103"/>
      <c r="U17" s="17"/>
    </row>
    <row r="18" spans="1:21" ht="21.75" customHeight="1" x14ac:dyDescent="0.2">
      <c r="A18" s="6" t="s">
        <v>32</v>
      </c>
      <c r="C18" s="31">
        <v>1900000</v>
      </c>
      <c r="D18" s="26"/>
      <c r="E18" s="30">
        <v>4799173995</v>
      </c>
      <c r="F18" s="26"/>
      <c r="G18" s="30">
        <v>4109800320</v>
      </c>
      <c r="H18" s="26"/>
      <c r="I18" s="33">
        <f t="shared" si="0"/>
        <v>689373675</v>
      </c>
      <c r="J18" s="26"/>
      <c r="K18" s="31">
        <v>1900000</v>
      </c>
      <c r="L18" s="26"/>
      <c r="M18" s="30">
        <v>4799173995</v>
      </c>
      <c r="N18" s="26"/>
      <c r="O18" s="30">
        <v>4807312155</v>
      </c>
      <c r="P18" s="26"/>
      <c r="Q18" s="103">
        <f t="shared" si="1"/>
        <v>-8138160</v>
      </c>
      <c r="R18" s="103"/>
      <c r="U18" s="17"/>
    </row>
    <row r="19" spans="1:21" ht="21.75" customHeight="1" x14ac:dyDescent="0.2">
      <c r="A19" s="6" t="s">
        <v>38</v>
      </c>
      <c r="C19" s="31">
        <v>38667000</v>
      </c>
      <c r="D19" s="26"/>
      <c r="E19" s="30">
        <v>53811703890</v>
      </c>
      <c r="F19" s="26"/>
      <c r="G19" s="30">
        <v>42165313690</v>
      </c>
      <c r="H19" s="26"/>
      <c r="I19" s="33">
        <f t="shared" si="0"/>
        <v>11646390200</v>
      </c>
      <c r="J19" s="26"/>
      <c r="K19" s="31">
        <v>38667000</v>
      </c>
      <c r="L19" s="26"/>
      <c r="M19" s="30">
        <v>53811703890</v>
      </c>
      <c r="N19" s="26"/>
      <c r="O19" s="30">
        <v>47261064632</v>
      </c>
      <c r="P19" s="26"/>
      <c r="Q19" s="103">
        <f t="shared" si="1"/>
        <v>6550639258</v>
      </c>
      <c r="R19" s="103"/>
      <c r="U19" s="17"/>
    </row>
    <row r="20" spans="1:21" ht="21.75" customHeight="1" x14ac:dyDescent="0.2">
      <c r="A20" s="6" t="s">
        <v>29</v>
      </c>
      <c r="C20" s="31">
        <v>50170</v>
      </c>
      <c r="D20" s="26"/>
      <c r="E20" s="30">
        <v>3163348515</v>
      </c>
      <c r="F20" s="26"/>
      <c r="G20" s="30">
        <v>2729466565</v>
      </c>
      <c r="H20" s="26"/>
      <c r="I20" s="33">
        <f t="shared" si="0"/>
        <v>433881950</v>
      </c>
      <c r="J20" s="26"/>
      <c r="K20" s="31">
        <v>50170</v>
      </c>
      <c r="L20" s="26"/>
      <c r="M20" s="30">
        <v>3163348515</v>
      </c>
      <c r="N20" s="26"/>
      <c r="O20" s="30">
        <v>3409713668</v>
      </c>
      <c r="P20" s="26"/>
      <c r="Q20" s="103">
        <f t="shared" si="1"/>
        <v>-246365153</v>
      </c>
      <c r="R20" s="103"/>
      <c r="U20" s="17"/>
    </row>
    <row r="21" spans="1:21" ht="21.75" customHeight="1" x14ac:dyDescent="0.2">
      <c r="A21" s="6" t="s">
        <v>33</v>
      </c>
      <c r="C21" s="31">
        <v>1</v>
      </c>
      <c r="D21" s="26"/>
      <c r="E21" s="30">
        <v>8419</v>
      </c>
      <c r="F21" s="26"/>
      <c r="G21" s="30">
        <v>6829</v>
      </c>
      <c r="H21" s="26"/>
      <c r="I21" s="33">
        <f t="shared" si="0"/>
        <v>1590</v>
      </c>
      <c r="J21" s="26"/>
      <c r="K21" s="31">
        <v>1</v>
      </c>
      <c r="L21" s="26"/>
      <c r="M21" s="30">
        <v>8419</v>
      </c>
      <c r="N21" s="26"/>
      <c r="O21" s="30">
        <v>9853</v>
      </c>
      <c r="P21" s="26"/>
      <c r="Q21" s="103">
        <f t="shared" si="1"/>
        <v>-1434</v>
      </c>
      <c r="R21" s="103"/>
      <c r="U21" s="17"/>
    </row>
    <row r="22" spans="1:21" ht="21.75" customHeight="1" x14ac:dyDescent="0.2">
      <c r="A22" s="6" t="s">
        <v>45</v>
      </c>
      <c r="C22" s="31">
        <v>294172</v>
      </c>
      <c r="D22" s="26"/>
      <c r="E22" s="30">
        <v>17285045303</v>
      </c>
      <c r="F22" s="26"/>
      <c r="G22" s="30">
        <v>14588917445</v>
      </c>
      <c r="H22" s="26"/>
      <c r="I22" s="33">
        <f t="shared" si="0"/>
        <v>2696127858</v>
      </c>
      <c r="J22" s="26"/>
      <c r="K22" s="31">
        <v>294172</v>
      </c>
      <c r="L22" s="26"/>
      <c r="M22" s="30">
        <v>17285045303</v>
      </c>
      <c r="N22" s="26"/>
      <c r="O22" s="30">
        <v>9778580865</v>
      </c>
      <c r="P22" s="26"/>
      <c r="Q22" s="103">
        <f t="shared" si="1"/>
        <v>7506464438</v>
      </c>
      <c r="R22" s="103"/>
      <c r="U22" s="17"/>
    </row>
    <row r="23" spans="1:21" ht="21.75" customHeight="1" x14ac:dyDescent="0.2">
      <c r="A23" s="6" t="s">
        <v>27</v>
      </c>
      <c r="C23" s="31">
        <v>9658442</v>
      </c>
      <c r="D23" s="26"/>
      <c r="E23" s="30">
        <v>45767844345</v>
      </c>
      <c r="F23" s="26"/>
      <c r="G23" s="30">
        <v>35293181416</v>
      </c>
      <c r="H23" s="26"/>
      <c r="I23" s="33">
        <f t="shared" si="0"/>
        <v>10474662929</v>
      </c>
      <c r="J23" s="26"/>
      <c r="K23" s="31">
        <v>9658442</v>
      </c>
      <c r="L23" s="26"/>
      <c r="M23" s="30">
        <v>45767844345</v>
      </c>
      <c r="N23" s="26"/>
      <c r="O23" s="30">
        <v>51460189031</v>
      </c>
      <c r="P23" s="26"/>
      <c r="Q23" s="103">
        <f t="shared" si="1"/>
        <v>-5692344686</v>
      </c>
      <c r="R23" s="103"/>
      <c r="U23" s="17"/>
    </row>
    <row r="24" spans="1:21" ht="21.75" customHeight="1" x14ac:dyDescent="0.2">
      <c r="A24" s="6" t="s">
        <v>43</v>
      </c>
      <c r="C24" s="31">
        <v>485000</v>
      </c>
      <c r="D24" s="26"/>
      <c r="E24" s="30">
        <v>21984409800</v>
      </c>
      <c r="F24" s="26"/>
      <c r="G24" s="30">
        <v>18850667175</v>
      </c>
      <c r="H24" s="26"/>
      <c r="I24" s="33">
        <f t="shared" si="0"/>
        <v>3133742625</v>
      </c>
      <c r="J24" s="26"/>
      <c r="K24" s="31">
        <v>485000</v>
      </c>
      <c r="L24" s="26"/>
      <c r="M24" s="30">
        <v>21984409800</v>
      </c>
      <c r="N24" s="26"/>
      <c r="O24" s="30">
        <v>20097231732</v>
      </c>
      <c r="P24" s="26"/>
      <c r="Q24" s="103">
        <f t="shared" si="1"/>
        <v>1887178068</v>
      </c>
      <c r="R24" s="103"/>
      <c r="U24" s="17"/>
    </row>
    <row r="25" spans="1:21" ht="21.75" customHeight="1" x14ac:dyDescent="0.2">
      <c r="A25" s="6" t="s">
        <v>52</v>
      </c>
      <c r="C25" s="31">
        <v>6139154</v>
      </c>
      <c r="D25" s="26"/>
      <c r="E25" s="30">
        <v>47234325500</v>
      </c>
      <c r="F25" s="26"/>
      <c r="G25" s="30">
        <v>39789121739</v>
      </c>
      <c r="H25" s="26"/>
      <c r="I25" s="33">
        <f t="shared" si="0"/>
        <v>7445203761</v>
      </c>
      <c r="J25" s="26"/>
      <c r="K25" s="31">
        <v>6139154</v>
      </c>
      <c r="L25" s="26"/>
      <c r="M25" s="30">
        <v>47234325500</v>
      </c>
      <c r="N25" s="26"/>
      <c r="O25" s="30">
        <v>36381038631</v>
      </c>
      <c r="P25" s="26"/>
      <c r="Q25" s="103">
        <f t="shared" si="1"/>
        <v>10853286869</v>
      </c>
      <c r="R25" s="103"/>
      <c r="U25" s="17"/>
    </row>
    <row r="26" spans="1:21" ht="21.75" customHeight="1" x14ac:dyDescent="0.2">
      <c r="A26" s="6" t="s">
        <v>40</v>
      </c>
      <c r="C26" s="31">
        <v>4000000</v>
      </c>
      <c r="D26" s="26"/>
      <c r="E26" s="30">
        <v>15980347800</v>
      </c>
      <c r="F26" s="26"/>
      <c r="G26" s="30">
        <v>15129441000</v>
      </c>
      <c r="H26" s="26"/>
      <c r="I26" s="33">
        <f t="shared" si="0"/>
        <v>850906800</v>
      </c>
      <c r="J26" s="26"/>
      <c r="K26" s="31">
        <v>4000000</v>
      </c>
      <c r="L26" s="26"/>
      <c r="M26" s="30">
        <v>15980347800</v>
      </c>
      <c r="N26" s="26"/>
      <c r="O26" s="30">
        <v>20875050003</v>
      </c>
      <c r="P26" s="26"/>
      <c r="Q26" s="103">
        <f t="shared" si="1"/>
        <v>-4894702203</v>
      </c>
      <c r="R26" s="103"/>
      <c r="U26" s="17"/>
    </row>
    <row r="27" spans="1:21" ht="21.75" customHeight="1" x14ac:dyDescent="0.2">
      <c r="A27" s="6" t="s">
        <v>28</v>
      </c>
      <c r="C27" s="31">
        <v>1100000</v>
      </c>
      <c r="D27" s="26"/>
      <c r="E27" s="30">
        <v>12279499650</v>
      </c>
      <c r="F27" s="26"/>
      <c r="G27" s="30">
        <v>12017070450</v>
      </c>
      <c r="H27" s="26"/>
      <c r="I27" s="33">
        <f t="shared" si="0"/>
        <v>262429200</v>
      </c>
      <c r="J27" s="26"/>
      <c r="K27" s="31">
        <v>1100000</v>
      </c>
      <c r="L27" s="26"/>
      <c r="M27" s="30">
        <v>12279499650</v>
      </c>
      <c r="N27" s="26"/>
      <c r="O27" s="30">
        <v>19102658850</v>
      </c>
      <c r="P27" s="26"/>
      <c r="Q27" s="103">
        <f t="shared" si="1"/>
        <v>-6823159200</v>
      </c>
      <c r="R27" s="103"/>
      <c r="U27" s="17"/>
    </row>
    <row r="28" spans="1:21" ht="21.75" customHeight="1" x14ac:dyDescent="0.2">
      <c r="A28" s="6" t="s">
        <v>56</v>
      </c>
      <c r="C28" s="31">
        <v>3200000</v>
      </c>
      <c r="D28" s="26"/>
      <c r="E28" s="30">
        <v>20517192000</v>
      </c>
      <c r="F28" s="26"/>
      <c r="G28" s="30">
        <v>18716039260</v>
      </c>
      <c r="H28" s="26"/>
      <c r="I28" s="33">
        <f t="shared" si="0"/>
        <v>1801152740</v>
      </c>
      <c r="J28" s="26"/>
      <c r="K28" s="31">
        <v>3200000</v>
      </c>
      <c r="L28" s="26"/>
      <c r="M28" s="30">
        <v>20517192000</v>
      </c>
      <c r="N28" s="26"/>
      <c r="O28" s="30">
        <v>18643798760</v>
      </c>
      <c r="P28" s="26"/>
      <c r="Q28" s="103">
        <f t="shared" si="1"/>
        <v>1873393240</v>
      </c>
      <c r="R28" s="103"/>
      <c r="U28" s="17"/>
    </row>
    <row r="29" spans="1:21" ht="21.75" customHeight="1" x14ac:dyDescent="0.2">
      <c r="A29" s="6" t="s">
        <v>48</v>
      </c>
      <c r="C29" s="31">
        <v>700000</v>
      </c>
      <c r="D29" s="26"/>
      <c r="E29" s="30">
        <v>2868231870</v>
      </c>
      <c r="F29" s="26"/>
      <c r="G29" s="30">
        <v>2472167110</v>
      </c>
      <c r="H29" s="26"/>
      <c r="I29" s="33">
        <f t="shared" si="0"/>
        <v>396064760</v>
      </c>
      <c r="J29" s="26"/>
      <c r="K29" s="31">
        <v>700000</v>
      </c>
      <c r="L29" s="26"/>
      <c r="M29" s="30">
        <v>2868231870</v>
      </c>
      <c r="N29" s="26"/>
      <c r="O29" s="30">
        <v>3020415200</v>
      </c>
      <c r="P29" s="26"/>
      <c r="Q29" s="103">
        <f t="shared" si="1"/>
        <v>-152183330</v>
      </c>
      <c r="R29" s="103"/>
      <c r="U29" s="17"/>
    </row>
    <row r="30" spans="1:21" ht="21.75" customHeight="1" x14ac:dyDescent="0.2">
      <c r="A30" s="6" t="s">
        <v>57</v>
      </c>
      <c r="C30" s="31">
        <v>800000</v>
      </c>
      <c r="D30" s="26"/>
      <c r="E30" s="30">
        <v>5980204800</v>
      </c>
      <c r="F30" s="26"/>
      <c r="G30" s="30">
        <v>6037597681</v>
      </c>
      <c r="H30" s="26"/>
      <c r="I30" s="33">
        <f t="shared" si="0"/>
        <v>-57392881</v>
      </c>
      <c r="J30" s="26"/>
      <c r="K30" s="31">
        <v>800000</v>
      </c>
      <c r="L30" s="26"/>
      <c r="M30" s="30">
        <v>5980204800</v>
      </c>
      <c r="N30" s="26"/>
      <c r="O30" s="30">
        <v>6037597681</v>
      </c>
      <c r="P30" s="26"/>
      <c r="Q30" s="103">
        <f t="shared" si="1"/>
        <v>-57392881</v>
      </c>
      <c r="R30" s="103"/>
      <c r="U30" s="17"/>
    </row>
    <row r="31" spans="1:21" ht="21.75" customHeight="1" x14ac:dyDescent="0.2">
      <c r="A31" s="6" t="s">
        <v>54</v>
      </c>
      <c r="C31" s="31">
        <v>125000</v>
      </c>
      <c r="D31" s="26"/>
      <c r="E31" s="30">
        <v>4498076250</v>
      </c>
      <c r="F31" s="26"/>
      <c r="G31" s="30">
        <v>2669024250</v>
      </c>
      <c r="H31" s="26"/>
      <c r="I31" s="33">
        <f t="shared" si="0"/>
        <v>1829052000</v>
      </c>
      <c r="J31" s="26"/>
      <c r="K31" s="31">
        <v>125000</v>
      </c>
      <c r="L31" s="26"/>
      <c r="M31" s="30">
        <v>4498076250</v>
      </c>
      <c r="N31" s="26"/>
      <c r="O31" s="30">
        <v>2372902604</v>
      </c>
      <c r="P31" s="26"/>
      <c r="Q31" s="103">
        <f t="shared" si="1"/>
        <v>2125173646</v>
      </c>
      <c r="R31" s="103"/>
      <c r="U31" s="17"/>
    </row>
    <row r="32" spans="1:21" ht="21.75" customHeight="1" x14ac:dyDescent="0.2">
      <c r="A32" s="6" t="s">
        <v>20</v>
      </c>
      <c r="C32" s="31">
        <v>2035520</v>
      </c>
      <c r="D32" s="26"/>
      <c r="E32" s="30">
        <v>29116850559</v>
      </c>
      <c r="F32" s="26"/>
      <c r="G32" s="30">
        <v>26405482960</v>
      </c>
      <c r="H32" s="26"/>
      <c r="I32" s="33">
        <f t="shared" si="0"/>
        <v>2711367599</v>
      </c>
      <c r="J32" s="26"/>
      <c r="K32" s="31">
        <v>2035520</v>
      </c>
      <c r="L32" s="26"/>
      <c r="M32" s="30">
        <v>29116850559</v>
      </c>
      <c r="N32" s="26"/>
      <c r="O32" s="30">
        <v>37190251105</v>
      </c>
      <c r="P32" s="26"/>
      <c r="Q32" s="103">
        <f t="shared" si="1"/>
        <v>-8073400546</v>
      </c>
      <c r="R32" s="103"/>
      <c r="U32" s="17"/>
    </row>
    <row r="33" spans="1:21" ht="21.75" customHeight="1" x14ac:dyDescent="0.2">
      <c r="A33" s="6" t="s">
        <v>61</v>
      </c>
      <c r="C33" s="31">
        <v>305300</v>
      </c>
      <c r="D33" s="26"/>
      <c r="E33" s="30">
        <v>15599050101</v>
      </c>
      <c r="F33" s="26"/>
      <c r="G33" s="30">
        <v>15309418059</v>
      </c>
      <c r="H33" s="26"/>
      <c r="I33" s="33">
        <f t="shared" si="0"/>
        <v>289632042</v>
      </c>
      <c r="J33" s="26"/>
      <c r="K33" s="31">
        <v>305300</v>
      </c>
      <c r="L33" s="26"/>
      <c r="M33" s="30">
        <v>15599050101</v>
      </c>
      <c r="N33" s="26"/>
      <c r="O33" s="30">
        <v>15309418050</v>
      </c>
      <c r="P33" s="26"/>
      <c r="Q33" s="103">
        <f t="shared" si="1"/>
        <v>289632051</v>
      </c>
      <c r="R33" s="103"/>
      <c r="U33" s="17"/>
    </row>
    <row r="34" spans="1:21" ht="21.75" customHeight="1" x14ac:dyDescent="0.2">
      <c r="A34" s="6" t="s">
        <v>23</v>
      </c>
      <c r="C34" s="31">
        <v>3400000</v>
      </c>
      <c r="D34" s="26"/>
      <c r="E34" s="30">
        <v>14232211470</v>
      </c>
      <c r="F34" s="26"/>
      <c r="G34" s="30">
        <v>11873132010</v>
      </c>
      <c r="H34" s="26"/>
      <c r="I34" s="33">
        <f t="shared" si="0"/>
        <v>2359079460</v>
      </c>
      <c r="J34" s="26"/>
      <c r="K34" s="31">
        <v>3400000</v>
      </c>
      <c r="L34" s="26"/>
      <c r="M34" s="30">
        <v>14232211470</v>
      </c>
      <c r="N34" s="26"/>
      <c r="O34" s="30">
        <v>10037916900</v>
      </c>
      <c r="P34" s="26"/>
      <c r="Q34" s="103">
        <f t="shared" si="1"/>
        <v>4194294570</v>
      </c>
      <c r="R34" s="103"/>
      <c r="U34" s="17"/>
    </row>
    <row r="35" spans="1:21" ht="21.75" customHeight="1" x14ac:dyDescent="0.2">
      <c r="A35" s="6" t="s">
        <v>63</v>
      </c>
      <c r="C35" s="31">
        <v>100000</v>
      </c>
      <c r="D35" s="26"/>
      <c r="E35" s="30">
        <v>1816129350</v>
      </c>
      <c r="F35" s="26"/>
      <c r="G35" s="30">
        <v>1252135908</v>
      </c>
      <c r="H35" s="26"/>
      <c r="I35" s="33">
        <f t="shared" si="0"/>
        <v>563993442</v>
      </c>
      <c r="J35" s="26"/>
      <c r="K35" s="31">
        <v>100000</v>
      </c>
      <c r="L35" s="26"/>
      <c r="M35" s="30">
        <v>1816129350</v>
      </c>
      <c r="N35" s="26"/>
      <c r="O35" s="30">
        <v>1252135908</v>
      </c>
      <c r="P35" s="26"/>
      <c r="Q35" s="103">
        <f t="shared" si="1"/>
        <v>563993442</v>
      </c>
      <c r="R35" s="103"/>
      <c r="U35" s="17"/>
    </row>
    <row r="36" spans="1:21" ht="21.75" customHeight="1" x14ac:dyDescent="0.2">
      <c r="A36" s="6" t="s">
        <v>22</v>
      </c>
      <c r="C36" s="31">
        <v>23335977</v>
      </c>
      <c r="D36" s="26"/>
      <c r="E36" s="30">
        <v>74416386421</v>
      </c>
      <c r="F36" s="26"/>
      <c r="G36" s="30">
        <v>53794139685</v>
      </c>
      <c r="H36" s="26"/>
      <c r="I36" s="33">
        <f t="shared" si="0"/>
        <v>20622246736</v>
      </c>
      <c r="J36" s="26"/>
      <c r="K36" s="31">
        <v>23335977</v>
      </c>
      <c r="L36" s="26"/>
      <c r="M36" s="30">
        <v>74416386421</v>
      </c>
      <c r="N36" s="26"/>
      <c r="O36" s="30">
        <v>54921285599</v>
      </c>
      <c r="P36" s="26"/>
      <c r="Q36" s="103">
        <f t="shared" si="1"/>
        <v>19495100822</v>
      </c>
      <c r="R36" s="103"/>
      <c r="U36" s="17"/>
    </row>
    <row r="37" spans="1:21" ht="21.75" customHeight="1" x14ac:dyDescent="0.2">
      <c r="A37" s="6" t="s">
        <v>34</v>
      </c>
      <c r="C37" s="31">
        <v>617383</v>
      </c>
      <c r="D37" s="26"/>
      <c r="E37" s="30">
        <v>1861994838</v>
      </c>
      <c r="F37" s="26"/>
      <c r="G37" s="30">
        <v>1861994838</v>
      </c>
      <c r="H37" s="26"/>
      <c r="I37" s="35">
        <f t="shared" si="0"/>
        <v>0</v>
      </c>
      <c r="J37" s="26"/>
      <c r="K37" s="31">
        <v>617383</v>
      </c>
      <c r="L37" s="26"/>
      <c r="M37" s="30">
        <v>1861994838</v>
      </c>
      <c r="N37" s="26"/>
      <c r="O37" s="30">
        <v>1861994838</v>
      </c>
      <c r="P37" s="26"/>
      <c r="Q37" s="99">
        <f t="shared" si="1"/>
        <v>0</v>
      </c>
      <c r="R37" s="99"/>
      <c r="U37" s="17"/>
    </row>
    <row r="38" spans="1:21" ht="21.75" customHeight="1" x14ac:dyDescent="0.2">
      <c r="A38" s="6" t="s">
        <v>21</v>
      </c>
      <c r="C38" s="31">
        <v>19993677</v>
      </c>
      <c r="D38" s="26"/>
      <c r="E38" s="30">
        <v>44141741175</v>
      </c>
      <c r="F38" s="26"/>
      <c r="G38" s="30">
        <v>34760875873</v>
      </c>
      <c r="H38" s="26"/>
      <c r="I38" s="33">
        <f t="shared" si="0"/>
        <v>9380865302</v>
      </c>
      <c r="J38" s="26"/>
      <c r="K38" s="31">
        <v>19993677</v>
      </c>
      <c r="L38" s="26"/>
      <c r="M38" s="30">
        <v>44141741175</v>
      </c>
      <c r="N38" s="26"/>
      <c r="O38" s="30">
        <v>36847720908</v>
      </c>
      <c r="P38" s="26"/>
      <c r="Q38" s="103">
        <f t="shared" si="1"/>
        <v>7294020267</v>
      </c>
      <c r="R38" s="103"/>
      <c r="U38" s="17"/>
    </row>
    <row r="39" spans="1:21" ht="21.75" customHeight="1" x14ac:dyDescent="0.2">
      <c r="A39" s="6" t="s">
        <v>25</v>
      </c>
      <c r="C39" s="31">
        <v>1891700</v>
      </c>
      <c r="D39" s="26"/>
      <c r="E39" s="30">
        <v>5208830946</v>
      </c>
      <c r="F39" s="26"/>
      <c r="G39" s="30">
        <v>4441609637</v>
      </c>
      <c r="H39" s="26"/>
      <c r="I39" s="33">
        <f t="shared" si="0"/>
        <v>767221309</v>
      </c>
      <c r="J39" s="26"/>
      <c r="K39" s="31">
        <v>1891700</v>
      </c>
      <c r="L39" s="26"/>
      <c r="M39" s="30">
        <v>5208830946</v>
      </c>
      <c r="N39" s="26"/>
      <c r="O39" s="30">
        <v>6613179564</v>
      </c>
      <c r="P39" s="26"/>
      <c r="Q39" s="103">
        <f t="shared" si="1"/>
        <v>-1404348618</v>
      </c>
      <c r="R39" s="103"/>
      <c r="U39" s="17"/>
    </row>
    <row r="40" spans="1:21" ht="21.75" customHeight="1" x14ac:dyDescent="0.2">
      <c r="A40" s="6" t="s">
        <v>19</v>
      </c>
      <c r="C40" s="31">
        <v>7368000</v>
      </c>
      <c r="D40" s="26"/>
      <c r="E40" s="30">
        <v>24609178944</v>
      </c>
      <c r="F40" s="26"/>
      <c r="G40" s="30">
        <v>21386548368</v>
      </c>
      <c r="H40" s="26"/>
      <c r="I40" s="33">
        <f t="shared" si="0"/>
        <v>3222630576</v>
      </c>
      <c r="J40" s="26"/>
      <c r="K40" s="31">
        <v>7368000</v>
      </c>
      <c r="L40" s="26"/>
      <c r="M40" s="30">
        <v>24609178944</v>
      </c>
      <c r="N40" s="26"/>
      <c r="O40" s="30">
        <v>22778550658</v>
      </c>
      <c r="P40" s="26"/>
      <c r="Q40" s="103">
        <f t="shared" si="1"/>
        <v>1830628286</v>
      </c>
      <c r="R40" s="103"/>
      <c r="U40" s="17"/>
    </row>
    <row r="41" spans="1:21" ht="21.75" customHeight="1" x14ac:dyDescent="0.2">
      <c r="A41" s="6" t="s">
        <v>44</v>
      </c>
      <c r="C41" s="31">
        <v>4428997</v>
      </c>
      <c r="D41" s="26"/>
      <c r="E41" s="30">
        <v>37818715978</v>
      </c>
      <c r="F41" s="26"/>
      <c r="G41" s="30">
        <v>34868944185</v>
      </c>
      <c r="H41" s="26"/>
      <c r="I41" s="33">
        <f t="shared" si="0"/>
        <v>2949771793</v>
      </c>
      <c r="J41" s="26"/>
      <c r="K41" s="31">
        <v>4428997</v>
      </c>
      <c r="L41" s="26"/>
      <c r="M41" s="30">
        <v>37818715978</v>
      </c>
      <c r="N41" s="26"/>
      <c r="O41" s="30">
        <v>34907853789</v>
      </c>
      <c r="P41" s="26"/>
      <c r="Q41" s="103">
        <f t="shared" si="1"/>
        <v>2910862189</v>
      </c>
      <c r="R41" s="103"/>
      <c r="U41" s="17"/>
    </row>
    <row r="42" spans="1:21" ht="21.75" customHeight="1" x14ac:dyDescent="0.2">
      <c r="A42" s="6" t="s">
        <v>49</v>
      </c>
      <c r="C42" s="31">
        <v>12725747</v>
      </c>
      <c r="D42" s="26"/>
      <c r="E42" s="30">
        <v>72358164766</v>
      </c>
      <c r="F42" s="26"/>
      <c r="G42" s="30">
        <v>59126234636</v>
      </c>
      <c r="H42" s="26"/>
      <c r="I42" s="33">
        <f t="shared" si="0"/>
        <v>13231930130</v>
      </c>
      <c r="J42" s="26"/>
      <c r="K42" s="31">
        <v>12725747</v>
      </c>
      <c r="L42" s="26"/>
      <c r="M42" s="30">
        <v>72358164766</v>
      </c>
      <c r="N42" s="26"/>
      <c r="O42" s="30">
        <v>59689396488</v>
      </c>
      <c r="P42" s="26"/>
      <c r="Q42" s="103">
        <f t="shared" si="1"/>
        <v>12668768278</v>
      </c>
      <c r="R42" s="103"/>
      <c r="U42" s="17"/>
    </row>
    <row r="43" spans="1:21" ht="21.75" customHeight="1" x14ac:dyDescent="0.2">
      <c r="A43" s="6" t="s">
        <v>47</v>
      </c>
      <c r="C43" s="31">
        <v>4575000</v>
      </c>
      <c r="D43" s="26"/>
      <c r="E43" s="30">
        <v>11696886945</v>
      </c>
      <c r="F43" s="26"/>
      <c r="G43" s="30">
        <v>10534072106</v>
      </c>
      <c r="H43" s="26"/>
      <c r="I43" s="33">
        <f t="shared" si="0"/>
        <v>1162814839</v>
      </c>
      <c r="J43" s="26"/>
      <c r="K43" s="31">
        <v>4575000</v>
      </c>
      <c r="L43" s="26"/>
      <c r="M43" s="30">
        <v>11696886945</v>
      </c>
      <c r="N43" s="26"/>
      <c r="O43" s="30">
        <v>12899215271</v>
      </c>
      <c r="P43" s="26"/>
      <c r="Q43" s="103">
        <f t="shared" si="1"/>
        <v>-1202328326</v>
      </c>
      <c r="R43" s="103"/>
      <c r="U43" s="17"/>
    </row>
    <row r="44" spans="1:21" ht="21.75" customHeight="1" x14ac:dyDescent="0.2">
      <c r="A44" s="6" t="s">
        <v>50</v>
      </c>
      <c r="C44" s="31">
        <v>78373</v>
      </c>
      <c r="D44" s="26"/>
      <c r="E44" s="30">
        <v>371225333</v>
      </c>
      <c r="F44" s="26"/>
      <c r="G44" s="30">
        <v>277503596</v>
      </c>
      <c r="H44" s="26"/>
      <c r="I44" s="33">
        <f t="shared" si="0"/>
        <v>93721737</v>
      </c>
      <c r="J44" s="26"/>
      <c r="K44" s="31">
        <v>78373</v>
      </c>
      <c r="L44" s="26"/>
      <c r="M44" s="30">
        <v>371225333</v>
      </c>
      <c r="N44" s="26"/>
      <c r="O44" s="30">
        <v>399972881</v>
      </c>
      <c r="P44" s="26"/>
      <c r="Q44" s="103">
        <f t="shared" si="1"/>
        <v>-28747548</v>
      </c>
      <c r="R44" s="103"/>
      <c r="U44" s="17"/>
    </row>
    <row r="45" spans="1:21" ht="21.75" customHeight="1" x14ac:dyDescent="0.2">
      <c r="A45" s="6" t="s">
        <v>31</v>
      </c>
      <c r="C45" s="31">
        <v>8922400</v>
      </c>
      <c r="D45" s="26"/>
      <c r="E45" s="30">
        <v>53570642788</v>
      </c>
      <c r="F45" s="26"/>
      <c r="G45" s="30">
        <v>46076074385</v>
      </c>
      <c r="H45" s="26"/>
      <c r="I45" s="33">
        <f t="shared" si="0"/>
        <v>7494568403</v>
      </c>
      <c r="J45" s="26"/>
      <c r="K45" s="31">
        <v>8922400</v>
      </c>
      <c r="L45" s="26"/>
      <c r="M45" s="30">
        <v>53570642788</v>
      </c>
      <c r="N45" s="26"/>
      <c r="O45" s="30">
        <v>34997262233</v>
      </c>
      <c r="P45" s="26"/>
      <c r="Q45" s="103">
        <f t="shared" si="1"/>
        <v>18573380555</v>
      </c>
      <c r="R45" s="103"/>
      <c r="U45" s="17"/>
    </row>
    <row r="46" spans="1:21" ht="21.75" customHeight="1" x14ac:dyDescent="0.2">
      <c r="A46" s="6" t="s">
        <v>62</v>
      </c>
      <c r="C46" s="31">
        <v>2000000</v>
      </c>
      <c r="D46" s="26"/>
      <c r="E46" s="30">
        <v>13081698000</v>
      </c>
      <c r="F46" s="26"/>
      <c r="G46" s="30">
        <v>12521359080</v>
      </c>
      <c r="H46" s="26"/>
      <c r="I46" s="33">
        <f t="shared" si="0"/>
        <v>560338920</v>
      </c>
      <c r="J46" s="26"/>
      <c r="K46" s="31">
        <v>2000000</v>
      </c>
      <c r="L46" s="26"/>
      <c r="M46" s="30">
        <v>13081698000</v>
      </c>
      <c r="N46" s="26"/>
      <c r="O46" s="30">
        <v>12521359080</v>
      </c>
      <c r="P46" s="26"/>
      <c r="Q46" s="103">
        <f t="shared" si="1"/>
        <v>560338920</v>
      </c>
      <c r="R46" s="103"/>
      <c r="U46" s="17"/>
    </row>
    <row r="47" spans="1:21" ht="21.75" customHeight="1" x14ac:dyDescent="0.2">
      <c r="A47" s="6" t="s">
        <v>26</v>
      </c>
      <c r="C47" s="31">
        <v>850000</v>
      </c>
      <c r="D47" s="26"/>
      <c r="E47" s="30">
        <v>3996578025</v>
      </c>
      <c r="F47" s="26"/>
      <c r="G47" s="30">
        <v>3396668850</v>
      </c>
      <c r="H47" s="26"/>
      <c r="I47" s="33">
        <f t="shared" si="0"/>
        <v>599909175</v>
      </c>
      <c r="J47" s="26"/>
      <c r="K47" s="31">
        <v>850000</v>
      </c>
      <c r="L47" s="26"/>
      <c r="M47" s="30">
        <v>3996578025</v>
      </c>
      <c r="N47" s="26"/>
      <c r="O47" s="30">
        <v>3312621228</v>
      </c>
      <c r="P47" s="26"/>
      <c r="Q47" s="103">
        <f t="shared" si="1"/>
        <v>683956797</v>
      </c>
      <c r="R47" s="103"/>
      <c r="U47" s="17"/>
    </row>
    <row r="48" spans="1:21" ht="21.75" customHeight="1" x14ac:dyDescent="0.2">
      <c r="A48" s="6" t="s">
        <v>60</v>
      </c>
      <c r="C48" s="31">
        <v>800000</v>
      </c>
      <c r="D48" s="26"/>
      <c r="E48" s="30">
        <v>3961090440</v>
      </c>
      <c r="F48" s="26"/>
      <c r="G48" s="30">
        <v>3972482991</v>
      </c>
      <c r="H48" s="26"/>
      <c r="I48" s="33">
        <f t="shared" si="0"/>
        <v>-11392551</v>
      </c>
      <c r="J48" s="26"/>
      <c r="K48" s="31">
        <v>800000</v>
      </c>
      <c r="L48" s="26"/>
      <c r="M48" s="30">
        <v>3961090440</v>
      </c>
      <c r="N48" s="26"/>
      <c r="O48" s="30">
        <v>3972482991</v>
      </c>
      <c r="P48" s="26"/>
      <c r="Q48" s="103">
        <f t="shared" si="1"/>
        <v>-11392551</v>
      </c>
      <c r="R48" s="103"/>
      <c r="U48" s="17"/>
    </row>
    <row r="49" spans="1:21" ht="21.75" customHeight="1" x14ac:dyDescent="0.2">
      <c r="A49" s="6" t="s">
        <v>65</v>
      </c>
      <c r="C49" s="31">
        <v>1000000</v>
      </c>
      <c r="D49" s="26"/>
      <c r="E49" s="30">
        <v>5874835500</v>
      </c>
      <c r="F49" s="26"/>
      <c r="G49" s="30">
        <v>5765170532</v>
      </c>
      <c r="H49" s="26"/>
      <c r="I49" s="33">
        <f t="shared" si="0"/>
        <v>109664968</v>
      </c>
      <c r="J49" s="26"/>
      <c r="K49" s="31">
        <v>1000000</v>
      </c>
      <c r="L49" s="26"/>
      <c r="M49" s="30">
        <v>5874835500</v>
      </c>
      <c r="N49" s="26"/>
      <c r="O49" s="30">
        <v>5765170532</v>
      </c>
      <c r="P49" s="26"/>
      <c r="Q49" s="103">
        <f t="shared" si="1"/>
        <v>109664968</v>
      </c>
      <c r="R49" s="103"/>
      <c r="U49" s="17"/>
    </row>
    <row r="50" spans="1:21" ht="21.75" customHeight="1" x14ac:dyDescent="0.2">
      <c r="A50" s="6" t="s">
        <v>55</v>
      </c>
      <c r="C50" s="31">
        <v>11756700</v>
      </c>
      <c r="D50" s="26"/>
      <c r="E50" s="30">
        <v>41254219151</v>
      </c>
      <c r="F50" s="26"/>
      <c r="G50" s="30">
        <v>34786801535</v>
      </c>
      <c r="H50" s="26"/>
      <c r="I50" s="33">
        <f t="shared" si="0"/>
        <v>6467417616</v>
      </c>
      <c r="J50" s="26"/>
      <c r="K50" s="31">
        <v>11756700</v>
      </c>
      <c r="L50" s="26"/>
      <c r="M50" s="30">
        <v>41254219151</v>
      </c>
      <c r="N50" s="26"/>
      <c r="O50" s="30">
        <v>35837251341</v>
      </c>
      <c r="P50" s="26"/>
      <c r="Q50" s="103">
        <f t="shared" si="1"/>
        <v>5416967810</v>
      </c>
      <c r="R50" s="103"/>
      <c r="U50" s="17"/>
    </row>
    <row r="51" spans="1:21" ht="21.75" customHeight="1" x14ac:dyDescent="0.2">
      <c r="A51" s="6" t="s">
        <v>37</v>
      </c>
      <c r="C51" s="31">
        <v>1117000</v>
      </c>
      <c r="D51" s="26"/>
      <c r="E51" s="30">
        <v>3126756441</v>
      </c>
      <c r="F51" s="26"/>
      <c r="G51" s="30">
        <v>2794760640</v>
      </c>
      <c r="H51" s="26"/>
      <c r="I51" s="33">
        <f t="shared" si="0"/>
        <v>331995801</v>
      </c>
      <c r="J51" s="26"/>
      <c r="K51" s="31">
        <v>1117000</v>
      </c>
      <c r="L51" s="26"/>
      <c r="M51" s="30">
        <v>3126756441</v>
      </c>
      <c r="N51" s="26"/>
      <c r="O51" s="30">
        <v>2704151982</v>
      </c>
      <c r="P51" s="26"/>
      <c r="Q51" s="103">
        <f t="shared" si="1"/>
        <v>422604459</v>
      </c>
      <c r="R51" s="103"/>
      <c r="U51" s="17"/>
    </row>
    <row r="52" spans="1:21" ht="21.75" customHeight="1" x14ac:dyDescent="0.2">
      <c r="A52" s="39" t="s">
        <v>24</v>
      </c>
      <c r="C52" s="35">
        <v>350000</v>
      </c>
      <c r="D52" s="26"/>
      <c r="E52" s="34">
        <v>1042708747</v>
      </c>
      <c r="F52" s="26"/>
      <c r="G52" s="34">
        <v>880579192</v>
      </c>
      <c r="H52" s="26"/>
      <c r="I52" s="33">
        <f t="shared" si="0"/>
        <v>162129555</v>
      </c>
      <c r="J52" s="26"/>
      <c r="K52" s="35">
        <v>350000</v>
      </c>
      <c r="L52" s="26"/>
      <c r="M52" s="34">
        <v>1042708747</v>
      </c>
      <c r="N52" s="26"/>
      <c r="O52" s="34">
        <v>718151490</v>
      </c>
      <c r="P52" s="26"/>
      <c r="Q52" s="103">
        <f t="shared" si="1"/>
        <v>324557257</v>
      </c>
      <c r="R52" s="103"/>
      <c r="U52" s="17"/>
    </row>
    <row r="53" spans="1:21" s="18" customFormat="1" ht="21.75" customHeight="1" thickBot="1" x14ac:dyDescent="0.25">
      <c r="A53" s="41"/>
      <c r="C53" s="37"/>
      <c r="D53" s="36"/>
      <c r="E53" s="38">
        <f>SUM(E8:E52)</f>
        <v>881659934334</v>
      </c>
      <c r="F53" s="36"/>
      <c r="G53" s="38">
        <f>SUM(G8:G52)</f>
        <v>742599907619</v>
      </c>
      <c r="H53" s="36"/>
      <c r="I53" s="59">
        <f>SUM(I8:I52)</f>
        <v>139060026715</v>
      </c>
      <c r="J53" s="36"/>
      <c r="K53" s="37"/>
      <c r="L53" s="36"/>
      <c r="M53" s="38">
        <f>SUM(M8:M52)</f>
        <v>881659934334</v>
      </c>
      <c r="N53" s="36"/>
      <c r="O53" s="38">
        <f>SUM(O8:O52)</f>
        <v>806271418481</v>
      </c>
      <c r="P53" s="36"/>
      <c r="Q53" s="105">
        <f>SUM(Q8:R52)</f>
        <v>75388515853</v>
      </c>
      <c r="R53" s="105"/>
    </row>
    <row r="54" spans="1:21" ht="13.5" thickTop="1" x14ac:dyDescent="0.2"/>
    <row r="56" spans="1:21" x14ac:dyDescent="0.2">
      <c r="M56" s="43"/>
      <c r="Q56" s="17"/>
    </row>
    <row r="57" spans="1:21" x14ac:dyDescent="0.2">
      <c r="M57" s="17"/>
      <c r="Q57" s="17"/>
    </row>
  </sheetData>
  <mergeCells count="54">
    <mergeCell ref="Q53:R53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61"/>
  <sheetViews>
    <sheetView rightToLeft="1" topLeftCell="A43" workbookViewId="0">
      <selection activeCell="V67" sqref="V67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3" bestFit="1" customWidth="1"/>
    <col min="7" max="7" width="1.28515625" customWidth="1"/>
    <col min="8" max="8" width="16.85546875" bestFit="1" customWidth="1"/>
    <col min="9" max="9" width="1.28515625" customWidth="1"/>
    <col min="10" max="10" width="17.85546875" bestFit="1" customWidth="1"/>
    <col min="11" max="11" width="1.28515625" customWidth="1"/>
    <col min="12" max="12" width="11" bestFit="1" customWidth="1"/>
    <col min="13" max="13" width="1.28515625" customWidth="1"/>
    <col min="14" max="14" width="16.42578125" bestFit="1" customWidth="1"/>
    <col min="15" max="15" width="1.28515625" customWidth="1"/>
    <col min="16" max="16" width="11.7109375" bestFit="1" customWidth="1"/>
    <col min="17" max="17" width="1.28515625" customWidth="1"/>
    <col min="18" max="18" width="16.7109375" bestFit="1" customWidth="1"/>
    <col min="19" max="19" width="1.28515625" customWidth="1"/>
    <col min="20" max="20" width="12.42578125" bestFit="1" customWidth="1"/>
    <col min="21" max="21" width="1.28515625" customWidth="1"/>
    <col min="22" max="22" width="16.28515625" bestFit="1" customWidth="1"/>
    <col min="23" max="23" width="1.28515625" customWidth="1"/>
    <col min="24" max="24" width="18.5703125" bestFit="1" customWidth="1"/>
    <col min="25" max="25" width="1.28515625" customWidth="1"/>
    <col min="26" max="26" width="18.7109375" bestFit="1" customWidth="1"/>
    <col min="27" max="27" width="1.28515625" customWidth="1"/>
    <col min="28" max="28" width="18.28515625" bestFit="1" customWidth="1"/>
    <col min="29" max="29" width="0.28515625" customWidth="1"/>
    <col min="32" max="32" width="9" customWidth="1"/>
    <col min="33" max="33" width="3.140625" hidden="1" customWidth="1"/>
  </cols>
  <sheetData>
    <row r="1" spans="1:33" ht="25.5" customHeight="1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</row>
    <row r="2" spans="1:33" ht="25.5" customHeight="1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</row>
    <row r="3" spans="1:33" ht="25.5" customHeight="1" x14ac:dyDescent="0.2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</row>
    <row r="4" spans="1:33" ht="24" x14ac:dyDescent="0.2">
      <c r="A4" s="1" t="s">
        <v>3</v>
      </c>
      <c r="B4" s="91" t="s">
        <v>4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</row>
    <row r="5" spans="1:33" ht="24" x14ac:dyDescent="0.2">
      <c r="A5" s="91" t="s">
        <v>5</v>
      </c>
      <c r="B5" s="91"/>
      <c r="C5" s="91" t="s">
        <v>6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</row>
    <row r="6" spans="1:33" ht="14.45" customHeight="1" x14ac:dyDescent="0.2">
      <c r="F6" s="92" t="s">
        <v>7</v>
      </c>
      <c r="G6" s="92"/>
      <c r="H6" s="92"/>
      <c r="I6" s="92"/>
      <c r="J6" s="92"/>
      <c r="L6" s="92" t="s">
        <v>8</v>
      </c>
      <c r="M6" s="92"/>
      <c r="N6" s="92"/>
      <c r="O6" s="92"/>
      <c r="P6" s="92"/>
      <c r="Q6" s="92"/>
      <c r="R6" s="92"/>
      <c r="T6" s="92" t="s">
        <v>9</v>
      </c>
      <c r="U6" s="92"/>
      <c r="V6" s="92"/>
      <c r="W6" s="92"/>
      <c r="X6" s="92"/>
      <c r="Y6" s="92"/>
      <c r="Z6" s="92"/>
      <c r="AA6" s="92"/>
      <c r="AB6" s="92"/>
    </row>
    <row r="7" spans="1:33" ht="14.45" customHeight="1" x14ac:dyDescent="0.2">
      <c r="F7" s="3"/>
      <c r="G7" s="3"/>
      <c r="H7" s="3"/>
      <c r="I7" s="3"/>
      <c r="J7" s="3"/>
      <c r="L7" s="93" t="s">
        <v>10</v>
      </c>
      <c r="M7" s="93"/>
      <c r="N7" s="93"/>
      <c r="O7" s="3"/>
      <c r="P7" s="93" t="s">
        <v>11</v>
      </c>
      <c r="Q7" s="93"/>
      <c r="R7" s="93"/>
      <c r="T7" s="3"/>
      <c r="U7" s="3"/>
      <c r="V7" s="3"/>
      <c r="W7" s="3"/>
      <c r="X7" s="3"/>
      <c r="Y7" s="3"/>
      <c r="Z7" s="3"/>
      <c r="AA7" s="3"/>
      <c r="AB7" s="3"/>
    </row>
    <row r="8" spans="1:33" ht="14.45" customHeight="1" x14ac:dyDescent="0.2">
      <c r="A8" s="94"/>
      <c r="B8" s="94"/>
      <c r="C8" s="94"/>
      <c r="E8" s="92" t="s">
        <v>12</v>
      </c>
      <c r="F8" s="92"/>
      <c r="H8" s="2" t="s">
        <v>13</v>
      </c>
      <c r="J8" s="2" t="s">
        <v>14</v>
      </c>
      <c r="L8" s="4" t="s">
        <v>12</v>
      </c>
      <c r="M8" s="3"/>
      <c r="N8" s="4" t="s">
        <v>13</v>
      </c>
      <c r="P8" s="4" t="s">
        <v>12</v>
      </c>
      <c r="Q8" s="3"/>
      <c r="R8" s="4" t="s">
        <v>15</v>
      </c>
      <c r="T8" s="2" t="s">
        <v>12</v>
      </c>
      <c r="V8" s="2" t="s">
        <v>16</v>
      </c>
      <c r="X8" s="2" t="s">
        <v>13</v>
      </c>
      <c r="Z8" s="2" t="s">
        <v>14</v>
      </c>
      <c r="AB8" s="21" t="s">
        <v>17</v>
      </c>
    </row>
    <row r="9" spans="1:33" ht="21.75" customHeight="1" x14ac:dyDescent="0.2">
      <c r="A9" s="95" t="s">
        <v>18</v>
      </c>
      <c r="B9" s="95"/>
      <c r="C9" s="95"/>
      <c r="E9" s="96">
        <v>2771416</v>
      </c>
      <c r="F9" s="96"/>
      <c r="G9" s="26"/>
      <c r="H9" s="27">
        <v>10860532347</v>
      </c>
      <c r="I9" s="26"/>
      <c r="J9" s="27">
        <v>3768738870.3263998</v>
      </c>
      <c r="K9" s="26"/>
      <c r="L9" s="28">
        <v>0</v>
      </c>
      <c r="M9" s="29"/>
      <c r="N9" s="28">
        <v>0</v>
      </c>
      <c r="O9" s="26"/>
      <c r="P9" s="28">
        <v>0</v>
      </c>
      <c r="Q9" s="29"/>
      <c r="R9" s="28">
        <v>0</v>
      </c>
      <c r="S9" s="26"/>
      <c r="T9" s="28">
        <v>2771416</v>
      </c>
      <c r="U9" s="29"/>
      <c r="V9" s="28">
        <v>1592</v>
      </c>
      <c r="W9" s="26"/>
      <c r="X9" s="27">
        <v>10860532347</v>
      </c>
      <c r="Y9" s="26"/>
      <c r="Z9" s="27">
        <v>4385842311.0816002</v>
      </c>
      <c r="AB9" s="20">
        <f t="shared" ref="AB9:AB56" si="0">Z9/$AG$11</f>
        <v>4.7496984884587779E-3</v>
      </c>
    </row>
    <row r="10" spans="1:33" ht="21.75" customHeight="1" x14ac:dyDescent="0.2">
      <c r="A10" s="97" t="s">
        <v>19</v>
      </c>
      <c r="B10" s="97"/>
      <c r="C10" s="97"/>
      <c r="E10" s="98">
        <v>7368000</v>
      </c>
      <c r="F10" s="98"/>
      <c r="G10" s="26"/>
      <c r="H10" s="30">
        <v>22778550658</v>
      </c>
      <c r="I10" s="26"/>
      <c r="J10" s="30">
        <v>21386548368</v>
      </c>
      <c r="K10" s="26"/>
      <c r="L10" s="31">
        <v>0</v>
      </c>
      <c r="M10" s="29"/>
      <c r="N10" s="31">
        <v>0</v>
      </c>
      <c r="O10" s="26"/>
      <c r="P10" s="31">
        <v>0</v>
      </c>
      <c r="Q10" s="29"/>
      <c r="R10" s="31">
        <v>0</v>
      </c>
      <c r="S10" s="26"/>
      <c r="T10" s="31">
        <v>7368000</v>
      </c>
      <c r="U10" s="29"/>
      <c r="V10" s="31">
        <v>3360</v>
      </c>
      <c r="W10" s="26"/>
      <c r="X10" s="30">
        <v>22778550658</v>
      </c>
      <c r="Y10" s="26"/>
      <c r="Z10" s="30">
        <v>24609178944</v>
      </c>
      <c r="AB10" s="20">
        <f t="shared" si="0"/>
        <v>2.6650794019017727E-2</v>
      </c>
    </row>
    <row r="11" spans="1:33" ht="21.75" customHeight="1" x14ac:dyDescent="0.2">
      <c r="A11" s="97" t="s">
        <v>20</v>
      </c>
      <c r="B11" s="97"/>
      <c r="C11" s="97"/>
      <c r="E11" s="98">
        <v>2035520</v>
      </c>
      <c r="F11" s="98"/>
      <c r="G11" s="26"/>
      <c r="H11" s="30">
        <v>27030873222</v>
      </c>
      <c r="I11" s="26"/>
      <c r="J11" s="30">
        <v>26405482960.799999</v>
      </c>
      <c r="K11" s="26"/>
      <c r="L11" s="31">
        <v>0</v>
      </c>
      <c r="M11" s="29"/>
      <c r="N11" s="31">
        <v>0</v>
      </c>
      <c r="O11" s="26"/>
      <c r="P11" s="31">
        <v>0</v>
      </c>
      <c r="Q11" s="29"/>
      <c r="R11" s="31">
        <v>0</v>
      </c>
      <c r="S11" s="26"/>
      <c r="T11" s="31">
        <v>2035520</v>
      </c>
      <c r="U11" s="29"/>
      <c r="V11" s="31">
        <v>14390</v>
      </c>
      <c r="W11" s="26"/>
      <c r="X11" s="30">
        <v>27030873222</v>
      </c>
      <c r="Y11" s="26"/>
      <c r="Z11" s="30">
        <v>29116850559.84</v>
      </c>
      <c r="AB11" s="20">
        <f t="shared" si="0"/>
        <v>3.1532428957448469E-2</v>
      </c>
      <c r="AG11" s="17">
        <v>923393836838</v>
      </c>
    </row>
    <row r="12" spans="1:33" ht="21.75" customHeight="1" x14ac:dyDescent="0.2">
      <c r="A12" s="97" t="s">
        <v>21</v>
      </c>
      <c r="B12" s="97"/>
      <c r="C12" s="97"/>
      <c r="E12" s="98">
        <v>19993677</v>
      </c>
      <c r="F12" s="98"/>
      <c r="G12" s="26"/>
      <c r="H12" s="30">
        <v>46471172112</v>
      </c>
      <c r="I12" s="26"/>
      <c r="J12" s="30">
        <v>34760875873.615601</v>
      </c>
      <c r="K12" s="26"/>
      <c r="L12" s="31">
        <v>0</v>
      </c>
      <c r="M12" s="29"/>
      <c r="N12" s="31">
        <v>0</v>
      </c>
      <c r="O12" s="26"/>
      <c r="P12" s="31">
        <v>0</v>
      </c>
      <c r="Q12" s="29"/>
      <c r="R12" s="31">
        <v>0</v>
      </c>
      <c r="S12" s="26"/>
      <c r="T12" s="31">
        <v>19993677</v>
      </c>
      <c r="U12" s="29"/>
      <c r="V12" s="31">
        <v>2221</v>
      </c>
      <c r="W12" s="26"/>
      <c r="X12" s="30">
        <v>46471172112</v>
      </c>
      <c r="Y12" s="26"/>
      <c r="Z12" s="30">
        <v>44141741175.128899</v>
      </c>
      <c r="AB12" s="20">
        <f>Z12/$AG$11</f>
        <v>4.7803807448276392E-2</v>
      </c>
    </row>
    <row r="13" spans="1:33" ht="21.75" customHeight="1" x14ac:dyDescent="0.2">
      <c r="A13" s="97" t="s">
        <v>22</v>
      </c>
      <c r="B13" s="97"/>
      <c r="C13" s="97"/>
      <c r="E13" s="98">
        <v>23335977</v>
      </c>
      <c r="F13" s="98"/>
      <c r="G13" s="26"/>
      <c r="H13" s="30">
        <v>47092331062</v>
      </c>
      <c r="I13" s="26"/>
      <c r="J13" s="30">
        <v>53794139685.555199</v>
      </c>
      <c r="K13" s="26"/>
      <c r="L13" s="31">
        <v>0</v>
      </c>
      <c r="M13" s="29"/>
      <c r="N13" s="31">
        <v>0</v>
      </c>
      <c r="O13" s="26"/>
      <c r="P13" s="31">
        <v>0</v>
      </c>
      <c r="Q13" s="29"/>
      <c r="R13" s="31">
        <v>0</v>
      </c>
      <c r="S13" s="26"/>
      <c r="T13" s="31">
        <v>23335977</v>
      </c>
      <c r="U13" s="29"/>
      <c r="V13" s="31">
        <v>3208</v>
      </c>
      <c r="W13" s="26"/>
      <c r="X13" s="30">
        <v>47092331062</v>
      </c>
      <c r="Y13" s="26"/>
      <c r="Z13" s="30">
        <v>74416386421.414795</v>
      </c>
      <c r="AB13" s="20">
        <f t="shared" si="0"/>
        <v>8.0590083507856888E-2</v>
      </c>
    </row>
    <row r="14" spans="1:33" ht="21.75" customHeight="1" x14ac:dyDescent="0.2">
      <c r="A14" s="97" t="s">
        <v>23</v>
      </c>
      <c r="B14" s="97"/>
      <c r="C14" s="97"/>
      <c r="E14" s="98">
        <v>3400000</v>
      </c>
      <c r="F14" s="98"/>
      <c r="G14" s="26"/>
      <c r="H14" s="30">
        <v>8158147631</v>
      </c>
      <c r="I14" s="26"/>
      <c r="J14" s="30">
        <v>11873132010</v>
      </c>
      <c r="K14" s="26"/>
      <c r="L14" s="31">
        <v>0</v>
      </c>
      <c r="M14" s="29"/>
      <c r="N14" s="31">
        <v>0</v>
      </c>
      <c r="O14" s="26"/>
      <c r="P14" s="31">
        <v>0</v>
      </c>
      <c r="Q14" s="29"/>
      <c r="R14" s="31">
        <v>0</v>
      </c>
      <c r="S14" s="26"/>
      <c r="T14" s="31">
        <v>3400000</v>
      </c>
      <c r="U14" s="29"/>
      <c r="V14" s="31">
        <v>4211</v>
      </c>
      <c r="W14" s="26"/>
      <c r="X14" s="30">
        <v>8158147631</v>
      </c>
      <c r="Y14" s="26"/>
      <c r="Z14" s="30">
        <v>14232211470</v>
      </c>
      <c r="AB14" s="20">
        <f t="shared" si="0"/>
        <v>1.5412937472850921E-2</v>
      </c>
    </row>
    <row r="15" spans="1:33" ht="21.75" customHeight="1" x14ac:dyDescent="0.2">
      <c r="A15" s="97" t="s">
        <v>24</v>
      </c>
      <c r="B15" s="97"/>
      <c r="C15" s="97"/>
      <c r="E15" s="98">
        <v>350000</v>
      </c>
      <c r="F15" s="98"/>
      <c r="G15" s="26"/>
      <c r="H15" s="30">
        <v>718151490</v>
      </c>
      <c r="I15" s="26"/>
      <c r="J15" s="30">
        <v>880579192.5</v>
      </c>
      <c r="K15" s="26"/>
      <c r="L15" s="31">
        <v>0</v>
      </c>
      <c r="M15" s="29"/>
      <c r="N15" s="31">
        <v>0</v>
      </c>
      <c r="O15" s="26"/>
      <c r="P15" s="31">
        <v>0</v>
      </c>
      <c r="Q15" s="29"/>
      <c r="R15" s="31">
        <v>0</v>
      </c>
      <c r="S15" s="26"/>
      <c r="T15" s="31">
        <v>350000</v>
      </c>
      <c r="U15" s="29"/>
      <c r="V15" s="31">
        <v>2997</v>
      </c>
      <c r="W15" s="26"/>
      <c r="X15" s="30">
        <v>718151490</v>
      </c>
      <c r="Y15" s="26"/>
      <c r="Z15" s="30">
        <v>1042708747.5</v>
      </c>
      <c r="AB15" s="20">
        <f t="shared" si="0"/>
        <v>1.1292134579006644E-3</v>
      </c>
    </row>
    <row r="16" spans="1:33" ht="21.75" customHeight="1" x14ac:dyDescent="0.2">
      <c r="A16" s="97" t="s">
        <v>25</v>
      </c>
      <c r="B16" s="97"/>
      <c r="C16" s="97"/>
      <c r="E16" s="98">
        <v>1891700</v>
      </c>
      <c r="F16" s="98"/>
      <c r="G16" s="26"/>
      <c r="H16" s="30">
        <v>6613179564</v>
      </c>
      <c r="I16" s="26"/>
      <c r="J16" s="30">
        <v>4441609637.3699999</v>
      </c>
      <c r="K16" s="26"/>
      <c r="L16" s="31">
        <v>0</v>
      </c>
      <c r="M16" s="29"/>
      <c r="N16" s="31">
        <v>0</v>
      </c>
      <c r="O16" s="26"/>
      <c r="P16" s="31">
        <v>0</v>
      </c>
      <c r="Q16" s="29"/>
      <c r="R16" s="31">
        <v>0</v>
      </c>
      <c r="S16" s="26"/>
      <c r="T16" s="31">
        <v>1891700</v>
      </c>
      <c r="U16" s="29"/>
      <c r="V16" s="31">
        <v>2770</v>
      </c>
      <c r="W16" s="26"/>
      <c r="X16" s="30">
        <v>6613179564</v>
      </c>
      <c r="Y16" s="26"/>
      <c r="Z16" s="30">
        <v>5208830946.4499998</v>
      </c>
      <c r="AB16" s="20">
        <f t="shared" si="0"/>
        <v>5.6409635181091594E-3</v>
      </c>
    </row>
    <row r="17" spans="1:28" ht="21.75" customHeight="1" x14ac:dyDescent="0.2">
      <c r="A17" s="97" t="s">
        <v>26</v>
      </c>
      <c r="B17" s="97"/>
      <c r="C17" s="97"/>
      <c r="E17" s="98">
        <v>850000</v>
      </c>
      <c r="F17" s="98"/>
      <c r="G17" s="26"/>
      <c r="H17" s="30">
        <v>3312621228</v>
      </c>
      <c r="I17" s="26"/>
      <c r="J17" s="30">
        <v>3396668850</v>
      </c>
      <c r="K17" s="26"/>
      <c r="L17" s="31">
        <v>0</v>
      </c>
      <c r="M17" s="29"/>
      <c r="N17" s="31">
        <v>0</v>
      </c>
      <c r="O17" s="26"/>
      <c r="P17" s="31">
        <v>0</v>
      </c>
      <c r="Q17" s="29"/>
      <c r="R17" s="31">
        <v>0</v>
      </c>
      <c r="S17" s="26"/>
      <c r="T17" s="31">
        <v>850000</v>
      </c>
      <c r="U17" s="29"/>
      <c r="V17" s="31">
        <v>4730</v>
      </c>
      <c r="W17" s="26"/>
      <c r="X17" s="30">
        <v>3312621228</v>
      </c>
      <c r="Y17" s="26"/>
      <c r="Z17" s="30">
        <v>3996578025</v>
      </c>
      <c r="AB17" s="20">
        <f t="shared" si="0"/>
        <v>4.328140242613682E-3</v>
      </c>
    </row>
    <row r="18" spans="1:28" ht="21.75" customHeight="1" x14ac:dyDescent="0.2">
      <c r="A18" s="97" t="s">
        <v>27</v>
      </c>
      <c r="B18" s="97"/>
      <c r="C18" s="97"/>
      <c r="E18" s="98">
        <v>9658442</v>
      </c>
      <c r="F18" s="98"/>
      <c r="G18" s="26"/>
      <c r="H18" s="30">
        <v>33997510117</v>
      </c>
      <c r="I18" s="26"/>
      <c r="J18" s="30">
        <v>35293181416.887604</v>
      </c>
      <c r="K18" s="26"/>
      <c r="L18" s="31">
        <v>0</v>
      </c>
      <c r="M18" s="29"/>
      <c r="N18" s="31">
        <v>0</v>
      </c>
      <c r="O18" s="26"/>
      <c r="P18" s="31">
        <v>0</v>
      </c>
      <c r="Q18" s="29"/>
      <c r="R18" s="31">
        <v>0</v>
      </c>
      <c r="S18" s="26"/>
      <c r="T18" s="31">
        <v>9658442</v>
      </c>
      <c r="U18" s="29"/>
      <c r="V18" s="31">
        <v>4767</v>
      </c>
      <c r="W18" s="26"/>
      <c r="X18" s="30">
        <v>33997510117</v>
      </c>
      <c r="Y18" s="26"/>
      <c r="Z18" s="30">
        <v>45767844345.566704</v>
      </c>
      <c r="AB18" s="20">
        <f t="shared" si="0"/>
        <v>4.9564814621560233E-2</v>
      </c>
    </row>
    <row r="19" spans="1:28" ht="21.75" customHeight="1" x14ac:dyDescent="0.2">
      <c r="A19" s="97" t="s">
        <v>28</v>
      </c>
      <c r="B19" s="97"/>
      <c r="C19" s="97"/>
      <c r="E19" s="98">
        <v>1100000</v>
      </c>
      <c r="F19" s="98"/>
      <c r="G19" s="26"/>
      <c r="H19" s="30">
        <v>18629302220</v>
      </c>
      <c r="I19" s="26"/>
      <c r="J19" s="30">
        <v>12017070450</v>
      </c>
      <c r="K19" s="26"/>
      <c r="L19" s="31">
        <v>0</v>
      </c>
      <c r="M19" s="29"/>
      <c r="N19" s="31">
        <v>0</v>
      </c>
      <c r="O19" s="26"/>
      <c r="P19" s="31">
        <v>0</v>
      </c>
      <c r="Q19" s="29"/>
      <c r="R19" s="31">
        <v>0</v>
      </c>
      <c r="S19" s="26"/>
      <c r="T19" s="31">
        <v>1100000</v>
      </c>
      <c r="U19" s="29"/>
      <c r="V19" s="31">
        <v>11230</v>
      </c>
      <c r="W19" s="26"/>
      <c r="X19" s="30">
        <v>18629302220</v>
      </c>
      <c r="Y19" s="26"/>
      <c r="Z19" s="30">
        <v>12279499650</v>
      </c>
      <c r="AB19" s="20">
        <f t="shared" si="0"/>
        <v>1.3298225697551751E-2</v>
      </c>
    </row>
    <row r="20" spans="1:28" ht="21.75" customHeight="1" x14ac:dyDescent="0.2">
      <c r="A20" s="97" t="s">
        <v>29</v>
      </c>
      <c r="B20" s="97"/>
      <c r="C20" s="97"/>
      <c r="E20" s="98">
        <v>50170</v>
      </c>
      <c r="F20" s="98"/>
      <c r="G20" s="26"/>
      <c r="H20" s="30">
        <v>3403539156</v>
      </c>
      <c r="I20" s="26"/>
      <c r="J20" s="30">
        <v>2729466565.605</v>
      </c>
      <c r="K20" s="26"/>
      <c r="L20" s="31">
        <v>0</v>
      </c>
      <c r="M20" s="29"/>
      <c r="N20" s="31">
        <v>0</v>
      </c>
      <c r="O20" s="26"/>
      <c r="P20" s="31">
        <v>0</v>
      </c>
      <c r="Q20" s="29"/>
      <c r="R20" s="31">
        <v>0</v>
      </c>
      <c r="S20" s="26"/>
      <c r="T20" s="31">
        <v>50170</v>
      </c>
      <c r="U20" s="29"/>
      <c r="V20" s="31">
        <v>63430</v>
      </c>
      <c r="W20" s="26"/>
      <c r="X20" s="30">
        <v>3403539156</v>
      </c>
      <c r="Y20" s="26"/>
      <c r="Z20" s="30">
        <v>3163348515.5549998</v>
      </c>
      <c r="AB20" s="20">
        <f t="shared" si="0"/>
        <v>3.4257847403306604E-3</v>
      </c>
    </row>
    <row r="21" spans="1:28" ht="21.75" customHeight="1" x14ac:dyDescent="0.2">
      <c r="A21" s="97" t="s">
        <v>30</v>
      </c>
      <c r="B21" s="97"/>
      <c r="C21" s="97"/>
      <c r="E21" s="98">
        <v>8660149</v>
      </c>
      <c r="F21" s="98"/>
      <c r="G21" s="26"/>
      <c r="H21" s="30">
        <v>8392582424</v>
      </c>
      <c r="I21" s="26"/>
      <c r="J21" s="30">
        <v>13653273085.9317</v>
      </c>
      <c r="K21" s="26"/>
      <c r="L21" s="31">
        <v>0</v>
      </c>
      <c r="M21" s="29"/>
      <c r="N21" s="31">
        <v>0</v>
      </c>
      <c r="O21" s="26"/>
      <c r="P21" s="31">
        <v>0</v>
      </c>
      <c r="Q21" s="29"/>
      <c r="R21" s="31">
        <v>0</v>
      </c>
      <c r="S21" s="26"/>
      <c r="T21" s="31">
        <v>8660149</v>
      </c>
      <c r="U21" s="29"/>
      <c r="V21" s="31">
        <v>1616</v>
      </c>
      <c r="W21" s="26"/>
      <c r="X21" s="30">
        <v>8392582424</v>
      </c>
      <c r="Y21" s="26"/>
      <c r="Z21" s="30">
        <v>13911531719.335199</v>
      </c>
      <c r="AB21" s="20">
        <f t="shared" si="0"/>
        <v>1.5065653640241736E-2</v>
      </c>
    </row>
    <row r="22" spans="1:28" ht="21.75" customHeight="1" x14ac:dyDescent="0.2">
      <c r="A22" s="97" t="s">
        <v>31</v>
      </c>
      <c r="B22" s="97"/>
      <c r="C22" s="97"/>
      <c r="E22" s="98">
        <v>8922400</v>
      </c>
      <c r="F22" s="98"/>
      <c r="G22" s="26"/>
      <c r="H22" s="30">
        <v>21021492903</v>
      </c>
      <c r="I22" s="26"/>
      <c r="J22" s="30">
        <v>46076074385.400002</v>
      </c>
      <c r="K22" s="26"/>
      <c r="L22" s="31">
        <v>0</v>
      </c>
      <c r="M22" s="29"/>
      <c r="N22" s="31">
        <v>0</v>
      </c>
      <c r="O22" s="26"/>
      <c r="P22" s="31">
        <v>0</v>
      </c>
      <c r="Q22" s="29"/>
      <c r="R22" s="31">
        <v>0</v>
      </c>
      <c r="S22" s="26"/>
      <c r="T22" s="31">
        <v>8922400</v>
      </c>
      <c r="U22" s="29"/>
      <c r="V22" s="31">
        <v>6040</v>
      </c>
      <c r="W22" s="26"/>
      <c r="X22" s="30">
        <v>21021492903</v>
      </c>
      <c r="Y22" s="26"/>
      <c r="Z22" s="30">
        <v>53570642788.800003</v>
      </c>
      <c r="AB22" s="20">
        <f t="shared" si="0"/>
        <v>5.8014945142197676E-2</v>
      </c>
    </row>
    <row r="23" spans="1:28" ht="21.75" customHeight="1" x14ac:dyDescent="0.2">
      <c r="A23" s="97" t="s">
        <v>32</v>
      </c>
      <c r="B23" s="97"/>
      <c r="C23" s="97"/>
      <c r="E23" s="98">
        <v>1900000</v>
      </c>
      <c r="F23" s="98"/>
      <c r="G23" s="26"/>
      <c r="H23" s="30">
        <v>4807312155</v>
      </c>
      <c r="I23" s="26"/>
      <c r="J23" s="30">
        <v>4109800320</v>
      </c>
      <c r="K23" s="26"/>
      <c r="L23" s="31">
        <v>0</v>
      </c>
      <c r="M23" s="29"/>
      <c r="N23" s="31">
        <v>0</v>
      </c>
      <c r="O23" s="26"/>
      <c r="P23" s="31">
        <v>0</v>
      </c>
      <c r="Q23" s="29"/>
      <c r="R23" s="31">
        <v>0</v>
      </c>
      <c r="S23" s="26"/>
      <c r="T23" s="31">
        <v>1900000</v>
      </c>
      <c r="U23" s="29"/>
      <c r="V23" s="31">
        <v>2541</v>
      </c>
      <c r="W23" s="26"/>
      <c r="X23" s="30">
        <v>4807312155</v>
      </c>
      <c r="Y23" s="26"/>
      <c r="Z23" s="30">
        <v>4799173991</v>
      </c>
      <c r="AB23" s="20">
        <f t="shared" si="0"/>
        <v>5.1973207958956368E-3</v>
      </c>
    </row>
    <row r="24" spans="1:28" ht="21.75" customHeight="1" x14ac:dyDescent="0.2">
      <c r="A24" s="97" t="s">
        <v>33</v>
      </c>
      <c r="B24" s="97"/>
      <c r="C24" s="97"/>
      <c r="E24" s="98">
        <v>1</v>
      </c>
      <c r="F24" s="98"/>
      <c r="G24" s="26"/>
      <c r="H24" s="30">
        <v>13125</v>
      </c>
      <c r="I24" s="26"/>
      <c r="J24" s="30">
        <v>6829.1234999999997</v>
      </c>
      <c r="K24" s="26"/>
      <c r="L24" s="31">
        <v>0</v>
      </c>
      <c r="M24" s="29"/>
      <c r="N24" s="31">
        <v>0</v>
      </c>
      <c r="O24" s="26"/>
      <c r="P24" s="31">
        <v>0</v>
      </c>
      <c r="Q24" s="29"/>
      <c r="R24" s="31">
        <v>0</v>
      </c>
      <c r="S24" s="26"/>
      <c r="T24" s="31">
        <v>1</v>
      </c>
      <c r="U24" s="29"/>
      <c r="V24" s="31">
        <v>8470</v>
      </c>
      <c r="W24" s="26"/>
      <c r="X24" s="30">
        <v>13125</v>
      </c>
      <c r="Y24" s="26"/>
      <c r="Z24" s="30">
        <v>8419.6034999999993</v>
      </c>
      <c r="AB24" s="20">
        <f t="shared" si="0"/>
        <v>9.1181066670657595E-9</v>
      </c>
    </row>
    <row r="25" spans="1:28" ht="21.75" customHeight="1" x14ac:dyDescent="0.2">
      <c r="A25" s="97" t="s">
        <v>34</v>
      </c>
      <c r="B25" s="97"/>
      <c r="C25" s="97"/>
      <c r="E25" s="98">
        <v>617383</v>
      </c>
      <c r="F25" s="98"/>
      <c r="G25" s="26"/>
      <c r="H25" s="30">
        <v>1854876906</v>
      </c>
      <c r="I25" s="26"/>
      <c r="J25" s="30">
        <v>1861994838.8691001</v>
      </c>
      <c r="K25" s="26"/>
      <c r="L25" s="31">
        <v>0</v>
      </c>
      <c r="M25" s="29"/>
      <c r="N25" s="31">
        <v>0</v>
      </c>
      <c r="O25" s="26"/>
      <c r="P25" s="31">
        <v>0</v>
      </c>
      <c r="Q25" s="29"/>
      <c r="R25" s="31">
        <v>0</v>
      </c>
      <c r="S25" s="26"/>
      <c r="T25" s="31">
        <v>617383</v>
      </c>
      <c r="U25" s="29"/>
      <c r="V25" s="31">
        <v>3034</v>
      </c>
      <c r="W25" s="26"/>
      <c r="X25" s="30">
        <v>1854876906</v>
      </c>
      <c r="Y25" s="26"/>
      <c r="Z25" s="30">
        <v>1861994838.8691001</v>
      </c>
      <c r="AB25" s="20">
        <f t="shared" si="0"/>
        <v>2.0164687748460337E-3</v>
      </c>
    </row>
    <row r="26" spans="1:28" ht="21.75" customHeight="1" x14ac:dyDescent="0.2">
      <c r="A26" s="97" t="s">
        <v>35</v>
      </c>
      <c r="B26" s="97"/>
      <c r="C26" s="97"/>
      <c r="E26" s="98">
        <v>1</v>
      </c>
      <c r="F26" s="98"/>
      <c r="G26" s="26"/>
      <c r="H26" s="30">
        <v>3260</v>
      </c>
      <c r="I26" s="26"/>
      <c r="J26" s="30">
        <v>4105.4264999999996</v>
      </c>
      <c r="K26" s="26"/>
      <c r="L26" s="31">
        <v>0</v>
      </c>
      <c r="M26" s="29"/>
      <c r="N26" s="31">
        <v>0</v>
      </c>
      <c r="O26" s="26"/>
      <c r="P26" s="31">
        <v>-1</v>
      </c>
      <c r="Q26" s="26"/>
      <c r="R26" s="30">
        <v>3260</v>
      </c>
      <c r="S26" s="26"/>
      <c r="T26" s="31">
        <v>0</v>
      </c>
      <c r="U26" s="29"/>
      <c r="V26" s="31">
        <v>0</v>
      </c>
      <c r="W26" s="26"/>
      <c r="X26" s="31">
        <v>0</v>
      </c>
      <c r="Y26" s="29"/>
      <c r="Z26" s="31">
        <v>0</v>
      </c>
      <c r="AB26" s="20">
        <f t="shared" si="0"/>
        <v>0</v>
      </c>
    </row>
    <row r="27" spans="1:28" ht="21.75" customHeight="1" x14ac:dyDescent="0.2">
      <c r="A27" s="97" t="s">
        <v>36</v>
      </c>
      <c r="B27" s="97"/>
      <c r="C27" s="97"/>
      <c r="E27" s="98">
        <v>75321</v>
      </c>
      <c r="F27" s="98"/>
      <c r="G27" s="26"/>
      <c r="H27" s="30">
        <v>6959895894</v>
      </c>
      <c r="I27" s="26"/>
      <c r="J27" s="30">
        <v>7824211785.2250004</v>
      </c>
      <c r="K27" s="26"/>
      <c r="L27" s="31">
        <v>0</v>
      </c>
      <c r="M27" s="29"/>
      <c r="N27" s="31">
        <v>0</v>
      </c>
      <c r="O27" s="26"/>
      <c r="P27" s="31">
        <v>-75321</v>
      </c>
      <c r="Q27" s="26"/>
      <c r="R27" s="30">
        <v>8685249835</v>
      </c>
      <c r="S27" s="26"/>
      <c r="T27" s="31">
        <v>0</v>
      </c>
      <c r="U27" s="29"/>
      <c r="V27" s="31">
        <v>0</v>
      </c>
      <c r="W27" s="26"/>
      <c r="X27" s="31">
        <v>0</v>
      </c>
      <c r="Y27" s="29"/>
      <c r="Z27" s="31">
        <v>0</v>
      </c>
      <c r="AB27" s="20">
        <f t="shared" si="0"/>
        <v>0</v>
      </c>
    </row>
    <row r="28" spans="1:28" ht="21.75" customHeight="1" x14ac:dyDescent="0.2">
      <c r="A28" s="97" t="s">
        <v>37</v>
      </c>
      <c r="B28" s="97"/>
      <c r="C28" s="97"/>
      <c r="E28" s="98">
        <v>1117000</v>
      </c>
      <c r="F28" s="98"/>
      <c r="G28" s="26"/>
      <c r="H28" s="30">
        <v>2695062839</v>
      </c>
      <c r="I28" s="26"/>
      <c r="J28" s="30">
        <v>2794760640.4499998</v>
      </c>
      <c r="K28" s="26"/>
      <c r="L28" s="31">
        <v>0</v>
      </c>
      <c r="M28" s="29"/>
      <c r="N28" s="31">
        <v>0</v>
      </c>
      <c r="O28" s="26"/>
      <c r="P28" s="31">
        <v>0</v>
      </c>
      <c r="Q28" s="29"/>
      <c r="R28" s="31">
        <v>0</v>
      </c>
      <c r="S28" s="26"/>
      <c r="T28" s="31">
        <v>1117000</v>
      </c>
      <c r="U28" s="29"/>
      <c r="V28" s="31">
        <v>2816</v>
      </c>
      <c r="W28" s="26"/>
      <c r="X28" s="30">
        <v>2695062839</v>
      </c>
      <c r="Y28" s="26"/>
      <c r="Z28" s="30">
        <v>3126756441.5999999</v>
      </c>
      <c r="AB28" s="20">
        <f t="shared" si="0"/>
        <v>3.3861569320269972E-3</v>
      </c>
    </row>
    <row r="29" spans="1:28" ht="21.75" customHeight="1" x14ac:dyDescent="0.2">
      <c r="A29" s="97" t="s">
        <v>38</v>
      </c>
      <c r="B29" s="97"/>
      <c r="C29" s="97"/>
      <c r="E29" s="98">
        <v>38667000</v>
      </c>
      <c r="F29" s="98"/>
      <c r="G29" s="26"/>
      <c r="H29" s="30">
        <v>47724227087</v>
      </c>
      <c r="I29" s="26"/>
      <c r="J29" s="30">
        <v>42165313690.949997</v>
      </c>
      <c r="K29" s="26"/>
      <c r="L29" s="31">
        <v>0</v>
      </c>
      <c r="M29" s="29"/>
      <c r="N29" s="31">
        <v>0</v>
      </c>
      <c r="O29" s="26"/>
      <c r="P29" s="31">
        <v>0</v>
      </c>
      <c r="Q29" s="29"/>
      <c r="R29" s="31">
        <v>0</v>
      </c>
      <c r="S29" s="26"/>
      <c r="T29" s="31">
        <v>38667000</v>
      </c>
      <c r="U29" s="29"/>
      <c r="V29" s="31">
        <v>1400</v>
      </c>
      <c r="W29" s="26"/>
      <c r="X29" s="30">
        <v>47724227087</v>
      </c>
      <c r="Y29" s="26"/>
      <c r="Z29" s="30">
        <v>53811703890</v>
      </c>
      <c r="AB29" s="20">
        <f t="shared" si="0"/>
        <v>5.8276005040567229E-2</v>
      </c>
    </row>
    <row r="30" spans="1:28" ht="21.75" customHeight="1" x14ac:dyDescent="0.2">
      <c r="A30" s="97" t="s">
        <v>39</v>
      </c>
      <c r="B30" s="97"/>
      <c r="C30" s="97"/>
      <c r="E30" s="98">
        <v>3208556</v>
      </c>
      <c r="F30" s="98"/>
      <c r="G30" s="26"/>
      <c r="H30" s="30">
        <v>7599136025</v>
      </c>
      <c r="I30" s="26"/>
      <c r="J30" s="30">
        <v>5393385470.2337999</v>
      </c>
      <c r="K30" s="26"/>
      <c r="L30" s="31">
        <v>0</v>
      </c>
      <c r="M30" s="29"/>
      <c r="N30" s="31">
        <v>0</v>
      </c>
      <c r="O30" s="26"/>
      <c r="P30" s="31">
        <v>0</v>
      </c>
      <c r="Q30" s="29"/>
      <c r="R30" s="31">
        <v>0</v>
      </c>
      <c r="S30" s="26"/>
      <c r="T30" s="31">
        <v>3208556</v>
      </c>
      <c r="U30" s="29"/>
      <c r="V30" s="31">
        <v>2016</v>
      </c>
      <c r="W30" s="26"/>
      <c r="X30" s="30">
        <v>7599136025</v>
      </c>
      <c r="Y30" s="26"/>
      <c r="Z30" s="30">
        <v>6429961625.0688</v>
      </c>
      <c r="AB30" s="20">
        <f t="shared" si="0"/>
        <v>6.9634010630686841E-3</v>
      </c>
    </row>
    <row r="31" spans="1:28" ht="21.75" customHeight="1" x14ac:dyDescent="0.2">
      <c r="A31" s="97" t="s">
        <v>40</v>
      </c>
      <c r="B31" s="97"/>
      <c r="C31" s="97"/>
      <c r="E31" s="98">
        <v>4000000</v>
      </c>
      <c r="F31" s="98"/>
      <c r="G31" s="26"/>
      <c r="H31" s="30">
        <v>13664812513</v>
      </c>
      <c r="I31" s="26"/>
      <c r="J31" s="30">
        <v>15129441000</v>
      </c>
      <c r="K31" s="26"/>
      <c r="L31" s="31">
        <v>0</v>
      </c>
      <c r="M31" s="29"/>
      <c r="N31" s="31">
        <v>0</v>
      </c>
      <c r="O31" s="26"/>
      <c r="P31" s="31">
        <v>0</v>
      </c>
      <c r="Q31" s="29"/>
      <c r="R31" s="31">
        <v>0</v>
      </c>
      <c r="S31" s="26"/>
      <c r="T31" s="31">
        <v>4000000</v>
      </c>
      <c r="U31" s="29"/>
      <c r="V31" s="31">
        <v>4019</v>
      </c>
      <c r="W31" s="26"/>
      <c r="X31" s="30">
        <v>13664812513</v>
      </c>
      <c r="Y31" s="26"/>
      <c r="Z31" s="30">
        <v>15980347800</v>
      </c>
      <c r="AB31" s="20">
        <f t="shared" si="0"/>
        <v>1.730610186301643E-2</v>
      </c>
    </row>
    <row r="32" spans="1:28" ht="21.75" customHeight="1" x14ac:dyDescent="0.2">
      <c r="A32" s="97" t="s">
        <v>41</v>
      </c>
      <c r="B32" s="97"/>
      <c r="C32" s="97"/>
      <c r="E32" s="98">
        <v>34950</v>
      </c>
      <c r="F32" s="98"/>
      <c r="G32" s="26"/>
      <c r="H32" s="30">
        <v>148933560</v>
      </c>
      <c r="I32" s="26"/>
      <c r="J32" s="30">
        <v>167560895.0925</v>
      </c>
      <c r="K32" s="26"/>
      <c r="L32" s="31">
        <v>0</v>
      </c>
      <c r="M32" s="29"/>
      <c r="N32" s="31">
        <v>0</v>
      </c>
      <c r="O32" s="26"/>
      <c r="P32" s="31">
        <v>0</v>
      </c>
      <c r="Q32" s="29"/>
      <c r="R32" s="31">
        <v>0</v>
      </c>
      <c r="S32" s="26"/>
      <c r="T32" s="31">
        <v>34950</v>
      </c>
      <c r="U32" s="29"/>
      <c r="V32" s="31">
        <v>6010</v>
      </c>
      <c r="W32" s="26"/>
      <c r="X32" s="30">
        <v>148933560</v>
      </c>
      <c r="Y32" s="26"/>
      <c r="Z32" s="30">
        <v>208799705.47499999</v>
      </c>
      <c r="AB32" s="20">
        <f t="shared" si="0"/>
        <v>2.2612204797683934E-4</v>
      </c>
    </row>
    <row r="33" spans="1:28" ht="21.75" customHeight="1" x14ac:dyDescent="0.2">
      <c r="A33" s="97" t="s">
        <v>42</v>
      </c>
      <c r="B33" s="97"/>
      <c r="C33" s="97"/>
      <c r="E33" s="98">
        <v>700000</v>
      </c>
      <c r="F33" s="98"/>
      <c r="G33" s="26"/>
      <c r="H33" s="30">
        <v>9188493978</v>
      </c>
      <c r="I33" s="26"/>
      <c r="J33" s="30">
        <v>12566780100</v>
      </c>
      <c r="K33" s="26"/>
      <c r="L33" s="31">
        <v>0</v>
      </c>
      <c r="M33" s="29"/>
      <c r="N33" s="31">
        <v>0</v>
      </c>
      <c r="O33" s="26"/>
      <c r="P33" s="31">
        <v>0</v>
      </c>
      <c r="Q33" s="29"/>
      <c r="R33" s="31">
        <v>0</v>
      </c>
      <c r="S33" s="26"/>
      <c r="T33" s="31">
        <v>700000</v>
      </c>
      <c r="U33" s="29"/>
      <c r="V33" s="31">
        <v>22920</v>
      </c>
      <c r="W33" s="26"/>
      <c r="X33" s="30">
        <v>9188493978</v>
      </c>
      <c r="Y33" s="26"/>
      <c r="Z33" s="30">
        <v>15948538200</v>
      </c>
      <c r="AB33" s="20">
        <f t="shared" si="0"/>
        <v>1.7271653290012165E-2</v>
      </c>
    </row>
    <row r="34" spans="1:28" ht="21.75" customHeight="1" x14ac:dyDescent="0.2">
      <c r="A34" s="97" t="s">
        <v>43</v>
      </c>
      <c r="B34" s="97"/>
      <c r="C34" s="97"/>
      <c r="E34" s="98">
        <v>485000</v>
      </c>
      <c r="F34" s="98"/>
      <c r="G34" s="26"/>
      <c r="H34" s="30">
        <v>20097231732</v>
      </c>
      <c r="I34" s="26"/>
      <c r="J34" s="30">
        <v>18850667175</v>
      </c>
      <c r="K34" s="26"/>
      <c r="L34" s="31">
        <v>0</v>
      </c>
      <c r="M34" s="29"/>
      <c r="N34" s="31">
        <v>0</v>
      </c>
      <c r="O34" s="26"/>
      <c r="P34" s="31">
        <v>0</v>
      </c>
      <c r="Q34" s="29"/>
      <c r="R34" s="31">
        <v>0</v>
      </c>
      <c r="S34" s="26"/>
      <c r="T34" s="31">
        <v>485000</v>
      </c>
      <c r="U34" s="29"/>
      <c r="V34" s="31">
        <v>45600</v>
      </c>
      <c r="W34" s="26"/>
      <c r="X34" s="30">
        <v>20097231732</v>
      </c>
      <c r="Y34" s="26"/>
      <c r="Z34" s="30">
        <v>21984409800</v>
      </c>
      <c r="AB34" s="20">
        <f t="shared" si="0"/>
        <v>2.3808270017570996E-2</v>
      </c>
    </row>
    <row r="35" spans="1:28" ht="21.75" customHeight="1" x14ac:dyDescent="0.2">
      <c r="A35" s="97" t="s">
        <v>44</v>
      </c>
      <c r="B35" s="97"/>
      <c r="C35" s="97"/>
      <c r="E35" s="98">
        <v>4428997</v>
      </c>
      <c r="F35" s="98"/>
      <c r="G35" s="26"/>
      <c r="H35" s="30">
        <v>20685131350</v>
      </c>
      <c r="I35" s="26"/>
      <c r="J35" s="30">
        <v>34868944185.372002</v>
      </c>
      <c r="K35" s="26"/>
      <c r="L35" s="31">
        <v>0</v>
      </c>
      <c r="M35" s="29"/>
      <c r="N35" s="31">
        <v>0</v>
      </c>
      <c r="O35" s="26"/>
      <c r="P35" s="31">
        <v>0</v>
      </c>
      <c r="Q35" s="29"/>
      <c r="R35" s="31">
        <v>0</v>
      </c>
      <c r="S35" s="26"/>
      <c r="T35" s="31">
        <v>4428997</v>
      </c>
      <c r="U35" s="29"/>
      <c r="V35" s="31">
        <v>8590</v>
      </c>
      <c r="W35" s="26"/>
      <c r="X35" s="30">
        <v>20685131350</v>
      </c>
      <c r="Y35" s="26"/>
      <c r="Z35" s="30">
        <v>37818715970.831497</v>
      </c>
      <c r="AB35" s="20">
        <f t="shared" si="0"/>
        <v>4.0956214414788653E-2</v>
      </c>
    </row>
    <row r="36" spans="1:28" ht="21.75" customHeight="1" x14ac:dyDescent="0.2">
      <c r="A36" s="97" t="s">
        <v>45</v>
      </c>
      <c r="B36" s="97"/>
      <c r="C36" s="97"/>
      <c r="E36" s="98">
        <v>294172</v>
      </c>
      <c r="F36" s="98"/>
      <c r="G36" s="26"/>
      <c r="H36" s="30">
        <v>6673182478</v>
      </c>
      <c r="I36" s="26"/>
      <c r="J36" s="30">
        <v>14588917445.573999</v>
      </c>
      <c r="K36" s="26"/>
      <c r="L36" s="31">
        <v>0</v>
      </c>
      <c r="M36" s="29"/>
      <c r="N36" s="31">
        <v>0</v>
      </c>
      <c r="O36" s="26"/>
      <c r="P36" s="31">
        <v>0</v>
      </c>
      <c r="Q36" s="29"/>
      <c r="R36" s="31">
        <v>0</v>
      </c>
      <c r="S36" s="26"/>
      <c r="T36" s="31">
        <v>294172</v>
      </c>
      <c r="U36" s="29"/>
      <c r="V36" s="31">
        <v>59110</v>
      </c>
      <c r="W36" s="26"/>
      <c r="X36" s="30">
        <v>6673182478</v>
      </c>
      <c r="Y36" s="26"/>
      <c r="Z36" s="30">
        <v>17285045303.826</v>
      </c>
      <c r="AB36" s="20">
        <f t="shared" si="0"/>
        <v>1.87190390646483E-2</v>
      </c>
    </row>
    <row r="37" spans="1:28" ht="21.75" customHeight="1" x14ac:dyDescent="0.2">
      <c r="A37" s="97" t="s">
        <v>46</v>
      </c>
      <c r="B37" s="97"/>
      <c r="C37" s="97"/>
      <c r="E37" s="98">
        <v>8117982</v>
      </c>
      <c r="F37" s="98"/>
      <c r="G37" s="26"/>
      <c r="H37" s="30">
        <v>35036738527</v>
      </c>
      <c r="I37" s="26"/>
      <c r="J37" s="30">
        <v>31391055227.618999</v>
      </c>
      <c r="K37" s="26"/>
      <c r="L37" s="31">
        <v>0</v>
      </c>
      <c r="M37" s="29"/>
      <c r="N37" s="31">
        <v>0</v>
      </c>
      <c r="O37" s="26"/>
      <c r="P37" s="31">
        <v>0</v>
      </c>
      <c r="Q37" s="29"/>
      <c r="R37" s="31">
        <v>0</v>
      </c>
      <c r="S37" s="26"/>
      <c r="T37" s="31">
        <v>8117982</v>
      </c>
      <c r="U37" s="29"/>
      <c r="V37" s="31">
        <v>4902</v>
      </c>
      <c r="W37" s="26"/>
      <c r="X37" s="30">
        <v>35036738527</v>
      </c>
      <c r="Y37" s="26"/>
      <c r="Z37" s="30">
        <v>39557571394.804199</v>
      </c>
      <c r="AB37" s="20">
        <f t="shared" si="0"/>
        <v>4.2839327940786515E-2</v>
      </c>
    </row>
    <row r="38" spans="1:28" ht="21.75" customHeight="1" x14ac:dyDescent="0.2">
      <c r="A38" s="97" t="s">
        <v>47</v>
      </c>
      <c r="B38" s="97"/>
      <c r="C38" s="97"/>
      <c r="E38" s="98">
        <v>2887500</v>
      </c>
      <c r="F38" s="98"/>
      <c r="G38" s="26"/>
      <c r="H38" s="30">
        <v>10787258510</v>
      </c>
      <c r="I38" s="26"/>
      <c r="J38" s="30">
        <v>10534072106.25</v>
      </c>
      <c r="K38" s="26"/>
      <c r="L38" s="30">
        <v>1687500</v>
      </c>
      <c r="M38" s="26"/>
      <c r="N38" s="30">
        <v>0</v>
      </c>
      <c r="O38" s="26"/>
      <c r="P38" s="31">
        <v>0</v>
      </c>
      <c r="Q38" s="29"/>
      <c r="R38" s="31">
        <v>0</v>
      </c>
      <c r="S38" s="26"/>
      <c r="T38" s="31">
        <v>4575000</v>
      </c>
      <c r="U38" s="29"/>
      <c r="V38" s="31">
        <v>2572</v>
      </c>
      <c r="W38" s="26"/>
      <c r="X38" s="30">
        <v>10787258510</v>
      </c>
      <c r="Y38" s="26"/>
      <c r="Z38" s="30">
        <v>11696886945</v>
      </c>
      <c r="AB38" s="20">
        <f t="shared" si="0"/>
        <v>1.2667278552620554E-2</v>
      </c>
    </row>
    <row r="39" spans="1:28" ht="21.75" customHeight="1" x14ac:dyDescent="0.2">
      <c r="A39" s="97" t="s">
        <v>48</v>
      </c>
      <c r="B39" s="97"/>
      <c r="C39" s="97"/>
      <c r="E39" s="98">
        <v>1600000</v>
      </c>
      <c r="F39" s="98"/>
      <c r="G39" s="26"/>
      <c r="H39" s="30">
        <v>6809234161</v>
      </c>
      <c r="I39" s="26"/>
      <c r="J39" s="30">
        <v>6355558080</v>
      </c>
      <c r="K39" s="26"/>
      <c r="L39" s="31">
        <v>0</v>
      </c>
      <c r="M39" s="29"/>
      <c r="N39" s="31">
        <v>0</v>
      </c>
      <c r="O39" s="26"/>
      <c r="P39" s="31">
        <v>-900000</v>
      </c>
      <c r="Q39" s="26"/>
      <c r="R39" s="30">
        <v>3883968088</v>
      </c>
      <c r="S39" s="26"/>
      <c r="T39" s="31">
        <v>700000</v>
      </c>
      <c r="U39" s="29"/>
      <c r="V39" s="31">
        <v>4122</v>
      </c>
      <c r="W39" s="26"/>
      <c r="X39" s="30">
        <v>2979039943</v>
      </c>
      <c r="Y39" s="26"/>
      <c r="Z39" s="30">
        <v>2868231870</v>
      </c>
      <c r="AB39" s="20">
        <f t="shared" si="0"/>
        <v>3.1061847670781043E-3</v>
      </c>
    </row>
    <row r="40" spans="1:28" ht="21.75" customHeight="1" x14ac:dyDescent="0.2">
      <c r="A40" s="97" t="s">
        <v>49</v>
      </c>
      <c r="B40" s="97"/>
      <c r="C40" s="97"/>
      <c r="E40" s="98">
        <v>12725747</v>
      </c>
      <c r="F40" s="98"/>
      <c r="G40" s="26"/>
      <c r="H40" s="30">
        <v>25713168978</v>
      </c>
      <c r="I40" s="26"/>
      <c r="J40" s="30">
        <v>59126234636.205902</v>
      </c>
      <c r="K40" s="26"/>
      <c r="L40" s="31">
        <v>0</v>
      </c>
      <c r="M40" s="29"/>
      <c r="N40" s="31">
        <v>0</v>
      </c>
      <c r="O40" s="26"/>
      <c r="P40" s="31">
        <v>0</v>
      </c>
      <c r="Q40" s="29"/>
      <c r="R40" s="31">
        <v>0</v>
      </c>
      <c r="S40" s="26"/>
      <c r="T40" s="31">
        <v>12725747</v>
      </c>
      <c r="U40" s="29"/>
      <c r="V40" s="31">
        <v>5720</v>
      </c>
      <c r="W40" s="26"/>
      <c r="X40" s="30">
        <v>25713168978</v>
      </c>
      <c r="Y40" s="26"/>
      <c r="Z40" s="30">
        <v>72358164766.602005</v>
      </c>
      <c r="AB40" s="20">
        <f t="shared" si="0"/>
        <v>7.8361108640685573E-2</v>
      </c>
    </row>
    <row r="41" spans="1:28" ht="21.75" customHeight="1" x14ac:dyDescent="0.2">
      <c r="A41" s="97" t="s">
        <v>50</v>
      </c>
      <c r="B41" s="97"/>
      <c r="C41" s="97"/>
      <c r="E41" s="98">
        <v>78373</v>
      </c>
      <c r="F41" s="98"/>
      <c r="G41" s="26"/>
      <c r="H41" s="30">
        <v>362995361</v>
      </c>
      <c r="I41" s="26"/>
      <c r="J41" s="30">
        <v>277503596.47530001</v>
      </c>
      <c r="K41" s="26"/>
      <c r="L41" s="31">
        <v>0</v>
      </c>
      <c r="M41" s="29"/>
      <c r="N41" s="31">
        <v>0</v>
      </c>
      <c r="O41" s="26"/>
      <c r="P41" s="31">
        <v>0</v>
      </c>
      <c r="Q41" s="29"/>
      <c r="R41" s="31">
        <v>0</v>
      </c>
      <c r="S41" s="26"/>
      <c r="T41" s="31">
        <v>78373</v>
      </c>
      <c r="U41" s="29"/>
      <c r="V41" s="31">
        <v>4765</v>
      </c>
      <c r="W41" s="26"/>
      <c r="X41" s="30">
        <v>362995361</v>
      </c>
      <c r="Y41" s="26"/>
      <c r="Z41" s="30">
        <v>371225333.29724997</v>
      </c>
      <c r="AB41" s="20">
        <f t="shared" si="0"/>
        <v>4.02022753983767E-4</v>
      </c>
    </row>
    <row r="42" spans="1:28" ht="21.75" customHeight="1" x14ac:dyDescent="0.2">
      <c r="A42" s="97" t="s">
        <v>51</v>
      </c>
      <c r="B42" s="97"/>
      <c r="C42" s="97"/>
      <c r="E42" s="98">
        <v>2000000</v>
      </c>
      <c r="F42" s="98"/>
      <c r="G42" s="26"/>
      <c r="H42" s="30">
        <v>31967416093</v>
      </c>
      <c r="I42" s="26"/>
      <c r="J42" s="30">
        <v>25686252000</v>
      </c>
      <c r="K42" s="26"/>
      <c r="L42" s="31">
        <v>0</v>
      </c>
      <c r="M42" s="29"/>
      <c r="N42" s="31">
        <v>0</v>
      </c>
      <c r="O42" s="26"/>
      <c r="P42" s="31">
        <v>0</v>
      </c>
      <c r="Q42" s="29"/>
      <c r="R42" s="31">
        <v>0</v>
      </c>
      <c r="S42" s="26"/>
      <c r="T42" s="31">
        <v>2000000</v>
      </c>
      <c r="U42" s="29"/>
      <c r="V42" s="31">
        <v>14510</v>
      </c>
      <c r="W42" s="26"/>
      <c r="X42" s="30">
        <v>31967416093</v>
      </c>
      <c r="Y42" s="26"/>
      <c r="Z42" s="30">
        <v>28847331000</v>
      </c>
      <c r="AB42" s="20">
        <f t="shared" si="0"/>
        <v>3.1240549643240655E-2</v>
      </c>
    </row>
    <row r="43" spans="1:28" ht="21.75" customHeight="1" x14ac:dyDescent="0.2">
      <c r="A43" s="97" t="s">
        <v>52</v>
      </c>
      <c r="B43" s="97"/>
      <c r="C43" s="97"/>
      <c r="E43" s="98">
        <v>6139154</v>
      </c>
      <c r="F43" s="98"/>
      <c r="G43" s="26"/>
      <c r="H43" s="30">
        <v>13622586357</v>
      </c>
      <c r="I43" s="26"/>
      <c r="J43" s="30">
        <v>39789121739.723999</v>
      </c>
      <c r="K43" s="26"/>
      <c r="L43" s="31">
        <v>0</v>
      </c>
      <c r="M43" s="29"/>
      <c r="N43" s="31">
        <v>0</v>
      </c>
      <c r="O43" s="26"/>
      <c r="P43" s="31">
        <v>0</v>
      </c>
      <c r="Q43" s="29"/>
      <c r="R43" s="31">
        <v>0</v>
      </c>
      <c r="S43" s="26"/>
      <c r="T43" s="31">
        <v>6139154</v>
      </c>
      <c r="U43" s="29"/>
      <c r="V43" s="31">
        <v>7740</v>
      </c>
      <c r="W43" s="26"/>
      <c r="X43" s="30">
        <v>13622586357</v>
      </c>
      <c r="Y43" s="26"/>
      <c r="Z43" s="30">
        <v>47234325500.837997</v>
      </c>
      <c r="AB43" s="20">
        <f t="shared" si="0"/>
        <v>5.1152957293481238E-2</v>
      </c>
    </row>
    <row r="44" spans="1:28" ht="21.75" customHeight="1" x14ac:dyDescent="0.2">
      <c r="A44" s="97" t="s">
        <v>53</v>
      </c>
      <c r="B44" s="97"/>
      <c r="C44" s="97"/>
      <c r="E44" s="98">
        <v>350000</v>
      </c>
      <c r="F44" s="98"/>
      <c r="G44" s="26"/>
      <c r="H44" s="30">
        <v>2909039013</v>
      </c>
      <c r="I44" s="26"/>
      <c r="J44" s="30">
        <v>1593810067.5</v>
      </c>
      <c r="K44" s="26"/>
      <c r="L44" s="31">
        <v>0</v>
      </c>
      <c r="M44" s="29"/>
      <c r="N44" s="31">
        <v>0</v>
      </c>
      <c r="O44" s="26"/>
      <c r="P44" s="31">
        <v>0</v>
      </c>
      <c r="Q44" s="29"/>
      <c r="R44" s="31">
        <v>0</v>
      </c>
      <c r="S44" s="26"/>
      <c r="T44" s="31">
        <v>350000</v>
      </c>
      <c r="U44" s="29"/>
      <c r="V44" s="31">
        <v>5230</v>
      </c>
      <c r="W44" s="26"/>
      <c r="X44" s="30">
        <v>2909039013</v>
      </c>
      <c r="Y44" s="26"/>
      <c r="Z44" s="30">
        <v>1819608525</v>
      </c>
      <c r="AB44" s="20">
        <f t="shared" si="0"/>
        <v>1.9705660276344598E-3</v>
      </c>
    </row>
    <row r="45" spans="1:28" ht="21.75" customHeight="1" x14ac:dyDescent="0.2">
      <c r="A45" s="97" t="s">
        <v>54</v>
      </c>
      <c r="B45" s="97"/>
      <c r="C45" s="97"/>
      <c r="E45" s="98">
        <v>125000</v>
      </c>
      <c r="F45" s="98"/>
      <c r="G45" s="26"/>
      <c r="H45" s="30">
        <v>2372902604</v>
      </c>
      <c r="I45" s="26"/>
      <c r="J45" s="30">
        <v>2669024250</v>
      </c>
      <c r="K45" s="26"/>
      <c r="L45" s="31">
        <v>0</v>
      </c>
      <c r="M45" s="29"/>
      <c r="N45" s="31">
        <v>0</v>
      </c>
      <c r="O45" s="26"/>
      <c r="P45" s="31">
        <v>0</v>
      </c>
      <c r="Q45" s="29"/>
      <c r="R45" s="31">
        <v>0</v>
      </c>
      <c r="S45" s="26"/>
      <c r="T45" s="31">
        <v>125000</v>
      </c>
      <c r="U45" s="29"/>
      <c r="V45" s="31">
        <v>36200</v>
      </c>
      <c r="W45" s="26"/>
      <c r="X45" s="30">
        <v>2372902604</v>
      </c>
      <c r="Y45" s="26"/>
      <c r="Z45" s="30">
        <v>4498076250</v>
      </c>
      <c r="AB45" s="20">
        <f t="shared" si="0"/>
        <v>4.8712435263840101E-3</v>
      </c>
    </row>
    <row r="46" spans="1:28" ht="21.75" customHeight="1" x14ac:dyDescent="0.2">
      <c r="A46" s="97" t="s">
        <v>55</v>
      </c>
      <c r="B46" s="97"/>
      <c r="C46" s="97"/>
      <c r="E46" s="98">
        <v>2156700</v>
      </c>
      <c r="F46" s="98"/>
      <c r="G46" s="26"/>
      <c r="H46" s="30">
        <v>6056815459</v>
      </c>
      <c r="I46" s="26"/>
      <c r="J46" s="30">
        <v>6191489729.8800001</v>
      </c>
      <c r="K46" s="26"/>
      <c r="L46" s="30">
        <v>9600000</v>
      </c>
      <c r="M46" s="26"/>
      <c r="N46" s="30">
        <v>28595311806</v>
      </c>
      <c r="O46" s="26"/>
      <c r="P46" s="31">
        <v>0</v>
      </c>
      <c r="Q46" s="29"/>
      <c r="R46" s="31">
        <v>0</v>
      </c>
      <c r="S46" s="26"/>
      <c r="T46" s="31">
        <v>11756700</v>
      </c>
      <c r="U46" s="29"/>
      <c r="V46" s="31">
        <v>3530</v>
      </c>
      <c r="W46" s="26"/>
      <c r="X46" s="30">
        <v>34652127265</v>
      </c>
      <c r="Y46" s="26"/>
      <c r="Z46" s="30">
        <v>41254219151.550003</v>
      </c>
      <c r="AB46" s="20">
        <f t="shared" si="0"/>
        <v>4.4676732187013325E-2</v>
      </c>
    </row>
    <row r="47" spans="1:28" ht="21.75" customHeight="1" x14ac:dyDescent="0.2">
      <c r="A47" s="97" t="s">
        <v>56</v>
      </c>
      <c r="B47" s="97"/>
      <c r="C47" s="97"/>
      <c r="E47" s="98">
        <v>1200000</v>
      </c>
      <c r="F47" s="98"/>
      <c r="G47" s="26"/>
      <c r="H47" s="30">
        <v>6846347503</v>
      </c>
      <c r="I47" s="26"/>
      <c r="J47" s="30">
        <v>6918588000</v>
      </c>
      <c r="K47" s="26"/>
      <c r="L47" s="30">
        <v>2000000</v>
      </c>
      <c r="M47" s="26"/>
      <c r="N47" s="30">
        <v>11797451260</v>
      </c>
      <c r="O47" s="26"/>
      <c r="P47" s="31">
        <v>0</v>
      </c>
      <c r="Q47" s="29"/>
      <c r="R47" s="31">
        <v>0</v>
      </c>
      <c r="S47" s="26"/>
      <c r="T47" s="31">
        <v>3200000</v>
      </c>
      <c r="U47" s="29"/>
      <c r="V47" s="31">
        <v>6450</v>
      </c>
      <c r="W47" s="26"/>
      <c r="X47" s="30">
        <v>18643798763</v>
      </c>
      <c r="Y47" s="26"/>
      <c r="Z47" s="30">
        <v>20517192000</v>
      </c>
      <c r="AB47" s="20">
        <f t="shared" si="0"/>
        <v>2.2219329587749383E-2</v>
      </c>
    </row>
    <row r="48" spans="1:28" ht="21.75" customHeight="1" x14ac:dyDescent="0.2">
      <c r="A48" s="97" t="s">
        <v>57</v>
      </c>
      <c r="B48" s="97"/>
      <c r="C48" s="97"/>
      <c r="E48" s="98">
        <v>0</v>
      </c>
      <c r="F48" s="98"/>
      <c r="G48" s="26"/>
      <c r="H48" s="31">
        <v>0</v>
      </c>
      <c r="I48" s="29"/>
      <c r="J48" s="31">
        <v>0</v>
      </c>
      <c r="K48" s="26"/>
      <c r="L48" s="30">
        <v>800000</v>
      </c>
      <c r="M48" s="26"/>
      <c r="N48" s="30">
        <v>6037597681</v>
      </c>
      <c r="O48" s="26"/>
      <c r="P48" s="31">
        <v>0</v>
      </c>
      <c r="Q48" s="29"/>
      <c r="R48" s="31">
        <v>0</v>
      </c>
      <c r="S48" s="26"/>
      <c r="T48" s="31">
        <v>800000</v>
      </c>
      <c r="U48" s="29"/>
      <c r="V48" s="31">
        <v>7520</v>
      </c>
      <c r="W48" s="26"/>
      <c r="X48" s="30">
        <v>6037597681</v>
      </c>
      <c r="Y48" s="26"/>
      <c r="Z48" s="30">
        <v>5980204800</v>
      </c>
      <c r="AB48" s="20">
        <f t="shared" si="0"/>
        <v>6.4763317248013709E-3</v>
      </c>
    </row>
    <row r="49" spans="1:28" ht="21.75" customHeight="1" x14ac:dyDescent="0.2">
      <c r="A49" s="97" t="s">
        <v>58</v>
      </c>
      <c r="B49" s="97"/>
      <c r="C49" s="97"/>
      <c r="E49" s="98">
        <v>0</v>
      </c>
      <c r="F49" s="98"/>
      <c r="G49" s="26"/>
      <c r="H49" s="31">
        <v>0</v>
      </c>
      <c r="I49" s="29"/>
      <c r="J49" s="31">
        <v>0</v>
      </c>
      <c r="K49" s="26"/>
      <c r="L49" s="30">
        <v>200000</v>
      </c>
      <c r="M49" s="26"/>
      <c r="N49" s="30">
        <v>3144915742</v>
      </c>
      <c r="O49" s="26"/>
      <c r="P49" s="31">
        <v>-200000</v>
      </c>
      <c r="Q49" s="26"/>
      <c r="R49" s="30">
        <v>3312174613</v>
      </c>
      <c r="S49" s="26"/>
      <c r="T49" s="31">
        <v>0</v>
      </c>
      <c r="U49" s="29"/>
      <c r="V49" s="31">
        <v>0</v>
      </c>
      <c r="W49" s="26"/>
      <c r="X49" s="30">
        <v>0</v>
      </c>
      <c r="Y49" s="26"/>
      <c r="Z49" s="30">
        <v>0</v>
      </c>
      <c r="AB49" s="20">
        <f t="shared" si="0"/>
        <v>0</v>
      </c>
    </row>
    <row r="50" spans="1:28" ht="21.75" customHeight="1" x14ac:dyDescent="0.2">
      <c r="A50" s="97" t="s">
        <v>59</v>
      </c>
      <c r="B50" s="97"/>
      <c r="C50" s="97"/>
      <c r="E50" s="98">
        <v>0</v>
      </c>
      <c r="F50" s="98"/>
      <c r="G50" s="26"/>
      <c r="H50" s="31">
        <v>0</v>
      </c>
      <c r="I50" s="29"/>
      <c r="J50" s="31">
        <v>0</v>
      </c>
      <c r="K50" s="26"/>
      <c r="L50" s="30">
        <v>200000</v>
      </c>
      <c r="M50" s="26"/>
      <c r="N50" s="30">
        <v>1827694494</v>
      </c>
      <c r="O50" s="26"/>
      <c r="P50" s="31">
        <v>0</v>
      </c>
      <c r="Q50" s="29"/>
      <c r="R50" s="31">
        <v>0</v>
      </c>
      <c r="S50" s="26"/>
      <c r="T50" s="31">
        <v>200000</v>
      </c>
      <c r="U50" s="29"/>
      <c r="V50" s="31">
        <v>10030</v>
      </c>
      <c r="W50" s="26"/>
      <c r="X50" s="30">
        <v>1827694494</v>
      </c>
      <c r="Y50" s="26"/>
      <c r="Z50" s="30">
        <v>1994064300</v>
      </c>
      <c r="AB50" s="20">
        <f t="shared" si="0"/>
        <v>2.1594949202047124E-3</v>
      </c>
    </row>
    <row r="51" spans="1:28" ht="21.75" customHeight="1" x14ac:dyDescent="0.2">
      <c r="A51" s="97" t="s">
        <v>60</v>
      </c>
      <c r="B51" s="97"/>
      <c r="C51" s="97"/>
      <c r="E51" s="98">
        <v>0</v>
      </c>
      <c r="F51" s="98"/>
      <c r="G51" s="26"/>
      <c r="H51" s="31">
        <v>0</v>
      </c>
      <c r="I51" s="29"/>
      <c r="J51" s="31">
        <v>0</v>
      </c>
      <c r="K51" s="26"/>
      <c r="L51" s="30">
        <v>800000</v>
      </c>
      <c r="M51" s="26"/>
      <c r="N51" s="30">
        <v>3972482991</v>
      </c>
      <c r="O51" s="26"/>
      <c r="P51" s="31">
        <v>0</v>
      </c>
      <c r="Q51" s="29"/>
      <c r="R51" s="31">
        <v>0</v>
      </c>
      <c r="S51" s="26"/>
      <c r="T51" s="31">
        <v>800000</v>
      </c>
      <c r="U51" s="29"/>
      <c r="V51" s="31">
        <v>4981</v>
      </c>
      <c r="W51" s="26"/>
      <c r="X51" s="30">
        <v>3972482991</v>
      </c>
      <c r="Y51" s="26"/>
      <c r="Z51" s="30">
        <v>3961090440</v>
      </c>
      <c r="AB51" s="20">
        <f t="shared" si="0"/>
        <v>4.2897085533558019E-3</v>
      </c>
    </row>
    <row r="52" spans="1:28" ht="21.75" customHeight="1" x14ac:dyDescent="0.2">
      <c r="A52" s="97" t="s">
        <v>61</v>
      </c>
      <c r="B52" s="97"/>
      <c r="C52" s="97"/>
      <c r="E52" s="98">
        <v>0</v>
      </c>
      <c r="F52" s="98"/>
      <c r="G52" s="26"/>
      <c r="H52" s="31">
        <v>0</v>
      </c>
      <c r="I52" s="29"/>
      <c r="J52" s="31">
        <v>0</v>
      </c>
      <c r="K52" s="26"/>
      <c r="L52" s="30">
        <v>305300</v>
      </c>
      <c r="M52" s="26"/>
      <c r="N52" s="30">
        <v>15309418059</v>
      </c>
      <c r="O52" s="26"/>
      <c r="P52" s="31">
        <v>0</v>
      </c>
      <c r="Q52" s="29"/>
      <c r="R52" s="31">
        <v>0</v>
      </c>
      <c r="S52" s="26"/>
      <c r="T52" s="31">
        <v>305300</v>
      </c>
      <c r="U52" s="29"/>
      <c r="V52" s="31">
        <v>51400</v>
      </c>
      <c r="W52" s="26"/>
      <c r="X52" s="30">
        <v>15309418059</v>
      </c>
      <c r="Y52" s="26"/>
      <c r="Z52" s="30">
        <v>15599050101</v>
      </c>
      <c r="AB52" s="20">
        <f t="shared" si="0"/>
        <v>1.6893171124485958E-2</v>
      </c>
    </row>
    <row r="53" spans="1:28" ht="21.75" customHeight="1" x14ac:dyDescent="0.2">
      <c r="A53" s="97" t="s">
        <v>62</v>
      </c>
      <c r="B53" s="97"/>
      <c r="C53" s="97"/>
      <c r="E53" s="98">
        <v>0</v>
      </c>
      <c r="F53" s="98"/>
      <c r="G53" s="26"/>
      <c r="H53" s="31">
        <v>0</v>
      </c>
      <c r="I53" s="29"/>
      <c r="J53" s="31">
        <v>0</v>
      </c>
      <c r="K53" s="26"/>
      <c r="L53" s="30">
        <v>2000000</v>
      </c>
      <c r="M53" s="26"/>
      <c r="N53" s="30">
        <v>12521359080</v>
      </c>
      <c r="O53" s="26"/>
      <c r="P53" s="31">
        <v>0</v>
      </c>
      <c r="Q53" s="29"/>
      <c r="R53" s="31">
        <v>0</v>
      </c>
      <c r="S53" s="26"/>
      <c r="T53" s="31">
        <v>2000000</v>
      </c>
      <c r="U53" s="29"/>
      <c r="V53" s="31">
        <v>6580</v>
      </c>
      <c r="W53" s="26"/>
      <c r="X53" s="30">
        <v>12521359080</v>
      </c>
      <c r="Y53" s="26"/>
      <c r="Z53" s="30">
        <v>13081698000</v>
      </c>
      <c r="AB53" s="20">
        <f t="shared" si="0"/>
        <v>1.4166975648002999E-2</v>
      </c>
    </row>
    <row r="54" spans="1:28" ht="21.75" customHeight="1" x14ac:dyDescent="0.2">
      <c r="A54" s="97" t="s">
        <v>63</v>
      </c>
      <c r="B54" s="97"/>
      <c r="C54" s="97"/>
      <c r="E54" s="98">
        <v>0</v>
      </c>
      <c r="F54" s="98"/>
      <c r="G54" s="26"/>
      <c r="H54" s="31">
        <v>0</v>
      </c>
      <c r="I54" s="29"/>
      <c r="J54" s="31">
        <v>0</v>
      </c>
      <c r="K54" s="26"/>
      <c r="L54" s="30">
        <v>100000</v>
      </c>
      <c r="M54" s="26"/>
      <c r="N54" s="30">
        <v>1252135908</v>
      </c>
      <c r="O54" s="26"/>
      <c r="P54" s="31">
        <v>0</v>
      </c>
      <c r="Q54" s="29"/>
      <c r="R54" s="31">
        <v>0</v>
      </c>
      <c r="S54" s="26"/>
      <c r="T54" s="31">
        <v>100000</v>
      </c>
      <c r="U54" s="29"/>
      <c r="V54" s="31">
        <v>18270</v>
      </c>
      <c r="W54" s="26"/>
      <c r="X54" s="30">
        <v>1252135908</v>
      </c>
      <c r="Y54" s="26"/>
      <c r="Z54" s="30">
        <v>1816129350</v>
      </c>
      <c r="AB54" s="20">
        <f t="shared" si="0"/>
        <v>1.9667982149621185E-3</v>
      </c>
    </row>
    <row r="55" spans="1:28" ht="21.75" customHeight="1" x14ac:dyDescent="0.2">
      <c r="A55" s="97" t="s">
        <v>64</v>
      </c>
      <c r="B55" s="97"/>
      <c r="C55" s="97"/>
      <c r="E55" s="98">
        <v>0</v>
      </c>
      <c r="F55" s="98"/>
      <c r="G55" s="26"/>
      <c r="H55" s="31">
        <v>0</v>
      </c>
      <c r="I55" s="29"/>
      <c r="J55" s="31">
        <v>0</v>
      </c>
      <c r="K55" s="26"/>
      <c r="L55" s="30">
        <v>1000000</v>
      </c>
      <c r="M55" s="26"/>
      <c r="N55" s="30">
        <v>45897553415</v>
      </c>
      <c r="O55" s="26"/>
      <c r="P55" s="31">
        <v>0</v>
      </c>
      <c r="Q55" s="29"/>
      <c r="R55" s="31">
        <v>0</v>
      </c>
      <c r="S55" s="26"/>
      <c r="T55" s="31">
        <v>1000000</v>
      </c>
      <c r="U55" s="29"/>
      <c r="V55" s="31">
        <v>53550</v>
      </c>
      <c r="W55" s="26"/>
      <c r="X55" s="30">
        <v>45897553415</v>
      </c>
      <c r="Y55" s="26"/>
      <c r="Z55" s="30">
        <v>53231377500</v>
      </c>
      <c r="AB55" s="20">
        <f t="shared" si="0"/>
        <v>5.7647533886820715E-2</v>
      </c>
    </row>
    <row r="56" spans="1:28" ht="21.75" customHeight="1" x14ac:dyDescent="0.2">
      <c r="A56" s="95" t="s">
        <v>65</v>
      </c>
      <c r="B56" s="95"/>
      <c r="C56" s="95"/>
      <c r="D56" s="40"/>
      <c r="E56" s="98">
        <v>0</v>
      </c>
      <c r="F56" s="99"/>
      <c r="G56" s="26"/>
      <c r="H56" s="32">
        <v>0</v>
      </c>
      <c r="I56" s="29"/>
      <c r="J56" s="32">
        <v>0</v>
      </c>
      <c r="K56" s="26"/>
      <c r="L56" s="33">
        <v>1000000</v>
      </c>
      <c r="M56" s="26"/>
      <c r="N56" s="34">
        <v>5765170532</v>
      </c>
      <c r="O56" s="26"/>
      <c r="P56" s="35">
        <v>0</v>
      </c>
      <c r="Q56" s="29"/>
      <c r="R56" s="32">
        <v>0</v>
      </c>
      <c r="S56" s="26"/>
      <c r="T56" s="35">
        <v>1000000</v>
      </c>
      <c r="U56" s="29"/>
      <c r="V56" s="35">
        <v>5910</v>
      </c>
      <c r="W56" s="26"/>
      <c r="X56" s="34">
        <v>5765170532</v>
      </c>
      <c r="Y56" s="26"/>
      <c r="Z56" s="34">
        <v>5874835500</v>
      </c>
      <c r="AB56" s="20">
        <f t="shared" si="0"/>
        <v>6.3622208267247512E-3</v>
      </c>
    </row>
    <row r="57" spans="1:28" s="18" customFormat="1" ht="21.75" customHeight="1" thickBot="1" x14ac:dyDescent="0.25">
      <c r="A57" s="94"/>
      <c r="B57" s="94"/>
      <c r="C57" s="94"/>
      <c r="D57" s="94"/>
      <c r="E57" s="36"/>
      <c r="F57" s="37"/>
      <c r="G57" s="36"/>
      <c r="H57" s="38">
        <f>SUM(H9:H56)</f>
        <v>543062801602</v>
      </c>
      <c r="I57" s="36"/>
      <c r="J57" s="38">
        <f>SUM(J9:J56)</f>
        <v>621331339266.96216</v>
      </c>
      <c r="K57" s="36"/>
      <c r="L57" s="37"/>
      <c r="M57" s="36"/>
      <c r="N57" s="38">
        <f>SUM(N9:N56)</f>
        <v>136121090968</v>
      </c>
      <c r="O57" s="36"/>
      <c r="P57" s="42"/>
      <c r="Q57" s="36"/>
      <c r="R57" s="38">
        <f>SUM(R9:R56)</f>
        <v>15881395796</v>
      </c>
      <c r="S57" s="36"/>
      <c r="T57" s="37"/>
      <c r="U57" s="36"/>
      <c r="V57" s="37"/>
      <c r="W57" s="36"/>
      <c r="X57" s="38">
        <f>SUM(X9:X56)</f>
        <v>665248883456</v>
      </c>
      <c r="Y57" s="36"/>
      <c r="Z57" s="38">
        <f>SUM(Z9:Z56)</f>
        <v>881659934334.0376</v>
      </c>
      <c r="AB57" s="22">
        <f>SUM(AB9:AB56)</f>
        <v>0.95480378919695541</v>
      </c>
    </row>
    <row r="58" spans="1:28" ht="13.5" thickTop="1" x14ac:dyDescent="0.2"/>
    <row r="59" spans="1:28" x14ac:dyDescent="0.2">
      <c r="Z59" s="43"/>
    </row>
    <row r="61" spans="1:28" x14ac:dyDescent="0.2">
      <c r="Z61" s="26"/>
    </row>
  </sheetData>
  <mergeCells count="110">
    <mergeCell ref="A57:D57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0"/>
  <sheetViews>
    <sheetView rightToLeft="1" workbookViewId="0">
      <selection activeCell="V26" sqref="V26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6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.8554687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4" customHeight="1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</row>
    <row r="2" spans="1:38" ht="24" customHeight="1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</row>
    <row r="3" spans="1:38" ht="24" customHeight="1" x14ac:dyDescent="0.2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14.45" customHeight="1" x14ac:dyDescent="0.2"/>
    <row r="5" spans="1:38" ht="24.75" customHeight="1" x14ac:dyDescent="0.2">
      <c r="A5" s="1" t="s">
        <v>70</v>
      </c>
      <c r="B5" s="91" t="s">
        <v>71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</row>
    <row r="6" spans="1:38" ht="14.45" customHeight="1" x14ac:dyDescent="0.2">
      <c r="A6" s="51"/>
      <c r="B6" s="51"/>
      <c r="C6" s="51"/>
      <c r="D6" s="100" t="s">
        <v>72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51"/>
      <c r="P6" s="92" t="s">
        <v>7</v>
      </c>
      <c r="Q6" s="92"/>
      <c r="R6" s="92"/>
      <c r="S6" s="92"/>
      <c r="T6" s="92"/>
      <c r="V6" s="92" t="s">
        <v>8</v>
      </c>
      <c r="W6" s="92"/>
      <c r="X6" s="92"/>
      <c r="Y6" s="92"/>
      <c r="Z6" s="92"/>
      <c r="AA6" s="92"/>
      <c r="AB6" s="92"/>
      <c r="AD6" s="92" t="s">
        <v>9</v>
      </c>
      <c r="AE6" s="92"/>
      <c r="AF6" s="92"/>
      <c r="AG6" s="92"/>
      <c r="AH6" s="92"/>
      <c r="AI6" s="92"/>
      <c r="AJ6" s="92"/>
      <c r="AK6" s="92"/>
      <c r="AL6" s="92"/>
    </row>
    <row r="7" spans="1:38" ht="14.45" customHeight="1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3"/>
      <c r="Q7" s="3"/>
      <c r="R7" s="3"/>
      <c r="S7" s="3"/>
      <c r="T7" s="3"/>
      <c r="V7" s="93" t="s">
        <v>10</v>
      </c>
      <c r="W7" s="93"/>
      <c r="X7" s="93"/>
      <c r="Y7" s="3"/>
      <c r="Z7" s="93" t="s">
        <v>11</v>
      </c>
      <c r="AA7" s="93"/>
      <c r="AB7" s="93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94"/>
      <c r="B8" s="94"/>
      <c r="D8" s="2" t="s">
        <v>73</v>
      </c>
      <c r="F8" s="2" t="s">
        <v>74</v>
      </c>
      <c r="H8" s="2" t="s">
        <v>75</v>
      </c>
      <c r="J8" s="2" t="s">
        <v>76</v>
      </c>
      <c r="L8" s="2" t="s">
        <v>77</v>
      </c>
      <c r="N8" s="2" t="s">
        <v>69</v>
      </c>
      <c r="P8" s="2" t="s">
        <v>12</v>
      </c>
      <c r="R8" s="2" t="s">
        <v>13</v>
      </c>
      <c r="T8" s="2" t="s">
        <v>14</v>
      </c>
      <c r="V8" s="4" t="s">
        <v>12</v>
      </c>
      <c r="W8" s="3"/>
      <c r="X8" s="4" t="s">
        <v>13</v>
      </c>
      <c r="Z8" s="4" t="s">
        <v>12</v>
      </c>
      <c r="AA8" s="3"/>
      <c r="AB8" s="4" t="s">
        <v>15</v>
      </c>
      <c r="AD8" s="2" t="s">
        <v>12</v>
      </c>
      <c r="AF8" s="2" t="s">
        <v>16</v>
      </c>
      <c r="AH8" s="2" t="s">
        <v>13</v>
      </c>
      <c r="AJ8" s="2" t="s">
        <v>14</v>
      </c>
      <c r="AL8" s="2" t="s">
        <v>17</v>
      </c>
    </row>
    <row r="9" spans="1:38" ht="21.75" customHeight="1" x14ac:dyDescent="0.2">
      <c r="A9" s="95" t="s">
        <v>78</v>
      </c>
      <c r="B9" s="95"/>
      <c r="D9" s="50" t="s">
        <v>79</v>
      </c>
      <c r="E9" s="24"/>
      <c r="F9" s="50" t="s">
        <v>79</v>
      </c>
      <c r="H9" s="9" t="s">
        <v>80</v>
      </c>
      <c r="J9" s="9" t="s">
        <v>81</v>
      </c>
      <c r="L9" s="10">
        <v>0</v>
      </c>
      <c r="N9" s="10">
        <v>0</v>
      </c>
      <c r="P9" s="23">
        <v>1300</v>
      </c>
      <c r="R9" s="11">
        <v>808603531</v>
      </c>
      <c r="T9" s="11">
        <v>1288599399</v>
      </c>
      <c r="V9" s="23">
        <v>0</v>
      </c>
      <c r="W9" s="24"/>
      <c r="X9" s="44">
        <v>0</v>
      </c>
      <c r="Z9" s="23">
        <v>1300</v>
      </c>
      <c r="AB9" s="11">
        <v>1300000000</v>
      </c>
      <c r="AD9" s="23">
        <v>0</v>
      </c>
      <c r="AE9" s="24"/>
      <c r="AF9" s="44">
        <v>0</v>
      </c>
      <c r="AG9" s="24"/>
      <c r="AH9" s="44">
        <v>0</v>
      </c>
      <c r="AI9" s="24"/>
      <c r="AJ9" s="44">
        <v>0</v>
      </c>
      <c r="AK9" s="24"/>
      <c r="AL9" s="45">
        <v>0</v>
      </c>
    </row>
    <row r="10" spans="1:38" s="18" customFormat="1" ht="21.75" customHeight="1" x14ac:dyDescent="0.2">
      <c r="A10" s="94"/>
      <c r="B10" s="94"/>
      <c r="D10" s="19"/>
      <c r="F10" s="19"/>
      <c r="H10" s="19"/>
      <c r="J10" s="19"/>
      <c r="L10" s="19"/>
      <c r="N10" s="19"/>
      <c r="P10" s="25"/>
      <c r="R10" s="19">
        <f>SUM(R9)</f>
        <v>808603531</v>
      </c>
      <c r="T10" s="19">
        <f>SUM(T9)</f>
        <v>1288599399</v>
      </c>
      <c r="V10" s="49"/>
      <c r="W10" s="47"/>
      <c r="X10" s="46">
        <v>0</v>
      </c>
      <c r="Z10" s="49"/>
      <c r="AB10" s="19">
        <f>SUM(AB9)</f>
        <v>1300000000</v>
      </c>
      <c r="AD10" s="49"/>
      <c r="AE10" s="47"/>
      <c r="AF10" s="46"/>
      <c r="AG10" s="47"/>
      <c r="AH10" s="46">
        <v>0</v>
      </c>
      <c r="AI10" s="47"/>
      <c r="AJ10" s="46">
        <v>0</v>
      </c>
      <c r="AK10" s="47"/>
      <c r="AL10" s="48">
        <v>0</v>
      </c>
    </row>
  </sheetData>
  <mergeCells count="13"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P6:T6"/>
    <mergeCell ref="V6:AB6"/>
    <mergeCell ref="AD6:AL6"/>
    <mergeCell ref="D6:N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11"/>
  <sheetViews>
    <sheetView rightToLeft="1" workbookViewId="0">
      <selection activeCell="D11" sqref="D11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6.28515625" bestFit="1" customWidth="1"/>
    <col min="5" max="5" width="1.28515625" customWidth="1"/>
    <col min="6" max="6" width="16" bestFit="1" customWidth="1"/>
    <col min="7" max="7" width="1.28515625" customWidth="1"/>
    <col min="8" max="8" width="16" bestFit="1" customWidth="1"/>
    <col min="9" max="9" width="1.28515625" customWidth="1"/>
    <col min="10" max="10" width="15" bestFit="1" customWidth="1"/>
    <col min="11" max="11" width="1.28515625" customWidth="1"/>
    <col min="12" max="12" width="18.28515625" bestFit="1" customWidth="1"/>
    <col min="13" max="13" width="0.28515625" customWidth="1"/>
    <col min="20" max="20" width="14.85546875" hidden="1" customWidth="1"/>
  </cols>
  <sheetData>
    <row r="1" spans="1:20" ht="29.1" customHeight="1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20" ht="21.75" customHeight="1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20" ht="21.75" customHeight="1" x14ac:dyDescent="0.2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20" ht="14.45" customHeight="1" x14ac:dyDescent="0.2"/>
    <row r="5" spans="1:20" ht="14.45" customHeight="1" x14ac:dyDescent="0.2">
      <c r="A5" s="1" t="s">
        <v>82</v>
      </c>
      <c r="B5" s="91" t="s">
        <v>83</v>
      </c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20" ht="14.45" customHeight="1" x14ac:dyDescent="0.2">
      <c r="D6" s="2" t="s">
        <v>7</v>
      </c>
      <c r="F6" s="92" t="s">
        <v>8</v>
      </c>
      <c r="G6" s="92"/>
      <c r="H6" s="92"/>
      <c r="J6" s="51" t="s">
        <v>9</v>
      </c>
      <c r="K6" s="51"/>
      <c r="L6" s="51"/>
    </row>
    <row r="7" spans="1:20" ht="14.45" customHeight="1" x14ac:dyDescent="0.2">
      <c r="D7" s="3"/>
      <c r="F7" s="3"/>
      <c r="G7" s="3"/>
      <c r="H7" s="3"/>
      <c r="J7" s="3"/>
    </row>
    <row r="8" spans="1:20" ht="14.45" customHeight="1" x14ac:dyDescent="0.2">
      <c r="A8" s="94"/>
      <c r="B8" s="94"/>
      <c r="D8" s="2" t="s">
        <v>84</v>
      </c>
      <c r="F8" s="2" t="s">
        <v>85</v>
      </c>
      <c r="H8" s="2" t="s">
        <v>86</v>
      </c>
      <c r="J8" s="2" t="s">
        <v>84</v>
      </c>
      <c r="L8" s="2" t="s">
        <v>17</v>
      </c>
    </row>
    <row r="9" spans="1:20" ht="21.75" customHeight="1" x14ac:dyDescent="0.2">
      <c r="A9" s="95" t="s">
        <v>201</v>
      </c>
      <c r="B9" s="95"/>
      <c r="D9" s="13">
        <v>86283832097</v>
      </c>
      <c r="E9" s="52"/>
      <c r="F9" s="13">
        <v>106091090511</v>
      </c>
      <c r="G9" s="52"/>
      <c r="H9" s="13">
        <v>163183403117</v>
      </c>
      <c r="I9" s="52"/>
      <c r="J9" s="13">
        <v>29191519491</v>
      </c>
      <c r="L9" s="53">
        <f>J9/T10</f>
        <v>3.1613292537192181E-2</v>
      </c>
    </row>
    <row r="10" spans="1:20" s="18" customFormat="1" ht="21.75" customHeight="1" thickBot="1" x14ac:dyDescent="0.25">
      <c r="A10" s="94"/>
      <c r="B10" s="94"/>
      <c r="D10" s="19">
        <f>SUM(D9)</f>
        <v>86283832097</v>
      </c>
      <c r="E10" s="54"/>
      <c r="F10" s="19">
        <f>SUM(F9)</f>
        <v>106091090511</v>
      </c>
      <c r="G10" s="54"/>
      <c r="H10" s="19">
        <f>SUM(H9)</f>
        <v>163183403117</v>
      </c>
      <c r="I10" s="54"/>
      <c r="J10" s="19">
        <f>SUM(J9)</f>
        <v>29191519491</v>
      </c>
      <c r="L10" s="55">
        <f>SUM(L9)</f>
        <v>3.1613292537192181E-2</v>
      </c>
      <c r="T10" s="56">
        <v>923393836838</v>
      </c>
    </row>
    <row r="11" spans="1:20" ht="13.5" thickTop="1" x14ac:dyDescent="0.2"/>
  </sheetData>
  <mergeCells count="8">
    <mergeCell ref="A10:B10"/>
    <mergeCell ref="A8:B8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2"/>
  <sheetViews>
    <sheetView rightToLeft="1" workbookViewId="0">
      <selection activeCell="H22" sqref="H22"/>
    </sheetView>
  </sheetViews>
  <sheetFormatPr defaultRowHeight="12.75" x14ac:dyDescent="0.2"/>
  <cols>
    <col min="1" max="1" width="2.5703125" customWidth="1"/>
    <col min="2" max="2" width="48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8.28515625" customWidth="1"/>
    <col min="9" max="9" width="1.28515625" customWidth="1"/>
    <col min="10" max="10" width="21.85546875" customWidth="1"/>
    <col min="11" max="11" width="0.28515625" customWidth="1"/>
    <col min="16" max="16" width="14.85546875" bestFit="1" customWidth="1"/>
    <col min="21" max="21" width="0" hidden="1" customWidth="1"/>
  </cols>
  <sheetData>
    <row r="1" spans="1:21" ht="29.1" customHeight="1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</row>
    <row r="2" spans="1:21" ht="21.75" customHeight="1" x14ac:dyDescent="0.2">
      <c r="A2" s="89" t="s">
        <v>87</v>
      </c>
      <c r="B2" s="89"/>
      <c r="C2" s="89"/>
      <c r="D2" s="89"/>
      <c r="E2" s="89"/>
      <c r="F2" s="89"/>
      <c r="G2" s="89"/>
      <c r="H2" s="89"/>
      <c r="I2" s="89"/>
      <c r="J2" s="89"/>
    </row>
    <row r="3" spans="1:21" ht="21.75" customHeight="1" x14ac:dyDescent="0.2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</row>
    <row r="4" spans="1:21" ht="14.45" customHeight="1" x14ac:dyDescent="0.2"/>
    <row r="5" spans="1:21" ht="29.1" customHeight="1" x14ac:dyDescent="0.2">
      <c r="A5" s="1" t="s">
        <v>88</v>
      </c>
      <c r="B5" s="91" t="s">
        <v>89</v>
      </c>
      <c r="C5" s="91"/>
      <c r="D5" s="91"/>
      <c r="E5" s="91"/>
      <c r="F5" s="91"/>
      <c r="G5" s="91"/>
      <c r="H5" s="91"/>
      <c r="I5" s="91"/>
      <c r="J5" s="91"/>
    </row>
    <row r="6" spans="1:21" ht="14.45" customHeight="1" x14ac:dyDescent="0.2"/>
    <row r="7" spans="1:21" ht="22.5" customHeight="1" x14ac:dyDescent="0.2">
      <c r="A7" s="94"/>
      <c r="B7" s="94"/>
      <c r="D7" s="2" t="s">
        <v>90</v>
      </c>
      <c r="F7" s="2" t="s">
        <v>84</v>
      </c>
      <c r="H7" s="21" t="s">
        <v>91</v>
      </c>
      <c r="J7" s="21" t="s">
        <v>92</v>
      </c>
    </row>
    <row r="8" spans="1:21" ht="21.75" customHeight="1" x14ac:dyDescent="0.2">
      <c r="A8" s="95" t="s">
        <v>93</v>
      </c>
      <c r="B8" s="95"/>
      <c r="D8" s="66" t="s">
        <v>94</v>
      </c>
      <c r="F8" s="5">
        <f>'درآمد سرمایه گذاری در سهام'!U86</f>
        <v>111430966024</v>
      </c>
      <c r="H8" s="20">
        <f>F8/$F$13</f>
        <v>0.9822256075310436</v>
      </c>
      <c r="J8" s="20">
        <f>F8/$U$9</f>
        <v>0.12067544917299401</v>
      </c>
    </row>
    <row r="9" spans="1:21" ht="21.75" customHeight="1" x14ac:dyDescent="0.2">
      <c r="A9" s="97" t="s">
        <v>95</v>
      </c>
      <c r="B9" s="97"/>
      <c r="D9" s="67" t="s">
        <v>96</v>
      </c>
      <c r="F9" s="57">
        <v>0</v>
      </c>
      <c r="H9" s="20">
        <f t="shared" ref="H9:H11" si="0">F9/$F$13</f>
        <v>0</v>
      </c>
      <c r="J9" s="20">
        <f t="shared" ref="J9:J12" si="1">F9/$U$9</f>
        <v>0</v>
      </c>
      <c r="U9" s="17">
        <v>923393836838</v>
      </c>
    </row>
    <row r="10" spans="1:21" ht="21.75" customHeight="1" x14ac:dyDescent="0.2">
      <c r="A10" s="97" t="s">
        <v>97</v>
      </c>
      <c r="B10" s="97"/>
      <c r="D10" s="67" t="s">
        <v>98</v>
      </c>
      <c r="F10" s="7">
        <f>'درآمد سرمایه گذاری در اوراق به'!R9</f>
        <v>261735220</v>
      </c>
      <c r="H10" s="20">
        <f t="shared" si="0"/>
        <v>2.3071058669759787E-3</v>
      </c>
      <c r="J10" s="20">
        <f t="shared" si="1"/>
        <v>2.8344917364433173E-4</v>
      </c>
    </row>
    <row r="11" spans="1:21" ht="21.75" customHeight="1" x14ac:dyDescent="0.2">
      <c r="A11" s="97" t="s">
        <v>99</v>
      </c>
      <c r="B11" s="97"/>
      <c r="D11" s="67" t="s">
        <v>100</v>
      </c>
      <c r="F11" s="7">
        <f>'درآمد سپرده بانکی'!H9</f>
        <v>647531595</v>
      </c>
      <c r="H11" s="20">
        <f t="shared" si="0"/>
        <v>5.7077681096063928E-3</v>
      </c>
      <c r="J11" s="20">
        <f t="shared" si="1"/>
        <v>7.0125180520736222E-4</v>
      </c>
    </row>
    <row r="12" spans="1:21" ht="21.75" customHeight="1" x14ac:dyDescent="0.2">
      <c r="A12" s="95" t="s">
        <v>101</v>
      </c>
      <c r="B12" s="95"/>
      <c r="D12" s="68" t="s">
        <v>102</v>
      </c>
      <c r="F12" s="8">
        <f>'سایر درآمدها'!F11</f>
        <v>1107192243</v>
      </c>
      <c r="H12" s="20">
        <f>F12/$F$13</f>
        <v>9.7595184923740617E-3</v>
      </c>
      <c r="J12" s="20">
        <f t="shared" si="1"/>
        <v>1.1990466026840566E-3</v>
      </c>
    </row>
    <row r="13" spans="1:21" s="18" customFormat="1" ht="21.75" customHeight="1" thickBot="1" x14ac:dyDescent="0.25">
      <c r="A13" s="94"/>
      <c r="B13" s="94"/>
      <c r="D13" s="25"/>
      <c r="F13" s="19">
        <f>SUM(F8:F12)</f>
        <v>113447425082</v>
      </c>
      <c r="H13" s="82">
        <f>SUM(H8:H12)</f>
        <v>1</v>
      </c>
      <c r="J13" s="22">
        <f>SUM(J8:J12)</f>
        <v>0.12285919675452975</v>
      </c>
      <c r="P13" s="56"/>
    </row>
    <row r="14" spans="1:21" ht="13.5" thickTop="1" x14ac:dyDescent="0.2">
      <c r="P14" s="17"/>
    </row>
    <row r="15" spans="1:21" x14ac:dyDescent="0.2">
      <c r="P15" s="17"/>
    </row>
    <row r="16" spans="1:21" x14ac:dyDescent="0.2">
      <c r="F16" s="17"/>
      <c r="P16" s="17"/>
    </row>
    <row r="17" spans="6:16" x14ac:dyDescent="0.2">
      <c r="F17" s="17"/>
      <c r="P17" s="17"/>
    </row>
    <row r="18" spans="6:16" x14ac:dyDescent="0.2">
      <c r="F18" s="17"/>
      <c r="P18" s="17"/>
    </row>
    <row r="19" spans="6:16" x14ac:dyDescent="0.2">
      <c r="F19" s="17"/>
    </row>
    <row r="20" spans="6:16" x14ac:dyDescent="0.2">
      <c r="F20" s="17"/>
    </row>
    <row r="21" spans="6:16" x14ac:dyDescent="0.2">
      <c r="F21" s="17"/>
    </row>
    <row r="22" spans="6:16" x14ac:dyDescent="0.2">
      <c r="F22" s="17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90"/>
  <sheetViews>
    <sheetView rightToLeft="1" topLeftCell="A76" workbookViewId="0">
      <selection activeCell="D86" sqref="D86"/>
    </sheetView>
  </sheetViews>
  <sheetFormatPr defaultRowHeight="12.75" x14ac:dyDescent="0.2"/>
  <cols>
    <col min="1" max="1" width="6.140625" bestFit="1" customWidth="1"/>
    <col min="2" max="2" width="19" customWidth="1"/>
    <col min="3" max="3" width="1.28515625" customWidth="1"/>
    <col min="4" max="4" width="14.7109375" bestFit="1" customWidth="1"/>
    <col min="5" max="5" width="1.28515625" customWidth="1"/>
    <col min="6" max="6" width="15.85546875" bestFit="1" customWidth="1"/>
    <col min="7" max="7" width="1.28515625" customWidth="1"/>
    <col min="8" max="8" width="14.28515625" bestFit="1" customWidth="1"/>
    <col min="9" max="9" width="1.28515625" customWidth="1"/>
    <col min="10" max="10" width="16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6.42578125" bestFit="1" customWidth="1"/>
    <col min="18" max="18" width="1.28515625" customWidth="1"/>
    <col min="19" max="19" width="18" bestFit="1" customWidth="1"/>
    <col min="20" max="20" width="1.28515625" customWidth="1"/>
    <col min="21" max="21" width="16.42578125" customWidth="1"/>
    <col min="22" max="22" width="1.28515625" customWidth="1"/>
    <col min="23" max="23" width="17.28515625" bestFit="1" customWidth="1"/>
    <col min="24" max="24" width="0.28515625" customWidth="1"/>
  </cols>
  <sheetData>
    <row r="1" spans="1:28" ht="29.1" customHeight="1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</row>
    <row r="2" spans="1:28" ht="21.75" customHeight="1" x14ac:dyDescent="0.2">
      <c r="A2" s="89" t="s">
        <v>87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</row>
    <row r="3" spans="1:28" ht="21.75" customHeight="1" x14ac:dyDescent="0.2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</row>
    <row r="4" spans="1:28" ht="14.45" customHeight="1" x14ac:dyDescent="0.2"/>
    <row r="5" spans="1:28" ht="14.45" customHeight="1" x14ac:dyDescent="0.2">
      <c r="A5" s="1" t="s">
        <v>103</v>
      </c>
      <c r="B5" s="91" t="s">
        <v>104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</row>
    <row r="6" spans="1:28" ht="14.45" customHeight="1" x14ac:dyDescent="0.2">
      <c r="D6" s="92" t="s">
        <v>105</v>
      </c>
      <c r="E6" s="92"/>
      <c r="F6" s="92"/>
      <c r="G6" s="92"/>
      <c r="H6" s="92"/>
      <c r="I6" s="92"/>
      <c r="J6" s="92"/>
      <c r="K6" s="92"/>
      <c r="L6" s="92"/>
      <c r="N6" s="92" t="s">
        <v>106</v>
      </c>
      <c r="O6" s="92"/>
      <c r="P6" s="92"/>
      <c r="Q6" s="92"/>
      <c r="R6" s="92"/>
      <c r="S6" s="92"/>
      <c r="T6" s="92"/>
      <c r="U6" s="92"/>
      <c r="V6" s="92"/>
      <c r="W6" s="92"/>
    </row>
    <row r="7" spans="1:28" ht="14.45" customHeight="1" x14ac:dyDescent="0.2">
      <c r="D7" s="3"/>
      <c r="E7" s="3"/>
      <c r="F7" s="3"/>
      <c r="G7" s="3"/>
      <c r="H7" s="3"/>
      <c r="I7" s="3"/>
      <c r="J7" s="101" t="s">
        <v>66</v>
      </c>
      <c r="K7" s="93"/>
      <c r="L7" s="101"/>
      <c r="N7" s="3"/>
      <c r="O7" s="3"/>
      <c r="P7" s="3"/>
      <c r="Q7" s="3"/>
      <c r="R7" s="3"/>
      <c r="S7" s="3"/>
      <c r="T7" s="3"/>
      <c r="U7" s="101" t="s">
        <v>66</v>
      </c>
      <c r="V7" s="93"/>
      <c r="W7" s="101"/>
    </row>
    <row r="8" spans="1:28" ht="24.75" customHeight="1" x14ac:dyDescent="0.2">
      <c r="A8" s="94"/>
      <c r="B8" s="94"/>
      <c r="D8" s="2" t="s">
        <v>107</v>
      </c>
      <c r="F8" s="2" t="s">
        <v>108</v>
      </c>
      <c r="H8" s="2" t="s">
        <v>109</v>
      </c>
      <c r="J8" s="88" t="s">
        <v>84</v>
      </c>
      <c r="K8" s="3"/>
      <c r="L8" s="88" t="s">
        <v>91</v>
      </c>
      <c r="N8" s="2" t="s">
        <v>107</v>
      </c>
      <c r="P8" s="92" t="s">
        <v>108</v>
      </c>
      <c r="Q8" s="92"/>
      <c r="S8" s="88" t="s">
        <v>109</v>
      </c>
      <c r="U8" s="88" t="s">
        <v>84</v>
      </c>
      <c r="V8" s="3"/>
      <c r="W8" s="88" t="s">
        <v>91</v>
      </c>
    </row>
    <row r="9" spans="1:28" ht="21.75" customHeight="1" x14ac:dyDescent="0.2">
      <c r="A9" s="95" t="s">
        <v>58</v>
      </c>
      <c r="B9" s="95"/>
      <c r="D9" s="28">
        <v>0</v>
      </c>
      <c r="E9" s="26"/>
      <c r="F9" s="28">
        <v>0</v>
      </c>
      <c r="G9" s="26"/>
      <c r="H9" s="27">
        <v>167258871</v>
      </c>
      <c r="I9" s="26"/>
      <c r="J9" s="33">
        <f>D9+F9+H9</f>
        <v>167258871</v>
      </c>
      <c r="K9" s="26"/>
      <c r="L9" s="20">
        <f>J9/درآمد!$F$13</f>
        <v>1.4743293722101229E-3</v>
      </c>
      <c r="M9" s="26"/>
      <c r="N9" s="28">
        <v>0</v>
      </c>
      <c r="O9" s="26"/>
      <c r="P9" s="96">
        <v>0</v>
      </c>
      <c r="Q9" s="96"/>
      <c r="R9" s="26"/>
      <c r="S9" s="33">
        <v>167258871</v>
      </c>
      <c r="T9" s="26"/>
      <c r="U9" s="33">
        <f>N9+P9+S9</f>
        <v>167258871</v>
      </c>
      <c r="W9" s="20">
        <f>U9/درآمد!$F$13</f>
        <v>1.4743293722101229E-3</v>
      </c>
    </row>
    <row r="10" spans="1:28" ht="21.75" customHeight="1" x14ac:dyDescent="0.2">
      <c r="A10" s="97" t="s">
        <v>35</v>
      </c>
      <c r="B10" s="97"/>
      <c r="D10" s="31">
        <v>0</v>
      </c>
      <c r="E10" s="26"/>
      <c r="F10" s="31">
        <v>0</v>
      </c>
      <c r="G10" s="26"/>
      <c r="H10" s="30">
        <v>-1054</v>
      </c>
      <c r="I10" s="26"/>
      <c r="J10" s="33">
        <f t="shared" ref="J10:J73" si="0">D10+F10+H10</f>
        <v>-1054</v>
      </c>
      <c r="K10" s="26"/>
      <c r="L10" s="87">
        <f>J10/درآمد!$F$13</f>
        <v>-9.2906471807373941E-9</v>
      </c>
      <c r="M10" s="26"/>
      <c r="N10" s="31">
        <v>0</v>
      </c>
      <c r="O10" s="26"/>
      <c r="P10" s="98">
        <v>0</v>
      </c>
      <c r="Q10" s="98"/>
      <c r="R10" s="26"/>
      <c r="S10" s="30">
        <v>-1054</v>
      </c>
      <c r="T10" s="26"/>
      <c r="U10" s="33">
        <f t="shared" ref="U10:U73" si="1">N10+P10+S10</f>
        <v>-1054</v>
      </c>
      <c r="W10" s="87">
        <f>U10/درآمد!$F$13</f>
        <v>-9.2906471807373941E-9</v>
      </c>
      <c r="AB10" s="17"/>
    </row>
    <row r="11" spans="1:28" ht="21.75" customHeight="1" x14ac:dyDescent="0.2">
      <c r="A11" s="97" t="s">
        <v>36</v>
      </c>
      <c r="B11" s="97"/>
      <c r="D11" s="31">
        <v>0</v>
      </c>
      <c r="E11" s="26"/>
      <c r="F11" s="31">
        <v>0</v>
      </c>
      <c r="G11" s="26"/>
      <c r="H11" s="30">
        <v>2347263925</v>
      </c>
      <c r="I11" s="26"/>
      <c r="J11" s="33">
        <f t="shared" si="0"/>
        <v>2347263925</v>
      </c>
      <c r="K11" s="26"/>
      <c r="L11" s="20">
        <f>J11/درآمد!$F$13</f>
        <v>2.0690323498337607E-2</v>
      </c>
      <c r="M11" s="26"/>
      <c r="N11" s="30">
        <v>655292700</v>
      </c>
      <c r="O11" s="26"/>
      <c r="P11" s="98">
        <v>0</v>
      </c>
      <c r="Q11" s="98"/>
      <c r="R11" s="26"/>
      <c r="S11" s="30">
        <v>2347263925</v>
      </c>
      <c r="T11" s="26"/>
      <c r="U11" s="33">
        <f t="shared" si="1"/>
        <v>3002556625</v>
      </c>
      <c r="W11" s="20">
        <f>U11/درآمد!$F$13</f>
        <v>2.6466503076907621E-2</v>
      </c>
    </row>
    <row r="12" spans="1:28" ht="21.75" customHeight="1" x14ac:dyDescent="0.2">
      <c r="A12" s="97" t="s">
        <v>48</v>
      </c>
      <c r="B12" s="97"/>
      <c r="D12" s="31">
        <v>0</v>
      </c>
      <c r="E12" s="26"/>
      <c r="F12" s="30">
        <v>396064760</v>
      </c>
      <c r="G12" s="26"/>
      <c r="H12" s="30">
        <v>577118</v>
      </c>
      <c r="I12" s="26"/>
      <c r="J12" s="33">
        <f t="shared" si="0"/>
        <v>396641878</v>
      </c>
      <c r="K12" s="26"/>
      <c r="L12" s="20">
        <f>J12/درآمد!$F$13</f>
        <v>3.4962616182192458E-3</v>
      </c>
      <c r="M12" s="26"/>
      <c r="N12" s="30">
        <v>350263500</v>
      </c>
      <c r="O12" s="26"/>
      <c r="P12" s="102">
        <v>-152183330</v>
      </c>
      <c r="Q12" s="102"/>
      <c r="R12" s="26"/>
      <c r="S12" s="30">
        <v>-350062762</v>
      </c>
      <c r="T12" s="26"/>
      <c r="U12" s="33">
        <f t="shared" si="1"/>
        <v>-151982592</v>
      </c>
      <c r="W12" s="87">
        <f>U12/درآمد!$F$13</f>
        <v>-1.3396742313908554E-3</v>
      </c>
    </row>
    <row r="13" spans="1:28" ht="21.75" customHeight="1" x14ac:dyDescent="0.2">
      <c r="A13" s="97" t="s">
        <v>110</v>
      </c>
      <c r="B13" s="97"/>
      <c r="D13" s="31">
        <v>0</v>
      </c>
      <c r="E13" s="26"/>
      <c r="F13" s="31">
        <v>0</v>
      </c>
      <c r="G13" s="26"/>
      <c r="H13" s="31">
        <v>0</v>
      </c>
      <c r="I13" s="26"/>
      <c r="J13" s="35">
        <f t="shared" si="0"/>
        <v>0</v>
      </c>
      <c r="K13" s="26"/>
      <c r="L13" s="20">
        <f>J13/درآمد!$F$13</f>
        <v>0</v>
      </c>
      <c r="M13" s="26"/>
      <c r="N13" s="30">
        <v>123845678</v>
      </c>
      <c r="O13" s="26"/>
      <c r="P13" s="98">
        <v>0</v>
      </c>
      <c r="Q13" s="98"/>
      <c r="R13" s="26"/>
      <c r="S13" s="30">
        <v>-3777568924</v>
      </c>
      <c r="T13" s="26"/>
      <c r="U13" s="33">
        <f t="shared" si="1"/>
        <v>-3653723246</v>
      </c>
      <c r="W13" s="87">
        <f>U13/درآمد!$F$13</f>
        <v>-3.2206312689416108E-2</v>
      </c>
    </row>
    <row r="14" spans="1:28" ht="21.75" customHeight="1" x14ac:dyDescent="0.2">
      <c r="A14" s="97" t="s">
        <v>111</v>
      </c>
      <c r="B14" s="97"/>
      <c r="D14" s="31">
        <v>0</v>
      </c>
      <c r="E14" s="26"/>
      <c r="F14" s="31">
        <v>0</v>
      </c>
      <c r="G14" s="26"/>
      <c r="H14" s="31">
        <v>0</v>
      </c>
      <c r="I14" s="26"/>
      <c r="J14" s="35">
        <f t="shared" si="0"/>
        <v>0</v>
      </c>
      <c r="K14" s="26"/>
      <c r="L14" s="20">
        <f>J14/درآمد!$F$13</f>
        <v>0</v>
      </c>
      <c r="M14" s="26"/>
      <c r="N14" s="31">
        <v>0</v>
      </c>
      <c r="O14" s="26"/>
      <c r="P14" s="98">
        <v>0</v>
      </c>
      <c r="Q14" s="98"/>
      <c r="R14" s="26"/>
      <c r="S14" s="30">
        <v>-183478183</v>
      </c>
      <c r="T14" s="26"/>
      <c r="U14" s="33">
        <f t="shared" si="1"/>
        <v>-183478183</v>
      </c>
      <c r="W14" s="87">
        <f>U14/درآمد!$F$13</f>
        <v>-1.6172970243033867E-3</v>
      </c>
    </row>
    <row r="15" spans="1:28" ht="21.75" customHeight="1" x14ac:dyDescent="0.2">
      <c r="A15" s="97" t="s">
        <v>112</v>
      </c>
      <c r="B15" s="97"/>
      <c r="D15" s="31">
        <v>0</v>
      </c>
      <c r="E15" s="26"/>
      <c r="F15" s="31">
        <v>0</v>
      </c>
      <c r="G15" s="26"/>
      <c r="H15" s="31">
        <v>0</v>
      </c>
      <c r="I15" s="26"/>
      <c r="J15" s="35">
        <f t="shared" si="0"/>
        <v>0</v>
      </c>
      <c r="K15" s="26"/>
      <c r="L15" s="20">
        <f>J15/درآمد!$F$13</f>
        <v>0</v>
      </c>
      <c r="M15" s="26"/>
      <c r="N15" s="31">
        <v>0</v>
      </c>
      <c r="O15" s="26"/>
      <c r="P15" s="98">
        <v>0</v>
      </c>
      <c r="Q15" s="98"/>
      <c r="R15" s="26"/>
      <c r="S15" s="30">
        <v>1268180999</v>
      </c>
      <c r="T15" s="26"/>
      <c r="U15" s="33">
        <f t="shared" si="1"/>
        <v>1268180999</v>
      </c>
      <c r="W15" s="20">
        <f>U15/درآمد!$F$13</f>
        <v>1.1178578959225884E-2</v>
      </c>
    </row>
    <row r="16" spans="1:28" ht="21.75" customHeight="1" x14ac:dyDescent="0.2">
      <c r="A16" s="97" t="s">
        <v>46</v>
      </c>
      <c r="B16" s="97"/>
      <c r="D16" s="31">
        <v>0</v>
      </c>
      <c r="E16" s="26"/>
      <c r="F16" s="30">
        <v>8166516167</v>
      </c>
      <c r="G16" s="26"/>
      <c r="H16" s="31">
        <v>0</v>
      </c>
      <c r="I16" s="26"/>
      <c r="J16" s="33">
        <f t="shared" si="0"/>
        <v>8166516167</v>
      </c>
      <c r="K16" s="26"/>
      <c r="L16" s="20">
        <f>J16/درآمد!$F$13</f>
        <v>7.1985028845716226E-2</v>
      </c>
      <c r="M16" s="26"/>
      <c r="N16" s="30">
        <v>3156790000</v>
      </c>
      <c r="O16" s="26"/>
      <c r="P16" s="102">
        <v>-3819088184</v>
      </c>
      <c r="Q16" s="102"/>
      <c r="R16" s="26"/>
      <c r="S16" s="30">
        <v>-1101102549</v>
      </c>
      <c r="T16" s="26"/>
      <c r="U16" s="33">
        <f t="shared" si="1"/>
        <v>-1763400733</v>
      </c>
      <c r="W16" s="87">
        <f>U16/درآمد!$F$13</f>
        <v>-1.5543770444550952E-2</v>
      </c>
    </row>
    <row r="17" spans="1:28" ht="21.75" customHeight="1" x14ac:dyDescent="0.2">
      <c r="A17" s="97" t="s">
        <v>40</v>
      </c>
      <c r="B17" s="97"/>
      <c r="D17" s="31">
        <v>0</v>
      </c>
      <c r="E17" s="26"/>
      <c r="F17" s="30">
        <v>850906800</v>
      </c>
      <c r="G17" s="26"/>
      <c r="H17" s="31">
        <v>0</v>
      </c>
      <c r="I17" s="26"/>
      <c r="J17" s="33">
        <f t="shared" si="0"/>
        <v>850906800</v>
      </c>
      <c r="K17" s="26"/>
      <c r="L17" s="20">
        <f>J17/درآمد!$F$13</f>
        <v>7.5004505336719899E-3</v>
      </c>
      <c r="M17" s="26"/>
      <c r="N17" s="30">
        <v>249178572</v>
      </c>
      <c r="O17" s="26"/>
      <c r="P17" s="102">
        <v>-4894702203</v>
      </c>
      <c r="Q17" s="102"/>
      <c r="R17" s="26"/>
      <c r="S17" s="30">
        <v>-6125049085</v>
      </c>
      <c r="T17" s="26"/>
      <c r="U17" s="33">
        <f t="shared" si="1"/>
        <v>-10770572716</v>
      </c>
      <c r="W17" s="87">
        <f>U17/درآمد!$F$13</f>
        <v>-9.4938890928683586E-2</v>
      </c>
    </row>
    <row r="18" spans="1:28" ht="21.75" customHeight="1" x14ac:dyDescent="0.2">
      <c r="A18" s="97" t="s">
        <v>113</v>
      </c>
      <c r="B18" s="97"/>
      <c r="D18" s="31">
        <v>0</v>
      </c>
      <c r="E18" s="26"/>
      <c r="F18" s="31">
        <v>0</v>
      </c>
      <c r="G18" s="26"/>
      <c r="H18" s="31">
        <v>0</v>
      </c>
      <c r="I18" s="26"/>
      <c r="J18" s="35">
        <f t="shared" si="0"/>
        <v>0</v>
      </c>
      <c r="K18" s="26"/>
      <c r="L18" s="20">
        <f>J18/درآمد!$F$13</f>
        <v>0</v>
      </c>
      <c r="M18" s="26"/>
      <c r="N18" s="31">
        <v>0</v>
      </c>
      <c r="O18" s="26"/>
      <c r="P18" s="98">
        <v>0</v>
      </c>
      <c r="Q18" s="98"/>
      <c r="R18" s="26"/>
      <c r="S18" s="30">
        <v>-1196016641</v>
      </c>
      <c r="T18" s="26"/>
      <c r="U18" s="33">
        <f t="shared" si="1"/>
        <v>-1196016641</v>
      </c>
      <c r="W18" s="87">
        <f>U18/درآمد!$F$13</f>
        <v>-1.0542474984650529E-2</v>
      </c>
    </row>
    <row r="19" spans="1:28" ht="21.75" customHeight="1" x14ac:dyDescent="0.2">
      <c r="A19" s="97" t="s">
        <v>114</v>
      </c>
      <c r="B19" s="97"/>
      <c r="D19" s="31">
        <v>0</v>
      </c>
      <c r="E19" s="26"/>
      <c r="F19" s="31">
        <v>0</v>
      </c>
      <c r="G19" s="26"/>
      <c r="H19" s="31">
        <v>0</v>
      </c>
      <c r="I19" s="26"/>
      <c r="J19" s="35">
        <f t="shared" si="0"/>
        <v>0</v>
      </c>
      <c r="K19" s="26"/>
      <c r="L19" s="20">
        <f>J19/درآمد!$F$13</f>
        <v>0</v>
      </c>
      <c r="M19" s="26"/>
      <c r="N19" s="30">
        <v>513000000</v>
      </c>
      <c r="O19" s="26"/>
      <c r="P19" s="98">
        <v>0</v>
      </c>
      <c r="Q19" s="98"/>
      <c r="R19" s="26"/>
      <c r="S19" s="30">
        <v>1887306457</v>
      </c>
      <c r="T19" s="26"/>
      <c r="U19" s="33">
        <f t="shared" si="1"/>
        <v>2400306457</v>
      </c>
      <c r="W19" s="20">
        <f>U19/درآمد!$F$13</f>
        <v>2.1157875159044413E-2</v>
      </c>
    </row>
    <row r="20" spans="1:28" ht="21.75" customHeight="1" x14ac:dyDescent="0.2">
      <c r="A20" s="97" t="s">
        <v>115</v>
      </c>
      <c r="B20" s="97"/>
      <c r="D20" s="31">
        <v>0</v>
      </c>
      <c r="E20" s="26"/>
      <c r="F20" s="31">
        <v>0</v>
      </c>
      <c r="G20" s="26"/>
      <c r="H20" s="31">
        <v>0</v>
      </c>
      <c r="I20" s="26"/>
      <c r="J20" s="35">
        <f t="shared" si="0"/>
        <v>0</v>
      </c>
      <c r="K20" s="26"/>
      <c r="L20" s="20">
        <f>J20/درآمد!$F$13</f>
        <v>0</v>
      </c>
      <c r="M20" s="26"/>
      <c r="N20" s="31">
        <v>0</v>
      </c>
      <c r="O20" s="26"/>
      <c r="P20" s="98">
        <v>0</v>
      </c>
      <c r="Q20" s="98"/>
      <c r="R20" s="26"/>
      <c r="S20" s="30">
        <v>1643064</v>
      </c>
      <c r="T20" s="26"/>
      <c r="U20" s="33">
        <f t="shared" si="1"/>
        <v>1643064</v>
      </c>
      <c r="W20" s="20">
        <f>U20/درآمد!$F$13</f>
        <v>1.4483043566765755E-5</v>
      </c>
    </row>
    <row r="21" spans="1:28" ht="21.75" customHeight="1" x14ac:dyDescent="0.2">
      <c r="A21" s="97" t="s">
        <v>50</v>
      </c>
      <c r="B21" s="97"/>
      <c r="D21" s="31">
        <v>0</v>
      </c>
      <c r="E21" s="26"/>
      <c r="F21" s="30">
        <v>93721737</v>
      </c>
      <c r="G21" s="26"/>
      <c r="H21" s="31">
        <v>0</v>
      </c>
      <c r="I21" s="26"/>
      <c r="J21" s="33">
        <f t="shared" si="0"/>
        <v>93721737</v>
      </c>
      <c r="K21" s="26"/>
      <c r="L21" s="20">
        <f>J21/درآمد!$F$13</f>
        <v>8.2612484974654789E-4</v>
      </c>
      <c r="M21" s="26"/>
      <c r="N21" s="30">
        <v>2520000000</v>
      </c>
      <c r="O21" s="26"/>
      <c r="P21" s="102">
        <v>-28747547</v>
      </c>
      <c r="Q21" s="102"/>
      <c r="R21" s="26"/>
      <c r="S21" s="30">
        <v>-10641059272</v>
      </c>
      <c r="T21" s="26"/>
      <c r="U21" s="33">
        <f t="shared" si="1"/>
        <v>-8149806819</v>
      </c>
      <c r="W21" s="87">
        <f>U21/درآمد!$F$13</f>
        <v>-7.1837741694968441E-2</v>
      </c>
    </row>
    <row r="22" spans="1:28" ht="21.75" customHeight="1" x14ac:dyDescent="0.2">
      <c r="A22" s="97" t="s">
        <v>29</v>
      </c>
      <c r="B22" s="97"/>
      <c r="D22" s="31">
        <v>0</v>
      </c>
      <c r="E22" s="26"/>
      <c r="F22" s="30">
        <v>433881950</v>
      </c>
      <c r="G22" s="26"/>
      <c r="H22" s="31">
        <v>0</v>
      </c>
      <c r="I22" s="26"/>
      <c r="J22" s="33">
        <f t="shared" si="0"/>
        <v>433881950</v>
      </c>
      <c r="K22" s="26"/>
      <c r="L22" s="20">
        <f>J22/درآمد!$F$13</f>
        <v>3.8245200337194904E-3</v>
      </c>
      <c r="M22" s="26"/>
      <c r="N22" s="30">
        <v>821010900</v>
      </c>
      <c r="O22" s="26"/>
      <c r="P22" s="102">
        <v>-246365152</v>
      </c>
      <c r="Q22" s="102"/>
      <c r="R22" s="26"/>
      <c r="S22" s="30">
        <v>-1014263293</v>
      </c>
      <c r="T22" s="26"/>
      <c r="U22" s="33">
        <f t="shared" si="1"/>
        <v>-439617545</v>
      </c>
      <c r="W22" s="87">
        <f>U22/درآمد!$F$13</f>
        <v>-3.8750773292760385E-3</v>
      </c>
    </row>
    <row r="23" spans="1:28" ht="21.75" customHeight="1" x14ac:dyDescent="0.2">
      <c r="A23" s="97" t="s">
        <v>33</v>
      </c>
      <c r="B23" s="97"/>
      <c r="D23" s="31">
        <v>0</v>
      </c>
      <c r="E23" s="26"/>
      <c r="F23" s="30">
        <v>1590</v>
      </c>
      <c r="G23" s="26"/>
      <c r="H23" s="31">
        <v>0</v>
      </c>
      <c r="I23" s="26"/>
      <c r="J23" s="33">
        <f t="shared" si="0"/>
        <v>1590</v>
      </c>
      <c r="K23" s="26"/>
      <c r="L23" s="20">
        <f>J23/درآمد!$F$13</f>
        <v>1.4015302673028895E-8</v>
      </c>
      <c r="M23" s="26"/>
      <c r="N23" s="30">
        <v>159960990</v>
      </c>
      <c r="O23" s="26"/>
      <c r="P23" s="102">
        <v>-1433</v>
      </c>
      <c r="Q23" s="102"/>
      <c r="R23" s="26"/>
      <c r="S23" s="30">
        <v>-2564239297</v>
      </c>
      <c r="T23" s="26"/>
      <c r="U23" s="33">
        <f t="shared" si="1"/>
        <v>-2404279740</v>
      </c>
      <c r="W23" s="87">
        <f>U23/درآمد!$F$13</f>
        <v>-2.1192898280963032E-2</v>
      </c>
    </row>
    <row r="24" spans="1:28" ht="21.75" customHeight="1" x14ac:dyDescent="0.2">
      <c r="A24" s="97" t="s">
        <v>116</v>
      </c>
      <c r="B24" s="97"/>
      <c r="D24" s="31">
        <v>0</v>
      </c>
      <c r="E24" s="26"/>
      <c r="F24" s="31">
        <v>0</v>
      </c>
      <c r="G24" s="26"/>
      <c r="H24" s="31">
        <v>0</v>
      </c>
      <c r="I24" s="26"/>
      <c r="J24" s="35">
        <f t="shared" si="0"/>
        <v>0</v>
      </c>
      <c r="K24" s="26"/>
      <c r="L24" s="20">
        <f>J24/درآمد!$F$13</f>
        <v>0</v>
      </c>
      <c r="M24" s="26"/>
      <c r="N24" s="31">
        <v>0</v>
      </c>
      <c r="O24" s="26"/>
      <c r="P24" s="98">
        <v>0</v>
      </c>
      <c r="Q24" s="98"/>
      <c r="R24" s="26"/>
      <c r="S24" s="30">
        <v>-167286225</v>
      </c>
      <c r="T24" s="26"/>
      <c r="U24" s="33">
        <f t="shared" si="1"/>
        <v>-167286225</v>
      </c>
      <c r="W24" s="87">
        <f>U24/درآمد!$F$13</f>
        <v>-1.4745704883040336E-3</v>
      </c>
    </row>
    <row r="25" spans="1:28" ht="21.75" customHeight="1" x14ac:dyDescent="0.2">
      <c r="A25" s="97" t="s">
        <v>117</v>
      </c>
      <c r="B25" s="97"/>
      <c r="D25" s="31">
        <v>0</v>
      </c>
      <c r="E25" s="26"/>
      <c r="F25" s="31">
        <v>0</v>
      </c>
      <c r="G25" s="26"/>
      <c r="H25" s="31">
        <v>0</v>
      </c>
      <c r="I25" s="26"/>
      <c r="J25" s="35">
        <f t="shared" si="0"/>
        <v>0</v>
      </c>
      <c r="K25" s="26"/>
      <c r="L25" s="20">
        <f>J25/درآمد!$F$13</f>
        <v>0</v>
      </c>
      <c r="M25" s="26"/>
      <c r="N25" s="30">
        <v>612500000</v>
      </c>
      <c r="O25" s="26"/>
      <c r="P25" s="98">
        <v>0</v>
      </c>
      <c r="Q25" s="98"/>
      <c r="R25" s="26"/>
      <c r="S25" s="30">
        <v>-1296816842</v>
      </c>
      <c r="T25" s="26"/>
      <c r="U25" s="33">
        <f t="shared" si="1"/>
        <v>-684316842</v>
      </c>
      <c r="W25" s="87">
        <f>U25/درآمد!$F$13</f>
        <v>-6.0320173992964108E-3</v>
      </c>
    </row>
    <row r="26" spans="1:28" ht="21.75" customHeight="1" x14ac:dyDescent="0.2">
      <c r="A26" s="97" t="s">
        <v>118</v>
      </c>
      <c r="B26" s="97"/>
      <c r="D26" s="31">
        <v>0</v>
      </c>
      <c r="E26" s="26"/>
      <c r="F26" s="31">
        <v>0</v>
      </c>
      <c r="G26" s="26"/>
      <c r="H26" s="31">
        <v>0</v>
      </c>
      <c r="I26" s="26"/>
      <c r="J26" s="35">
        <f t="shared" si="0"/>
        <v>0</v>
      </c>
      <c r="K26" s="26"/>
      <c r="L26" s="20">
        <f>J26/درآمد!$F$13</f>
        <v>0</v>
      </c>
      <c r="M26" s="26"/>
      <c r="N26" s="31">
        <v>0</v>
      </c>
      <c r="O26" s="26"/>
      <c r="P26" s="98">
        <v>0</v>
      </c>
      <c r="Q26" s="98"/>
      <c r="R26" s="26"/>
      <c r="S26" s="30">
        <v>-953323372</v>
      </c>
      <c r="T26" s="26"/>
      <c r="U26" s="33">
        <f t="shared" si="1"/>
        <v>-953323372</v>
      </c>
      <c r="W26" s="87">
        <f>U26/درآمد!$F$13</f>
        <v>-8.4032173609135345E-3</v>
      </c>
    </row>
    <row r="27" spans="1:28" ht="21.75" customHeight="1" x14ac:dyDescent="0.2">
      <c r="A27" s="97" t="s">
        <v>49</v>
      </c>
      <c r="B27" s="97"/>
      <c r="D27" s="31">
        <v>0</v>
      </c>
      <c r="E27" s="26"/>
      <c r="F27" s="30">
        <v>13231930130</v>
      </c>
      <c r="G27" s="26"/>
      <c r="H27" s="31">
        <v>0</v>
      </c>
      <c r="I27" s="26"/>
      <c r="J27" s="33">
        <f t="shared" si="0"/>
        <v>13231930130</v>
      </c>
      <c r="K27" s="26"/>
      <c r="L27" s="20">
        <f>J27/درآمد!$F$13</f>
        <v>0.11663490925806326</v>
      </c>
      <c r="M27" s="26"/>
      <c r="N27" s="30">
        <v>5090298800</v>
      </c>
      <c r="O27" s="26"/>
      <c r="P27" s="102">
        <v>12668768278</v>
      </c>
      <c r="Q27" s="102"/>
      <c r="R27" s="26"/>
      <c r="S27" s="30">
        <v>329143383</v>
      </c>
      <c r="T27" s="26"/>
      <c r="U27" s="33">
        <f t="shared" si="1"/>
        <v>18088210461</v>
      </c>
      <c r="W27" s="20">
        <f>U27/درآمد!$F$13</f>
        <v>0.15944134869456764</v>
      </c>
    </row>
    <row r="28" spans="1:28" ht="21.75" customHeight="1" x14ac:dyDescent="0.2">
      <c r="A28" s="97" t="s">
        <v>119</v>
      </c>
      <c r="B28" s="97"/>
      <c r="D28" s="31">
        <v>0</v>
      </c>
      <c r="E28" s="26"/>
      <c r="F28" s="31">
        <v>0</v>
      </c>
      <c r="G28" s="26"/>
      <c r="H28" s="31">
        <v>0</v>
      </c>
      <c r="I28" s="26"/>
      <c r="J28" s="33">
        <f t="shared" si="0"/>
        <v>0</v>
      </c>
      <c r="K28" s="26"/>
      <c r="L28" s="20">
        <f>J28/درآمد!$F$13</f>
        <v>0</v>
      </c>
      <c r="M28" s="26"/>
      <c r="N28" s="30">
        <v>2550000000</v>
      </c>
      <c r="O28" s="26"/>
      <c r="P28" s="98">
        <v>0</v>
      </c>
      <c r="Q28" s="98"/>
      <c r="R28" s="26"/>
      <c r="S28" s="30">
        <v>-5353953233</v>
      </c>
      <c r="T28" s="26"/>
      <c r="U28" s="33">
        <f t="shared" si="1"/>
        <v>-2803953233</v>
      </c>
      <c r="W28" s="87">
        <f>U28/درآمد!$F$13</f>
        <v>-2.4715882541832022E-2</v>
      </c>
    </row>
    <row r="29" spans="1:28" ht="21.75" customHeight="1" x14ac:dyDescent="0.2">
      <c r="A29" s="97" t="s">
        <v>24</v>
      </c>
      <c r="B29" s="97"/>
      <c r="D29" s="31">
        <v>0</v>
      </c>
      <c r="E29" s="26"/>
      <c r="F29" s="30">
        <v>162129555</v>
      </c>
      <c r="G29" s="26"/>
      <c r="H29" s="31">
        <v>0</v>
      </c>
      <c r="I29" s="26"/>
      <c r="J29" s="33">
        <f t="shared" si="0"/>
        <v>162129555</v>
      </c>
      <c r="K29" s="26"/>
      <c r="L29" s="20">
        <f>J29/درآمد!$F$13</f>
        <v>1.4291162173386701E-3</v>
      </c>
      <c r="M29" s="26"/>
      <c r="N29" s="30">
        <v>112000000</v>
      </c>
      <c r="O29" s="26"/>
      <c r="P29" s="102">
        <v>324557257</v>
      </c>
      <c r="Q29" s="102"/>
      <c r="R29" s="26"/>
      <c r="S29" s="30">
        <v>429628361</v>
      </c>
      <c r="T29" s="26"/>
      <c r="U29" s="33">
        <f t="shared" si="1"/>
        <v>866185618</v>
      </c>
      <c r="W29" s="20">
        <f>U29/درآمد!$F$13</f>
        <v>7.6351280549022552E-3</v>
      </c>
      <c r="AB29" s="17"/>
    </row>
    <row r="30" spans="1:28" ht="21.75" customHeight="1" x14ac:dyDescent="0.2">
      <c r="A30" s="97" t="s">
        <v>22</v>
      </c>
      <c r="B30" s="97"/>
      <c r="D30" s="31">
        <v>0</v>
      </c>
      <c r="E30" s="26"/>
      <c r="F30" s="30">
        <v>20622246736</v>
      </c>
      <c r="G30" s="26"/>
      <c r="H30" s="31">
        <v>0</v>
      </c>
      <c r="I30" s="26"/>
      <c r="J30" s="33">
        <f t="shared" si="0"/>
        <v>20622246736</v>
      </c>
      <c r="K30" s="26"/>
      <c r="L30" s="20">
        <f>J30/درآمد!$F$13</f>
        <v>0.18177800616535988</v>
      </c>
      <c r="M30" s="26"/>
      <c r="N30" s="30">
        <v>1979149984</v>
      </c>
      <c r="O30" s="26"/>
      <c r="P30" s="102">
        <v>19495100822</v>
      </c>
      <c r="Q30" s="102"/>
      <c r="R30" s="26"/>
      <c r="S30" s="30">
        <v>94327545</v>
      </c>
      <c r="T30" s="26"/>
      <c r="U30" s="33">
        <f t="shared" si="1"/>
        <v>21568578351</v>
      </c>
      <c r="W30" s="20">
        <f>U30/درآمد!$F$13</f>
        <v>0.19011959359509653</v>
      </c>
    </row>
    <row r="31" spans="1:28" ht="21.75" customHeight="1" x14ac:dyDescent="0.2">
      <c r="A31" s="97" t="s">
        <v>44</v>
      </c>
      <c r="B31" s="97"/>
      <c r="D31" s="30">
        <v>5265745619</v>
      </c>
      <c r="E31" s="26"/>
      <c r="F31" s="30">
        <v>2949771793</v>
      </c>
      <c r="G31" s="26"/>
      <c r="H31" s="31">
        <v>0</v>
      </c>
      <c r="I31" s="26"/>
      <c r="J31" s="33">
        <f t="shared" si="0"/>
        <v>8215517412</v>
      </c>
      <c r="K31" s="26"/>
      <c r="L31" s="20">
        <f>J31/درآمد!$F$13</f>
        <v>7.2416957952653488E-2</v>
      </c>
      <c r="M31" s="26"/>
      <c r="N31" s="30">
        <v>5265745619</v>
      </c>
      <c r="O31" s="26"/>
      <c r="P31" s="102">
        <v>2910862189</v>
      </c>
      <c r="Q31" s="102"/>
      <c r="R31" s="26"/>
      <c r="S31" s="30">
        <v>-216830033</v>
      </c>
      <c r="T31" s="26"/>
      <c r="U31" s="33">
        <f t="shared" si="1"/>
        <v>7959777775</v>
      </c>
      <c r="W31" s="20">
        <f>U31/درآمد!$F$13</f>
        <v>7.0162701085958179E-2</v>
      </c>
    </row>
    <row r="32" spans="1:28" ht="21.75" customHeight="1" x14ac:dyDescent="0.2">
      <c r="A32" s="97" t="s">
        <v>120</v>
      </c>
      <c r="B32" s="97"/>
      <c r="D32" s="31">
        <v>0</v>
      </c>
      <c r="E32" s="26"/>
      <c r="F32" s="31">
        <v>0</v>
      </c>
      <c r="G32" s="26"/>
      <c r="H32" s="31">
        <v>0</v>
      </c>
      <c r="I32" s="26"/>
      <c r="J32" s="35">
        <f t="shared" si="0"/>
        <v>0</v>
      </c>
      <c r="K32" s="26"/>
      <c r="L32" s="20">
        <f>J32/درآمد!$F$13</f>
        <v>0</v>
      </c>
      <c r="M32" s="26"/>
      <c r="N32" s="30">
        <v>72030465</v>
      </c>
      <c r="O32" s="26"/>
      <c r="P32" s="98">
        <v>0</v>
      </c>
      <c r="Q32" s="98"/>
      <c r="R32" s="26"/>
      <c r="S32" s="30">
        <v>-1019600263</v>
      </c>
      <c r="T32" s="26"/>
      <c r="U32" s="33">
        <f t="shared" si="1"/>
        <v>-947569798</v>
      </c>
      <c r="W32" s="87">
        <f>U32/درآمد!$F$13</f>
        <v>-8.3525015866609126E-3</v>
      </c>
    </row>
    <row r="33" spans="1:23" ht="21.75" customHeight="1" x14ac:dyDescent="0.2">
      <c r="A33" s="97" t="s">
        <v>121</v>
      </c>
      <c r="B33" s="97"/>
      <c r="D33" s="31">
        <v>0</v>
      </c>
      <c r="E33" s="26"/>
      <c r="F33" s="31">
        <v>0</v>
      </c>
      <c r="G33" s="26"/>
      <c r="H33" s="31">
        <v>0</v>
      </c>
      <c r="I33" s="26"/>
      <c r="J33" s="35">
        <f t="shared" si="0"/>
        <v>0</v>
      </c>
      <c r="K33" s="26"/>
      <c r="L33" s="20">
        <f>J33/درآمد!$F$13</f>
        <v>0</v>
      </c>
      <c r="M33" s="26"/>
      <c r="N33" s="30">
        <v>0</v>
      </c>
      <c r="O33" s="26"/>
      <c r="P33" s="98">
        <v>0</v>
      </c>
      <c r="Q33" s="98"/>
      <c r="R33" s="26"/>
      <c r="S33" s="30">
        <v>1958979055</v>
      </c>
      <c r="T33" s="26"/>
      <c r="U33" s="33">
        <f t="shared" si="1"/>
        <v>1958979055</v>
      </c>
      <c r="W33" s="20">
        <f>U33/درآمد!$F$13</f>
        <v>1.7267726028898818E-2</v>
      </c>
    </row>
    <row r="34" spans="1:23" ht="21.75" customHeight="1" x14ac:dyDescent="0.2">
      <c r="A34" s="97" t="s">
        <v>122</v>
      </c>
      <c r="B34" s="97"/>
      <c r="D34" s="31">
        <v>0</v>
      </c>
      <c r="E34" s="26"/>
      <c r="F34" s="31">
        <v>0</v>
      </c>
      <c r="G34" s="26"/>
      <c r="H34" s="31">
        <v>0</v>
      </c>
      <c r="I34" s="26"/>
      <c r="J34" s="35">
        <f t="shared" si="0"/>
        <v>0</v>
      </c>
      <c r="K34" s="26"/>
      <c r="L34" s="20">
        <f>J34/درآمد!$F$13</f>
        <v>0</v>
      </c>
      <c r="M34" s="26"/>
      <c r="N34" s="30">
        <v>102000000</v>
      </c>
      <c r="O34" s="26"/>
      <c r="P34" s="98">
        <v>0</v>
      </c>
      <c r="Q34" s="98"/>
      <c r="R34" s="26"/>
      <c r="S34" s="30">
        <v>-1233100754</v>
      </c>
      <c r="T34" s="26"/>
      <c r="U34" s="33">
        <f t="shared" si="1"/>
        <v>-1131100754</v>
      </c>
      <c r="W34" s="87">
        <f>U34/درآمد!$F$13</f>
        <v>-9.970263786793207E-3</v>
      </c>
    </row>
    <row r="35" spans="1:23" ht="21.75" customHeight="1" x14ac:dyDescent="0.2">
      <c r="A35" s="97" t="s">
        <v>123</v>
      </c>
      <c r="B35" s="97"/>
      <c r="D35" s="31">
        <v>0</v>
      </c>
      <c r="E35" s="26"/>
      <c r="F35" s="31">
        <v>0</v>
      </c>
      <c r="G35" s="26"/>
      <c r="H35" s="31">
        <v>0</v>
      </c>
      <c r="I35" s="26"/>
      <c r="J35" s="35">
        <f t="shared" si="0"/>
        <v>0</v>
      </c>
      <c r="K35" s="26"/>
      <c r="L35" s="20">
        <f>J35/درآمد!$F$13</f>
        <v>0</v>
      </c>
      <c r="M35" s="26"/>
      <c r="N35" s="30">
        <v>537829442</v>
      </c>
      <c r="O35" s="26"/>
      <c r="P35" s="98">
        <v>0</v>
      </c>
      <c r="Q35" s="98"/>
      <c r="R35" s="26"/>
      <c r="S35" s="30">
        <v>-4583314525</v>
      </c>
      <c r="T35" s="26"/>
      <c r="U35" s="33">
        <f t="shared" si="1"/>
        <v>-4045485083</v>
      </c>
      <c r="W35" s="87">
        <f>U35/درآمد!$F$13</f>
        <v>-3.5659558426080769E-2</v>
      </c>
    </row>
    <row r="36" spans="1:23" ht="21.75" customHeight="1" x14ac:dyDescent="0.2">
      <c r="A36" s="97" t="s">
        <v>124</v>
      </c>
      <c r="B36" s="97"/>
      <c r="D36" s="31">
        <v>0</v>
      </c>
      <c r="E36" s="26"/>
      <c r="F36" s="31">
        <v>0</v>
      </c>
      <c r="G36" s="26"/>
      <c r="H36" s="31">
        <v>0</v>
      </c>
      <c r="I36" s="26"/>
      <c r="J36" s="35">
        <f t="shared" si="0"/>
        <v>0</v>
      </c>
      <c r="K36" s="26"/>
      <c r="L36" s="20">
        <f>J36/درآمد!$F$13</f>
        <v>0</v>
      </c>
      <c r="M36" s="26"/>
      <c r="N36" s="30">
        <v>1875000000</v>
      </c>
      <c r="O36" s="26"/>
      <c r="P36" s="98">
        <v>0</v>
      </c>
      <c r="Q36" s="98"/>
      <c r="R36" s="26"/>
      <c r="S36" s="30">
        <v>-206914027</v>
      </c>
      <c r="T36" s="26"/>
      <c r="U36" s="33">
        <f t="shared" si="1"/>
        <v>1668085973</v>
      </c>
      <c r="W36" s="20">
        <f>U36/درآمد!$F$13</f>
        <v>1.4703603645426985E-2</v>
      </c>
    </row>
    <row r="37" spans="1:23" ht="21.75" customHeight="1" x14ac:dyDescent="0.2">
      <c r="A37" s="97" t="s">
        <v>125</v>
      </c>
      <c r="B37" s="97"/>
      <c r="D37" s="31">
        <v>0</v>
      </c>
      <c r="E37" s="26"/>
      <c r="F37" s="31">
        <v>0</v>
      </c>
      <c r="G37" s="26"/>
      <c r="H37" s="31">
        <v>0</v>
      </c>
      <c r="I37" s="26"/>
      <c r="J37" s="35">
        <f t="shared" si="0"/>
        <v>0</v>
      </c>
      <c r="K37" s="26"/>
      <c r="L37" s="20">
        <f>J37/درآمد!$F$13</f>
        <v>0</v>
      </c>
      <c r="M37" s="26"/>
      <c r="N37" s="30">
        <v>460733353</v>
      </c>
      <c r="O37" s="26"/>
      <c r="P37" s="98">
        <v>0</v>
      </c>
      <c r="Q37" s="98"/>
      <c r="R37" s="26"/>
      <c r="S37" s="30">
        <v>235899594</v>
      </c>
      <c r="T37" s="26"/>
      <c r="U37" s="33">
        <f t="shared" si="1"/>
        <v>696632947</v>
      </c>
      <c r="W37" s="20">
        <f>U37/درآمد!$F$13</f>
        <v>6.1405796252887402E-3</v>
      </c>
    </row>
    <row r="38" spans="1:23" ht="21.75" customHeight="1" x14ac:dyDescent="0.2">
      <c r="A38" s="97" t="s">
        <v>126</v>
      </c>
      <c r="B38" s="97"/>
      <c r="D38" s="31">
        <v>0</v>
      </c>
      <c r="E38" s="26"/>
      <c r="F38" s="31">
        <v>0</v>
      </c>
      <c r="G38" s="26"/>
      <c r="H38" s="31">
        <v>0</v>
      </c>
      <c r="I38" s="26"/>
      <c r="J38" s="35">
        <f t="shared" si="0"/>
        <v>0</v>
      </c>
      <c r="K38" s="26"/>
      <c r="L38" s="20">
        <f>J38/درآمد!$F$13</f>
        <v>0</v>
      </c>
      <c r="M38" s="26"/>
      <c r="N38" s="30">
        <v>88000000</v>
      </c>
      <c r="O38" s="26"/>
      <c r="P38" s="98">
        <v>0</v>
      </c>
      <c r="Q38" s="98"/>
      <c r="R38" s="26"/>
      <c r="S38" s="30">
        <v>3388950974</v>
      </c>
      <c r="T38" s="26"/>
      <c r="U38" s="33">
        <f t="shared" si="1"/>
        <v>3476950974</v>
      </c>
      <c r="W38" s="20">
        <f>U38/درآمد!$F$13</f>
        <v>3.0648125962196619E-2</v>
      </c>
    </row>
    <row r="39" spans="1:23" ht="21.75" customHeight="1" x14ac:dyDescent="0.2">
      <c r="A39" s="97" t="s">
        <v>54</v>
      </c>
      <c r="B39" s="97"/>
      <c r="D39" s="31">
        <v>0</v>
      </c>
      <c r="E39" s="26"/>
      <c r="F39" s="30">
        <v>1829052000</v>
      </c>
      <c r="G39" s="26"/>
      <c r="H39" s="31">
        <v>0</v>
      </c>
      <c r="I39" s="26"/>
      <c r="J39" s="33">
        <f t="shared" si="0"/>
        <v>1829052000</v>
      </c>
      <c r="K39" s="26"/>
      <c r="L39" s="20">
        <f>J39/درآمد!$F$13</f>
        <v>1.612246376396783E-2</v>
      </c>
      <c r="M39" s="26"/>
      <c r="N39" s="30">
        <v>250000000</v>
      </c>
      <c r="O39" s="26"/>
      <c r="P39" s="102">
        <v>2125173646</v>
      </c>
      <c r="Q39" s="102"/>
      <c r="R39" s="26"/>
      <c r="S39" s="30">
        <v>101654207</v>
      </c>
      <c r="T39" s="26"/>
      <c r="U39" s="33">
        <f t="shared" si="1"/>
        <v>2476827853</v>
      </c>
      <c r="W39" s="20">
        <f>U39/درآمد!$F$13</f>
        <v>2.1832384923763094E-2</v>
      </c>
    </row>
    <row r="40" spans="1:23" ht="21.75" customHeight="1" x14ac:dyDescent="0.2">
      <c r="A40" s="97" t="s">
        <v>20</v>
      </c>
      <c r="B40" s="97"/>
      <c r="D40" s="31">
        <v>0</v>
      </c>
      <c r="E40" s="26"/>
      <c r="F40" s="30">
        <v>2711367599</v>
      </c>
      <c r="G40" s="26"/>
      <c r="H40" s="31">
        <v>0</v>
      </c>
      <c r="I40" s="26"/>
      <c r="J40" s="33">
        <f t="shared" si="0"/>
        <v>2711367599</v>
      </c>
      <c r="K40" s="26"/>
      <c r="L40" s="20">
        <f>J40/درآمد!$F$13</f>
        <v>2.3899772048948831E-2</v>
      </c>
      <c r="M40" s="26"/>
      <c r="N40" s="30">
        <v>5699456000</v>
      </c>
      <c r="O40" s="26"/>
      <c r="P40" s="102">
        <v>-8073400545</v>
      </c>
      <c r="Q40" s="102"/>
      <c r="R40" s="26"/>
      <c r="S40" s="30">
        <v>-30236613</v>
      </c>
      <c r="T40" s="26"/>
      <c r="U40" s="33">
        <f t="shared" si="1"/>
        <v>-2404181158</v>
      </c>
      <c r="W40" s="87">
        <f>U40/درآمد!$F$13</f>
        <v>-2.1192029314567991E-2</v>
      </c>
    </row>
    <row r="41" spans="1:23" ht="21.75" customHeight="1" x14ac:dyDescent="0.2">
      <c r="A41" s="97" t="s">
        <v>127</v>
      </c>
      <c r="B41" s="97"/>
      <c r="D41" s="31">
        <v>0</v>
      </c>
      <c r="E41" s="26"/>
      <c r="F41" s="31">
        <v>0</v>
      </c>
      <c r="G41" s="26"/>
      <c r="H41" s="31">
        <v>0</v>
      </c>
      <c r="I41" s="26"/>
      <c r="J41" s="35">
        <f t="shared" si="0"/>
        <v>0</v>
      </c>
      <c r="K41" s="26"/>
      <c r="L41" s="20">
        <f>J41/درآمد!$F$13</f>
        <v>0</v>
      </c>
      <c r="M41" s="26"/>
      <c r="N41" s="31">
        <v>0</v>
      </c>
      <c r="O41" s="29"/>
      <c r="P41" s="98">
        <v>0</v>
      </c>
      <c r="Q41" s="98"/>
      <c r="R41" s="26"/>
      <c r="S41" s="30">
        <v>5534825</v>
      </c>
      <c r="T41" s="26"/>
      <c r="U41" s="33">
        <f t="shared" si="1"/>
        <v>5534825</v>
      </c>
      <c r="W41" s="20">
        <f>U41/درآمد!$F$13</f>
        <v>4.8787577117765509E-5</v>
      </c>
    </row>
    <row r="42" spans="1:23" ht="21.75" customHeight="1" x14ac:dyDescent="0.2">
      <c r="A42" s="97" t="s">
        <v>31</v>
      </c>
      <c r="B42" s="97"/>
      <c r="D42" s="31">
        <v>0</v>
      </c>
      <c r="E42" s="26"/>
      <c r="F42" s="30">
        <v>7494568403</v>
      </c>
      <c r="G42" s="26"/>
      <c r="H42" s="31">
        <v>0</v>
      </c>
      <c r="I42" s="26"/>
      <c r="J42" s="33">
        <f t="shared" si="0"/>
        <v>7494568403</v>
      </c>
      <c r="K42" s="26"/>
      <c r="L42" s="20">
        <f>J42/درآمد!$F$13</f>
        <v>6.6062040611172199E-2</v>
      </c>
      <c r="M42" s="26"/>
      <c r="N42" s="30">
        <v>3967843320</v>
      </c>
      <c r="O42" s="26"/>
      <c r="P42" s="102">
        <v>18573380555</v>
      </c>
      <c r="Q42" s="102"/>
      <c r="R42" s="26"/>
      <c r="S42" s="31">
        <v>0</v>
      </c>
      <c r="T42" s="26"/>
      <c r="U42" s="33">
        <f t="shared" si="1"/>
        <v>22541223875</v>
      </c>
      <c r="W42" s="20">
        <f>U42/درآمد!$F$13</f>
        <v>0.19869312907461023</v>
      </c>
    </row>
    <row r="43" spans="1:23" ht="21.75" customHeight="1" x14ac:dyDescent="0.2">
      <c r="A43" s="97" t="s">
        <v>41</v>
      </c>
      <c r="B43" s="97"/>
      <c r="D43" s="31">
        <v>0</v>
      </c>
      <c r="E43" s="26"/>
      <c r="F43" s="30">
        <v>41238810</v>
      </c>
      <c r="G43" s="26"/>
      <c r="H43" s="31">
        <v>0</v>
      </c>
      <c r="I43" s="26"/>
      <c r="J43" s="33">
        <f t="shared" si="0"/>
        <v>41238810</v>
      </c>
      <c r="K43" s="26"/>
      <c r="L43" s="20">
        <f>J43/درآمد!$F$13</f>
        <v>3.6350591448146589E-4</v>
      </c>
      <c r="M43" s="26"/>
      <c r="N43" s="30">
        <v>41589310</v>
      </c>
      <c r="O43" s="26"/>
      <c r="P43" s="102">
        <v>23277172</v>
      </c>
      <c r="Q43" s="102"/>
      <c r="R43" s="26"/>
      <c r="S43" s="31">
        <v>0</v>
      </c>
      <c r="T43" s="26"/>
      <c r="U43" s="33">
        <f t="shared" si="1"/>
        <v>64866482</v>
      </c>
      <c r="W43" s="20">
        <f>U43/درآمد!$F$13</f>
        <v>5.7177570978904455E-4</v>
      </c>
    </row>
    <row r="44" spans="1:23" ht="21.75" customHeight="1" x14ac:dyDescent="0.2">
      <c r="A44" s="97" t="s">
        <v>23</v>
      </c>
      <c r="B44" s="97"/>
      <c r="D44" s="31">
        <v>0</v>
      </c>
      <c r="E44" s="26"/>
      <c r="F44" s="30">
        <v>2359079460</v>
      </c>
      <c r="G44" s="26"/>
      <c r="H44" s="31">
        <v>0</v>
      </c>
      <c r="I44" s="26"/>
      <c r="J44" s="33">
        <f t="shared" si="0"/>
        <v>2359079460</v>
      </c>
      <c r="K44" s="26"/>
      <c r="L44" s="20">
        <f>J44/درآمد!$F$13</f>
        <v>2.0794473372091549E-2</v>
      </c>
      <c r="M44" s="26"/>
      <c r="N44" s="30">
        <v>278800000</v>
      </c>
      <c r="O44" s="26"/>
      <c r="P44" s="102">
        <v>4194294570</v>
      </c>
      <c r="Q44" s="102"/>
      <c r="R44" s="26"/>
      <c r="S44" s="31">
        <v>0</v>
      </c>
      <c r="T44" s="26"/>
      <c r="U44" s="33">
        <f t="shared" si="1"/>
        <v>4473094570</v>
      </c>
      <c r="W44" s="20">
        <f>U44/درآمد!$F$13</f>
        <v>3.9428788857630216E-2</v>
      </c>
    </row>
    <row r="45" spans="1:23" ht="21.75" customHeight="1" x14ac:dyDescent="0.2">
      <c r="A45" s="97" t="s">
        <v>51</v>
      </c>
      <c r="B45" s="97"/>
      <c r="D45" s="31">
        <v>0</v>
      </c>
      <c r="E45" s="26"/>
      <c r="F45" s="30">
        <v>3161079000</v>
      </c>
      <c r="G45" s="26"/>
      <c r="H45" s="31">
        <v>0</v>
      </c>
      <c r="I45" s="26"/>
      <c r="J45" s="33">
        <f t="shared" si="0"/>
        <v>3161079000</v>
      </c>
      <c r="K45" s="26"/>
      <c r="L45" s="20">
        <f>J45/درآمد!$F$13</f>
        <v>2.7863823244248749E-2</v>
      </c>
      <c r="M45" s="26"/>
      <c r="N45" s="30">
        <v>1000000000</v>
      </c>
      <c r="O45" s="26"/>
      <c r="P45" s="102">
        <v>298215000</v>
      </c>
      <c r="Q45" s="102"/>
      <c r="R45" s="26"/>
      <c r="S45" s="31">
        <v>0</v>
      </c>
      <c r="T45" s="26"/>
      <c r="U45" s="33">
        <f t="shared" si="1"/>
        <v>1298215000</v>
      </c>
      <c r="W45" s="20">
        <f>U45/درآمد!$F$13</f>
        <v>1.1443318339412709E-2</v>
      </c>
    </row>
    <row r="46" spans="1:23" ht="21.75" customHeight="1" x14ac:dyDescent="0.2">
      <c r="A46" s="97" t="s">
        <v>42</v>
      </c>
      <c r="B46" s="97"/>
      <c r="D46" s="31">
        <v>0</v>
      </c>
      <c r="E46" s="26"/>
      <c r="F46" s="30">
        <v>3381758100</v>
      </c>
      <c r="G46" s="26"/>
      <c r="H46" s="31">
        <v>0</v>
      </c>
      <c r="I46" s="26"/>
      <c r="J46" s="33">
        <f t="shared" si="0"/>
        <v>3381758100</v>
      </c>
      <c r="K46" s="26"/>
      <c r="L46" s="20">
        <f>J46/درآمد!$F$13</f>
        <v>2.9809033546205736E-2</v>
      </c>
      <c r="M46" s="26"/>
      <c r="N46" s="30">
        <v>2044000000</v>
      </c>
      <c r="O46" s="26"/>
      <c r="P46" s="102">
        <v>3395674800</v>
      </c>
      <c r="Q46" s="102"/>
      <c r="R46" s="26"/>
      <c r="S46" s="31">
        <v>0</v>
      </c>
      <c r="T46" s="26"/>
      <c r="U46" s="33">
        <f t="shared" si="1"/>
        <v>5439674800</v>
      </c>
      <c r="W46" s="20">
        <f>U46/درآمد!$F$13</f>
        <v>4.7948860858394921E-2</v>
      </c>
    </row>
    <row r="47" spans="1:23" ht="21.75" customHeight="1" x14ac:dyDescent="0.2">
      <c r="A47" s="97" t="s">
        <v>52</v>
      </c>
      <c r="B47" s="97"/>
      <c r="D47" s="31">
        <v>0</v>
      </c>
      <c r="E47" s="26"/>
      <c r="F47" s="30">
        <v>7445203761</v>
      </c>
      <c r="G47" s="26"/>
      <c r="H47" s="31">
        <v>0</v>
      </c>
      <c r="I47" s="26"/>
      <c r="J47" s="33">
        <f t="shared" si="0"/>
        <v>7445203761</v>
      </c>
      <c r="K47" s="26"/>
      <c r="L47" s="20">
        <f>J47/درآمد!$F$13</f>
        <v>6.5626908284772384E-2</v>
      </c>
      <c r="M47" s="26"/>
      <c r="N47" s="30">
        <v>2271486610</v>
      </c>
      <c r="O47" s="26"/>
      <c r="P47" s="102">
        <v>10853286869</v>
      </c>
      <c r="Q47" s="102"/>
      <c r="R47" s="26"/>
      <c r="S47" s="31">
        <v>0</v>
      </c>
      <c r="T47" s="26"/>
      <c r="U47" s="33">
        <f t="shared" si="1"/>
        <v>13124773479</v>
      </c>
      <c r="W47" s="20">
        <f>U47/درآمد!$F$13</f>
        <v>0.1156903602661179</v>
      </c>
    </row>
    <row r="48" spans="1:23" ht="21.75" customHeight="1" x14ac:dyDescent="0.2">
      <c r="A48" s="97" t="s">
        <v>55</v>
      </c>
      <c r="B48" s="97"/>
      <c r="D48" s="31">
        <v>0</v>
      </c>
      <c r="E48" s="26"/>
      <c r="F48" s="30">
        <v>6467417616</v>
      </c>
      <c r="G48" s="26"/>
      <c r="H48" s="31">
        <v>0</v>
      </c>
      <c r="I48" s="26"/>
      <c r="J48" s="33">
        <f t="shared" si="0"/>
        <v>6467417616</v>
      </c>
      <c r="K48" s="26"/>
      <c r="L48" s="20">
        <f>J48/درآمد!$F$13</f>
        <v>5.7008060000703756E-2</v>
      </c>
      <c r="M48" s="26"/>
      <c r="N48" s="30">
        <v>253132592</v>
      </c>
      <c r="O48" s="26"/>
      <c r="P48" s="102">
        <v>5416967810</v>
      </c>
      <c r="Q48" s="102"/>
      <c r="R48" s="26"/>
      <c r="S48" s="31">
        <v>0</v>
      </c>
      <c r="T48" s="26"/>
      <c r="U48" s="33">
        <f t="shared" si="1"/>
        <v>5670100402</v>
      </c>
      <c r="W48" s="20">
        <f>U48/درآمد!$F$13</f>
        <v>4.9979983220435731E-2</v>
      </c>
    </row>
    <row r="49" spans="1:23" ht="21.75" customHeight="1" x14ac:dyDescent="0.2">
      <c r="A49" s="97" t="s">
        <v>27</v>
      </c>
      <c r="B49" s="97"/>
      <c r="D49" s="31">
        <v>0</v>
      </c>
      <c r="E49" s="26"/>
      <c r="F49" s="30">
        <v>10474662929</v>
      </c>
      <c r="G49" s="26"/>
      <c r="H49" s="31">
        <v>0</v>
      </c>
      <c r="I49" s="26"/>
      <c r="J49" s="33">
        <f t="shared" si="0"/>
        <v>10474662929</v>
      </c>
      <c r="K49" s="26"/>
      <c r="L49" s="20">
        <f>J49/درآمد!$F$13</f>
        <v>9.233054801754112E-2</v>
      </c>
      <c r="M49" s="26"/>
      <c r="N49" s="30">
        <v>5891649620</v>
      </c>
      <c r="O49" s="26"/>
      <c r="P49" s="102">
        <v>-5692344685</v>
      </c>
      <c r="Q49" s="102"/>
      <c r="R49" s="26"/>
      <c r="S49" s="31">
        <v>0</v>
      </c>
      <c r="T49" s="26"/>
      <c r="U49" s="33">
        <f t="shared" si="1"/>
        <v>199304935</v>
      </c>
      <c r="W49" s="20">
        <f>U49/درآمد!$F$13</f>
        <v>1.7568043951278933E-3</v>
      </c>
    </row>
    <row r="50" spans="1:23" ht="21.75" customHeight="1" x14ac:dyDescent="0.2">
      <c r="A50" s="97" t="s">
        <v>26</v>
      </c>
      <c r="B50" s="97"/>
      <c r="D50" s="31">
        <v>0</v>
      </c>
      <c r="E50" s="26"/>
      <c r="F50" s="30">
        <v>599909175</v>
      </c>
      <c r="G50" s="26"/>
      <c r="H50" s="31">
        <v>0</v>
      </c>
      <c r="I50" s="26"/>
      <c r="J50" s="33">
        <f t="shared" si="0"/>
        <v>599909175</v>
      </c>
      <c r="K50" s="26"/>
      <c r="L50" s="20">
        <f>J50/درآمد!$F$13</f>
        <v>5.2879928704101008E-3</v>
      </c>
      <c r="M50" s="26"/>
      <c r="N50" s="30">
        <v>14000000</v>
      </c>
      <c r="O50" s="26"/>
      <c r="P50" s="102">
        <v>683956797</v>
      </c>
      <c r="Q50" s="102"/>
      <c r="R50" s="26"/>
      <c r="S50" s="31">
        <v>0</v>
      </c>
      <c r="T50" s="26"/>
      <c r="U50" s="33">
        <f t="shared" si="1"/>
        <v>697956797</v>
      </c>
      <c r="W50" s="20">
        <f>U50/درآمد!$F$13</f>
        <v>6.1522489073287962E-3</v>
      </c>
    </row>
    <row r="51" spans="1:23" ht="21.75" customHeight="1" x14ac:dyDescent="0.2">
      <c r="A51" s="97" t="s">
        <v>45</v>
      </c>
      <c r="B51" s="97"/>
      <c r="D51" s="31">
        <v>0</v>
      </c>
      <c r="E51" s="26"/>
      <c r="F51" s="30">
        <v>2696127858</v>
      </c>
      <c r="G51" s="26"/>
      <c r="H51" s="31">
        <v>0</v>
      </c>
      <c r="I51" s="26"/>
      <c r="J51" s="33">
        <f t="shared" si="0"/>
        <v>2696127858</v>
      </c>
      <c r="K51" s="26"/>
      <c r="L51" s="20">
        <f>J51/درآمد!$F$13</f>
        <v>2.3765438978022059E-2</v>
      </c>
      <c r="M51" s="26"/>
      <c r="N51" s="30">
        <v>1647363200</v>
      </c>
      <c r="O51" s="26"/>
      <c r="P51" s="102">
        <v>7506464438</v>
      </c>
      <c r="Q51" s="102"/>
      <c r="R51" s="26"/>
      <c r="S51" s="31">
        <v>0</v>
      </c>
      <c r="T51" s="26"/>
      <c r="U51" s="33">
        <f t="shared" si="1"/>
        <v>9153827638</v>
      </c>
      <c r="W51" s="20">
        <f>U51/درآمد!$F$13</f>
        <v>8.0687839599564271E-2</v>
      </c>
    </row>
    <row r="52" spans="1:23" ht="21.75" customHeight="1" x14ac:dyDescent="0.2">
      <c r="A52" s="97" t="s">
        <v>21</v>
      </c>
      <c r="B52" s="97"/>
      <c r="D52" s="31">
        <v>0</v>
      </c>
      <c r="E52" s="26"/>
      <c r="F52" s="30">
        <v>9380865302</v>
      </c>
      <c r="G52" s="26"/>
      <c r="H52" s="31">
        <v>0</v>
      </c>
      <c r="I52" s="26"/>
      <c r="J52" s="33">
        <f t="shared" si="0"/>
        <v>9380865302</v>
      </c>
      <c r="K52" s="26"/>
      <c r="L52" s="20">
        <f>J52/درآمد!$F$13</f>
        <v>8.2689098454367685E-2</v>
      </c>
      <c r="M52" s="26"/>
      <c r="N52" s="30">
        <v>339892492</v>
      </c>
      <c r="O52" s="26"/>
      <c r="P52" s="102">
        <v>7294020267</v>
      </c>
      <c r="Q52" s="102"/>
      <c r="R52" s="26"/>
      <c r="S52" s="31">
        <v>0</v>
      </c>
      <c r="T52" s="26"/>
      <c r="U52" s="33">
        <f t="shared" si="1"/>
        <v>7633912759</v>
      </c>
      <c r="W52" s="20">
        <f>U52/درآمد!$F$13</f>
        <v>6.7290313142693139E-2</v>
      </c>
    </row>
    <row r="53" spans="1:23" ht="21.75" customHeight="1" x14ac:dyDescent="0.2">
      <c r="A53" s="97" t="s">
        <v>25</v>
      </c>
      <c r="B53" s="97"/>
      <c r="D53" s="31">
        <v>0</v>
      </c>
      <c r="E53" s="26"/>
      <c r="F53" s="30">
        <v>767221309</v>
      </c>
      <c r="G53" s="26"/>
      <c r="H53" s="31">
        <v>0</v>
      </c>
      <c r="I53" s="26"/>
      <c r="J53" s="33">
        <f t="shared" si="0"/>
        <v>767221309</v>
      </c>
      <c r="K53" s="26"/>
      <c r="L53" s="20">
        <f>J53/درآمد!$F$13</f>
        <v>6.7627917376304582E-3</v>
      </c>
      <c r="M53" s="26"/>
      <c r="N53" s="30">
        <v>189170000</v>
      </c>
      <c r="O53" s="26"/>
      <c r="P53" s="102">
        <v>-1404348617</v>
      </c>
      <c r="Q53" s="102"/>
      <c r="R53" s="26"/>
      <c r="S53" s="31">
        <v>0</v>
      </c>
      <c r="T53" s="26"/>
      <c r="U53" s="33">
        <f t="shared" si="1"/>
        <v>-1215178617</v>
      </c>
      <c r="W53" s="87">
        <f>U53/درآمد!$F$13</f>
        <v>-1.0711381206948211E-2</v>
      </c>
    </row>
    <row r="54" spans="1:23" ht="21.75" customHeight="1" x14ac:dyDescent="0.2">
      <c r="A54" s="97" t="s">
        <v>39</v>
      </c>
      <c r="B54" s="97"/>
      <c r="D54" s="31">
        <v>0</v>
      </c>
      <c r="E54" s="26"/>
      <c r="F54" s="30">
        <v>1036576155</v>
      </c>
      <c r="G54" s="26"/>
      <c r="H54" s="31">
        <v>0</v>
      </c>
      <c r="I54" s="26"/>
      <c r="J54" s="33">
        <f t="shared" si="0"/>
        <v>1036576155</v>
      </c>
      <c r="K54" s="26"/>
      <c r="L54" s="20">
        <f>J54/درآمد!$F$13</f>
        <v>9.1370619848864867E-3</v>
      </c>
      <c r="M54" s="26"/>
      <c r="N54" s="30">
        <v>962566800</v>
      </c>
      <c r="O54" s="26"/>
      <c r="P54" s="102">
        <v>-108441812</v>
      </c>
      <c r="Q54" s="102"/>
      <c r="R54" s="26"/>
      <c r="S54" s="31">
        <v>0</v>
      </c>
      <c r="T54" s="26"/>
      <c r="U54" s="33">
        <f t="shared" si="1"/>
        <v>854124988</v>
      </c>
      <c r="W54" s="20">
        <f>U54/درآمد!$F$13</f>
        <v>7.5288177530925624E-3</v>
      </c>
    </row>
    <row r="55" spans="1:23" ht="21.75" customHeight="1" x14ac:dyDescent="0.2">
      <c r="A55" s="97" t="s">
        <v>34</v>
      </c>
      <c r="B55" s="97"/>
      <c r="D55" s="31">
        <v>0</v>
      </c>
      <c r="E55" s="26"/>
      <c r="F55" s="31">
        <v>0</v>
      </c>
      <c r="G55" s="29"/>
      <c r="H55" s="31">
        <v>0</v>
      </c>
      <c r="I55" s="29"/>
      <c r="J55" s="35">
        <f t="shared" si="0"/>
        <v>0</v>
      </c>
      <c r="K55" s="26"/>
      <c r="L55" s="20">
        <f>J55/درآمد!$F$13</f>
        <v>0</v>
      </c>
      <c r="M55" s="26"/>
      <c r="N55" s="30">
        <v>3086915000</v>
      </c>
      <c r="O55" s="26"/>
      <c r="P55" s="98">
        <v>0</v>
      </c>
      <c r="Q55" s="98"/>
      <c r="R55" s="26"/>
      <c r="S55" s="31">
        <v>0</v>
      </c>
      <c r="T55" s="26"/>
      <c r="U55" s="33">
        <f t="shared" si="1"/>
        <v>3086915000</v>
      </c>
      <c r="W55" s="20">
        <f>U55/درآمد!$F$13</f>
        <v>2.7210093113781756E-2</v>
      </c>
    </row>
    <row r="56" spans="1:23" ht="21.75" customHeight="1" x14ac:dyDescent="0.2">
      <c r="A56" s="97" t="s">
        <v>30</v>
      </c>
      <c r="B56" s="97"/>
      <c r="D56" s="31">
        <v>0</v>
      </c>
      <c r="E56" s="26"/>
      <c r="F56" s="30">
        <v>258258634</v>
      </c>
      <c r="G56" s="26"/>
      <c r="H56" s="30">
        <v>0</v>
      </c>
      <c r="I56" s="26"/>
      <c r="J56" s="33">
        <f t="shared" si="0"/>
        <v>258258634</v>
      </c>
      <c r="K56" s="26"/>
      <c r="L56" s="20">
        <f>J56/درآمد!$F$13</f>
        <v>2.2764609581339568E-3</v>
      </c>
      <c r="M56" s="26"/>
      <c r="N56" s="30">
        <v>1991833696</v>
      </c>
      <c r="O56" s="26"/>
      <c r="P56" s="102">
        <v>-5483691648</v>
      </c>
      <c r="Q56" s="102"/>
      <c r="R56" s="26"/>
      <c r="S56" s="31">
        <v>0</v>
      </c>
      <c r="T56" s="26"/>
      <c r="U56" s="33">
        <f t="shared" si="1"/>
        <v>-3491857952</v>
      </c>
      <c r="W56" s="87">
        <f>U56/درآمد!$F$13</f>
        <v>-3.0779525841825663E-2</v>
      </c>
    </row>
    <row r="57" spans="1:23" ht="21.75" customHeight="1" x14ac:dyDescent="0.2">
      <c r="A57" s="97" t="s">
        <v>32</v>
      </c>
      <c r="B57" s="97"/>
      <c r="D57" s="31">
        <v>0</v>
      </c>
      <c r="E57" s="26"/>
      <c r="F57" s="30">
        <v>689373675</v>
      </c>
      <c r="G57" s="26"/>
      <c r="H57" s="30">
        <v>0</v>
      </c>
      <c r="I57" s="26"/>
      <c r="J57" s="33">
        <f t="shared" si="0"/>
        <v>689373675</v>
      </c>
      <c r="K57" s="26"/>
      <c r="L57" s="20">
        <f>J57/درآمد!$F$13</f>
        <v>6.076591641473744E-3</v>
      </c>
      <c r="M57" s="26"/>
      <c r="N57" s="30">
        <v>57000000</v>
      </c>
      <c r="O57" s="26"/>
      <c r="P57" s="102">
        <v>-8138160</v>
      </c>
      <c r="Q57" s="102"/>
      <c r="R57" s="26"/>
      <c r="S57" s="31">
        <v>0</v>
      </c>
      <c r="T57" s="26"/>
      <c r="U57" s="33">
        <f t="shared" si="1"/>
        <v>48861840</v>
      </c>
      <c r="W57" s="20">
        <f>U57/درآمد!$F$13</f>
        <v>4.3070029984975484E-4</v>
      </c>
    </row>
    <row r="58" spans="1:23" ht="21.75" customHeight="1" x14ac:dyDescent="0.2">
      <c r="A58" s="97" t="s">
        <v>28</v>
      </c>
      <c r="B58" s="97"/>
      <c r="D58" s="31">
        <v>0</v>
      </c>
      <c r="E58" s="26"/>
      <c r="F58" s="30">
        <v>262429200</v>
      </c>
      <c r="G58" s="26"/>
      <c r="H58" s="30">
        <v>0</v>
      </c>
      <c r="I58" s="26"/>
      <c r="J58" s="33">
        <f t="shared" si="0"/>
        <v>262429200</v>
      </c>
      <c r="K58" s="26"/>
      <c r="L58" s="20">
        <f>J58/درآمد!$F$13</f>
        <v>2.3132230617866883E-3</v>
      </c>
      <c r="M58" s="26"/>
      <c r="N58" s="30">
        <v>2090000000</v>
      </c>
      <c r="O58" s="26"/>
      <c r="P58" s="102">
        <v>-6823159200</v>
      </c>
      <c r="Q58" s="102"/>
      <c r="R58" s="26"/>
      <c r="S58" s="31">
        <v>0</v>
      </c>
      <c r="T58" s="26"/>
      <c r="U58" s="33">
        <f t="shared" si="1"/>
        <v>-4733159200</v>
      </c>
      <c r="W58" s="87">
        <f>U58/درآمد!$F$13</f>
        <v>-4.1721169048824724E-2</v>
      </c>
    </row>
    <row r="59" spans="1:23" ht="21.75" customHeight="1" x14ac:dyDescent="0.2">
      <c r="A59" s="97" t="s">
        <v>38</v>
      </c>
      <c r="B59" s="97"/>
      <c r="D59" s="31">
        <v>0</v>
      </c>
      <c r="E59" s="26"/>
      <c r="F59" s="30">
        <v>11646390200</v>
      </c>
      <c r="G59" s="26"/>
      <c r="H59" s="30">
        <v>0</v>
      </c>
      <c r="I59" s="26"/>
      <c r="J59" s="33">
        <f t="shared" si="0"/>
        <v>11646390200</v>
      </c>
      <c r="K59" s="26"/>
      <c r="L59" s="20">
        <f>J59/درآمد!$F$13</f>
        <v>0.10265892056679091</v>
      </c>
      <c r="M59" s="26"/>
      <c r="N59" s="30">
        <v>5800050000</v>
      </c>
      <c r="O59" s="26"/>
      <c r="P59" s="102">
        <v>6550639258</v>
      </c>
      <c r="Q59" s="102"/>
      <c r="R59" s="26"/>
      <c r="S59" s="31">
        <v>0</v>
      </c>
      <c r="T59" s="26"/>
      <c r="U59" s="33">
        <f t="shared" si="1"/>
        <v>12350689258</v>
      </c>
      <c r="W59" s="20">
        <f>U59/درآمد!$F$13</f>
        <v>0.10886707432163313</v>
      </c>
    </row>
    <row r="60" spans="1:23" ht="21.75" customHeight="1" x14ac:dyDescent="0.2">
      <c r="A60" s="97" t="s">
        <v>47</v>
      </c>
      <c r="B60" s="97"/>
      <c r="D60" s="31">
        <v>0</v>
      </c>
      <c r="E60" s="26"/>
      <c r="F60" s="30">
        <v>1162814839</v>
      </c>
      <c r="G60" s="26"/>
      <c r="H60" s="30">
        <v>0</v>
      </c>
      <c r="I60" s="26"/>
      <c r="J60" s="33">
        <f t="shared" si="0"/>
        <v>1162814839</v>
      </c>
      <c r="K60" s="26"/>
      <c r="L60" s="20">
        <f>J60/درآمد!$F$13</f>
        <v>1.0249812529103374E-2</v>
      </c>
      <c r="M60" s="26"/>
      <c r="N60" s="30">
        <v>222337500</v>
      </c>
      <c r="O60" s="26"/>
      <c r="P60" s="102">
        <v>-1202328326</v>
      </c>
      <c r="Q60" s="102"/>
      <c r="R60" s="26"/>
      <c r="S60" s="31">
        <v>0</v>
      </c>
      <c r="T60" s="26"/>
      <c r="U60" s="33">
        <f t="shared" si="1"/>
        <v>-979990826</v>
      </c>
      <c r="W60" s="87">
        <f>U60/درآمد!$F$13</f>
        <v>-8.6382817881645261E-3</v>
      </c>
    </row>
    <row r="61" spans="1:23" ht="21.75" customHeight="1" x14ac:dyDescent="0.2">
      <c r="A61" s="97" t="s">
        <v>53</v>
      </c>
      <c r="B61" s="97"/>
      <c r="D61" s="31">
        <v>0</v>
      </c>
      <c r="E61" s="26"/>
      <c r="F61" s="30">
        <v>225798458</v>
      </c>
      <c r="G61" s="26"/>
      <c r="H61" s="30">
        <v>0</v>
      </c>
      <c r="I61" s="26"/>
      <c r="J61" s="33">
        <f t="shared" si="0"/>
        <v>225798458</v>
      </c>
      <c r="K61" s="26"/>
      <c r="L61" s="20">
        <f>J61/درآمد!$F$13</f>
        <v>1.9903356804862912E-3</v>
      </c>
      <c r="M61" s="26"/>
      <c r="N61" s="30">
        <v>143500000</v>
      </c>
      <c r="O61" s="26"/>
      <c r="P61" s="102">
        <v>-114812775</v>
      </c>
      <c r="Q61" s="102"/>
      <c r="R61" s="26"/>
      <c r="S61" s="31">
        <v>0</v>
      </c>
      <c r="T61" s="26"/>
      <c r="U61" s="33">
        <f t="shared" si="1"/>
        <v>28687225</v>
      </c>
      <c r="W61" s="20">
        <f>U61/درآمد!$F$13</f>
        <v>2.5286801334860462E-4</v>
      </c>
    </row>
    <row r="62" spans="1:23" ht="21.75" customHeight="1" x14ac:dyDescent="0.2">
      <c r="A62" s="97" t="s">
        <v>18</v>
      </c>
      <c r="B62" s="97"/>
      <c r="D62" s="31">
        <v>0</v>
      </c>
      <c r="E62" s="26"/>
      <c r="F62" s="30">
        <v>617103441</v>
      </c>
      <c r="G62" s="26"/>
      <c r="H62" s="30">
        <v>0</v>
      </c>
      <c r="I62" s="26"/>
      <c r="J62" s="33">
        <f t="shared" si="0"/>
        <v>617103441</v>
      </c>
      <c r="K62" s="26"/>
      <c r="L62" s="20">
        <f>J62/درآمد!$F$13</f>
        <v>5.4395544064041691E-3</v>
      </c>
      <c r="M62" s="26"/>
      <c r="N62" s="30">
        <v>304855650</v>
      </c>
      <c r="O62" s="26"/>
      <c r="P62" s="102">
        <v>-3843212141</v>
      </c>
      <c r="Q62" s="102"/>
      <c r="R62" s="26"/>
      <c r="S62" s="31">
        <v>0</v>
      </c>
      <c r="T62" s="26"/>
      <c r="U62" s="33">
        <f t="shared" si="1"/>
        <v>-3538356491</v>
      </c>
      <c r="W62" s="87">
        <f>U62/درآمد!$F$13</f>
        <v>-3.118939445688141E-2</v>
      </c>
    </row>
    <row r="63" spans="1:23" ht="21.75" customHeight="1" x14ac:dyDescent="0.2">
      <c r="A63" s="97" t="s">
        <v>59</v>
      </c>
      <c r="B63" s="97"/>
      <c r="D63" s="31">
        <v>0</v>
      </c>
      <c r="E63" s="26"/>
      <c r="F63" s="30">
        <v>166369806</v>
      </c>
      <c r="G63" s="26"/>
      <c r="H63" s="30">
        <v>0</v>
      </c>
      <c r="I63" s="26"/>
      <c r="J63" s="33">
        <f t="shared" si="0"/>
        <v>166369806</v>
      </c>
      <c r="K63" s="26"/>
      <c r="L63" s="20">
        <f>J63/درآمد!$F$13</f>
        <v>1.4664925702786785E-3</v>
      </c>
      <c r="M63" s="26"/>
      <c r="N63" s="31">
        <v>0</v>
      </c>
      <c r="O63" s="26"/>
      <c r="P63" s="102">
        <v>166369806</v>
      </c>
      <c r="Q63" s="102"/>
      <c r="R63" s="26"/>
      <c r="S63" s="31">
        <v>0</v>
      </c>
      <c r="T63" s="26"/>
      <c r="U63" s="33">
        <f t="shared" si="1"/>
        <v>166369806</v>
      </c>
      <c r="W63" s="20">
        <f>U63/درآمد!$F$13</f>
        <v>1.4664925702786785E-3</v>
      </c>
    </row>
    <row r="64" spans="1:23" ht="21.75" customHeight="1" x14ac:dyDescent="0.2">
      <c r="A64" s="97" t="s">
        <v>64</v>
      </c>
      <c r="B64" s="97"/>
      <c r="D64" s="31">
        <v>0</v>
      </c>
      <c r="E64" s="26"/>
      <c r="F64" s="30">
        <v>7333824085</v>
      </c>
      <c r="G64" s="26"/>
      <c r="H64" s="30">
        <v>0</v>
      </c>
      <c r="I64" s="26"/>
      <c r="J64" s="33">
        <f t="shared" si="0"/>
        <v>7333824085</v>
      </c>
      <c r="K64" s="26"/>
      <c r="L64" s="20">
        <f>J64/درآمد!$F$13</f>
        <v>6.4645134781147293E-2</v>
      </c>
      <c r="M64" s="26"/>
      <c r="N64" s="31">
        <v>0</v>
      </c>
      <c r="O64" s="26"/>
      <c r="P64" s="102">
        <v>7333824085</v>
      </c>
      <c r="Q64" s="102"/>
      <c r="R64" s="26"/>
      <c r="S64" s="31">
        <v>0</v>
      </c>
      <c r="T64" s="26"/>
      <c r="U64" s="33">
        <f t="shared" si="1"/>
        <v>7333824085</v>
      </c>
      <c r="W64" s="20">
        <f>U64/درآمد!$F$13</f>
        <v>6.4645134781147293E-2</v>
      </c>
    </row>
    <row r="65" spans="1:26" ht="21.75" customHeight="1" x14ac:dyDescent="0.2">
      <c r="A65" s="97" t="s">
        <v>43</v>
      </c>
      <c r="B65" s="97"/>
      <c r="D65" s="31">
        <v>0</v>
      </c>
      <c r="E65" s="26"/>
      <c r="F65" s="30">
        <v>3133742625</v>
      </c>
      <c r="G65" s="26"/>
      <c r="H65" s="30">
        <v>0</v>
      </c>
      <c r="I65" s="26"/>
      <c r="J65" s="33">
        <f t="shared" si="0"/>
        <v>3133742625</v>
      </c>
      <c r="K65" s="26"/>
      <c r="L65" s="20">
        <f>J65/درآمد!$F$13</f>
        <v>2.7622862508645967E-2</v>
      </c>
      <c r="M65" s="26"/>
      <c r="N65" s="31">
        <v>0</v>
      </c>
      <c r="O65" s="26"/>
      <c r="P65" s="102">
        <v>1887178068</v>
      </c>
      <c r="Q65" s="102"/>
      <c r="R65" s="26"/>
      <c r="S65" s="31">
        <v>0</v>
      </c>
      <c r="T65" s="26"/>
      <c r="U65" s="33">
        <f t="shared" si="1"/>
        <v>1887178068</v>
      </c>
      <c r="W65" s="20">
        <f>U65/درآمد!$F$13</f>
        <v>1.6634825044604975E-2</v>
      </c>
    </row>
    <row r="66" spans="1:26" ht="21.75" customHeight="1" x14ac:dyDescent="0.2">
      <c r="A66" s="97" t="s">
        <v>56</v>
      </c>
      <c r="B66" s="97"/>
      <c r="D66" s="31">
        <v>0</v>
      </c>
      <c r="E66" s="26"/>
      <c r="F66" s="30">
        <v>1801152740</v>
      </c>
      <c r="G66" s="26"/>
      <c r="H66" s="30">
        <v>0</v>
      </c>
      <c r="I66" s="26"/>
      <c r="J66" s="33">
        <f t="shared" si="0"/>
        <v>1801152740</v>
      </c>
      <c r="K66" s="26"/>
      <c r="L66" s="20">
        <f>J66/درآمد!$F$13</f>
        <v>1.5876541390852403E-2</v>
      </c>
      <c r="M66" s="26"/>
      <c r="N66" s="31">
        <v>0</v>
      </c>
      <c r="O66" s="26"/>
      <c r="P66" s="102">
        <v>1873393237</v>
      </c>
      <c r="Q66" s="102"/>
      <c r="R66" s="26"/>
      <c r="S66" s="31">
        <v>0</v>
      </c>
      <c r="T66" s="26"/>
      <c r="U66" s="33">
        <f t="shared" si="1"/>
        <v>1873393237</v>
      </c>
      <c r="W66" s="20">
        <f>U66/درآمد!$F$13</f>
        <v>1.651331650450337E-2</v>
      </c>
    </row>
    <row r="67" spans="1:26" ht="21.75" customHeight="1" x14ac:dyDescent="0.2">
      <c r="A67" s="97" t="s">
        <v>57</v>
      </c>
      <c r="B67" s="97"/>
      <c r="D67" s="31">
        <v>0</v>
      </c>
      <c r="E67" s="26"/>
      <c r="F67" s="30">
        <v>-57392881</v>
      </c>
      <c r="G67" s="26"/>
      <c r="H67" s="30">
        <v>0</v>
      </c>
      <c r="I67" s="26"/>
      <c r="J67" s="33">
        <f t="shared" si="0"/>
        <v>-57392881</v>
      </c>
      <c r="K67" s="26"/>
      <c r="L67" s="87">
        <f>J67/درآمد!$F$13</f>
        <v>-5.058984896176914E-4</v>
      </c>
      <c r="M67" s="26"/>
      <c r="N67" s="31">
        <v>0</v>
      </c>
      <c r="O67" s="26"/>
      <c r="P67" s="102">
        <v>-57392881</v>
      </c>
      <c r="Q67" s="102"/>
      <c r="R67" s="26"/>
      <c r="S67" s="31">
        <v>0</v>
      </c>
      <c r="T67" s="26"/>
      <c r="U67" s="33">
        <f t="shared" si="1"/>
        <v>-57392881</v>
      </c>
      <c r="W67" s="87">
        <f>U67/درآمد!$F$13</f>
        <v>-5.058984896176914E-4</v>
      </c>
    </row>
    <row r="68" spans="1:26" ht="21.75" customHeight="1" x14ac:dyDescent="0.2">
      <c r="A68" s="97" t="s">
        <v>61</v>
      </c>
      <c r="B68" s="97"/>
      <c r="D68" s="31">
        <v>0</v>
      </c>
      <c r="E68" s="26"/>
      <c r="F68" s="30">
        <v>289632042</v>
      </c>
      <c r="G68" s="26"/>
      <c r="H68" s="30">
        <v>0</v>
      </c>
      <c r="I68" s="26"/>
      <c r="J68" s="33">
        <f t="shared" si="0"/>
        <v>289632042</v>
      </c>
      <c r="K68" s="26"/>
      <c r="L68" s="20">
        <f>J68/درآمد!$F$13</f>
        <v>2.5530067499606401E-3</v>
      </c>
      <c r="M68" s="26"/>
      <c r="N68" s="31">
        <v>0</v>
      </c>
      <c r="O68" s="26"/>
      <c r="P68" s="102">
        <v>289632042</v>
      </c>
      <c r="Q68" s="102"/>
      <c r="R68" s="26"/>
      <c r="S68" s="31">
        <v>0</v>
      </c>
      <c r="T68" s="26"/>
      <c r="U68" s="33">
        <f t="shared" si="1"/>
        <v>289632042</v>
      </c>
      <c r="W68" s="20">
        <f>U68/درآمد!$F$13</f>
        <v>2.5530067499606401E-3</v>
      </c>
    </row>
    <row r="69" spans="1:26" ht="21.75" customHeight="1" x14ac:dyDescent="0.2">
      <c r="A69" s="97" t="s">
        <v>63</v>
      </c>
      <c r="B69" s="97"/>
      <c r="D69" s="31">
        <v>0</v>
      </c>
      <c r="E69" s="26"/>
      <c r="F69" s="30">
        <v>563993442</v>
      </c>
      <c r="G69" s="26"/>
      <c r="H69" s="30">
        <v>0</v>
      </c>
      <c r="I69" s="26"/>
      <c r="J69" s="33">
        <f t="shared" si="0"/>
        <v>563993442</v>
      </c>
      <c r="K69" s="26"/>
      <c r="L69" s="20">
        <f>J69/درآمد!$F$13</f>
        <v>4.971408047316583E-3</v>
      </c>
      <c r="M69" s="26"/>
      <c r="N69" s="31">
        <v>0</v>
      </c>
      <c r="O69" s="26"/>
      <c r="P69" s="102">
        <v>563993442</v>
      </c>
      <c r="Q69" s="102"/>
      <c r="R69" s="26"/>
      <c r="S69" s="31">
        <v>0</v>
      </c>
      <c r="T69" s="26"/>
      <c r="U69" s="33">
        <f t="shared" si="1"/>
        <v>563993442</v>
      </c>
      <c r="W69" s="20">
        <f>U69/درآمد!$F$13</f>
        <v>4.971408047316583E-3</v>
      </c>
    </row>
    <row r="70" spans="1:26" ht="21.75" customHeight="1" x14ac:dyDescent="0.2">
      <c r="A70" s="97" t="s">
        <v>19</v>
      </c>
      <c r="B70" s="97"/>
      <c r="D70" s="31">
        <v>0</v>
      </c>
      <c r="E70" s="26"/>
      <c r="F70" s="30">
        <v>3222630576</v>
      </c>
      <c r="G70" s="26"/>
      <c r="H70" s="30">
        <v>0</v>
      </c>
      <c r="I70" s="26"/>
      <c r="J70" s="33">
        <f t="shared" si="0"/>
        <v>3222630576</v>
      </c>
      <c r="K70" s="26"/>
      <c r="L70" s="20">
        <f>J70/درآمد!$F$13</f>
        <v>2.8406379198740533E-2</v>
      </c>
      <c r="M70" s="26"/>
      <c r="N70" s="31">
        <v>0</v>
      </c>
      <c r="O70" s="26"/>
      <c r="P70" s="102">
        <v>1830628286</v>
      </c>
      <c r="Q70" s="102"/>
      <c r="R70" s="26"/>
      <c r="S70" s="31">
        <v>0</v>
      </c>
      <c r="T70" s="26"/>
      <c r="U70" s="33">
        <f t="shared" si="1"/>
        <v>1830628286</v>
      </c>
      <c r="W70" s="20">
        <f>U70/درآمد!$F$13</f>
        <v>1.6136358182451641E-2</v>
      </c>
    </row>
    <row r="71" spans="1:26" ht="21.75" customHeight="1" x14ac:dyDescent="0.2">
      <c r="A71" s="97" t="s">
        <v>62</v>
      </c>
      <c r="B71" s="97"/>
      <c r="D71" s="31">
        <v>0</v>
      </c>
      <c r="E71" s="26"/>
      <c r="F71" s="30">
        <v>560338920</v>
      </c>
      <c r="G71" s="26"/>
      <c r="H71" s="30">
        <v>0</v>
      </c>
      <c r="I71" s="26"/>
      <c r="J71" s="33">
        <f t="shared" si="0"/>
        <v>560338920</v>
      </c>
      <c r="K71" s="26"/>
      <c r="L71" s="20">
        <f>J71/درآمد!$F$13</f>
        <v>4.9391946938856131E-3</v>
      </c>
      <c r="M71" s="26"/>
      <c r="N71" s="31">
        <v>0</v>
      </c>
      <c r="O71" s="26"/>
      <c r="P71" s="102">
        <v>560338920</v>
      </c>
      <c r="Q71" s="102"/>
      <c r="R71" s="26"/>
      <c r="S71" s="31">
        <v>0</v>
      </c>
      <c r="T71" s="26"/>
      <c r="U71" s="33">
        <f t="shared" si="1"/>
        <v>560338920</v>
      </c>
      <c r="W71" s="20">
        <f>U71/درآمد!$F$13</f>
        <v>4.9391946938856131E-3</v>
      </c>
    </row>
    <row r="72" spans="1:26" ht="21.75" customHeight="1" x14ac:dyDescent="0.2">
      <c r="A72" s="97" t="s">
        <v>60</v>
      </c>
      <c r="B72" s="97"/>
      <c r="D72" s="31">
        <v>0</v>
      </c>
      <c r="E72" s="26"/>
      <c r="F72" s="30">
        <v>-11392551</v>
      </c>
      <c r="G72" s="26"/>
      <c r="H72" s="30">
        <v>0</v>
      </c>
      <c r="I72" s="26"/>
      <c r="J72" s="33">
        <f t="shared" si="0"/>
        <v>-11392551</v>
      </c>
      <c r="K72" s="26"/>
      <c r="L72" s="87">
        <f>J72/درآمد!$F$13</f>
        <v>-1.0042141539806164E-4</v>
      </c>
      <c r="M72" s="26"/>
      <c r="N72" s="31">
        <v>0</v>
      </c>
      <c r="O72" s="26"/>
      <c r="P72" s="102">
        <v>-11392551</v>
      </c>
      <c r="Q72" s="102"/>
      <c r="R72" s="26"/>
      <c r="S72" s="31">
        <v>0</v>
      </c>
      <c r="T72" s="26"/>
      <c r="U72" s="33">
        <f t="shared" si="1"/>
        <v>-11392551</v>
      </c>
      <c r="W72" s="87">
        <f>U72/درآمد!$F$13</f>
        <v>-1.0042141539806164E-4</v>
      </c>
    </row>
    <row r="73" spans="1:26" ht="21.75" customHeight="1" x14ac:dyDescent="0.2">
      <c r="A73" s="97" t="s">
        <v>65</v>
      </c>
      <c r="B73" s="97"/>
      <c r="D73" s="31">
        <v>0</v>
      </c>
      <c r="E73" s="26"/>
      <c r="F73" s="30">
        <v>109664968</v>
      </c>
      <c r="G73" s="26"/>
      <c r="H73" s="30">
        <v>0</v>
      </c>
      <c r="I73" s="26"/>
      <c r="J73" s="33">
        <f t="shared" si="0"/>
        <v>109664968</v>
      </c>
      <c r="K73" s="26"/>
      <c r="L73" s="20">
        <f>J73/درآمد!$F$13</f>
        <v>9.6665894286039513E-4</v>
      </c>
      <c r="M73" s="26"/>
      <c r="N73" s="31">
        <v>0</v>
      </c>
      <c r="O73" s="26"/>
      <c r="P73" s="102">
        <v>109664968</v>
      </c>
      <c r="Q73" s="102"/>
      <c r="R73" s="26"/>
      <c r="S73" s="31">
        <v>0</v>
      </c>
      <c r="T73" s="26"/>
      <c r="U73" s="33">
        <f t="shared" si="1"/>
        <v>109664968</v>
      </c>
      <c r="W73" s="20">
        <f>U73/درآمد!$F$13</f>
        <v>9.6665894286039513E-4</v>
      </c>
    </row>
    <row r="74" spans="1:26" ht="21.75" customHeight="1" x14ac:dyDescent="0.2">
      <c r="A74" s="95" t="s">
        <v>37</v>
      </c>
      <c r="B74" s="95"/>
      <c r="D74" s="35">
        <v>0</v>
      </c>
      <c r="E74" s="26"/>
      <c r="F74" s="33">
        <v>331995801</v>
      </c>
      <c r="G74" s="26"/>
      <c r="H74" s="33">
        <v>0</v>
      </c>
      <c r="I74" s="26"/>
      <c r="J74" s="33">
        <f t="shared" ref="J74:J85" si="2">D74+F74+H74</f>
        <v>331995801</v>
      </c>
      <c r="K74" s="26"/>
      <c r="L74" s="20">
        <f>J74/درآمد!$F$13</f>
        <v>2.9264287026350123E-3</v>
      </c>
      <c r="M74" s="26"/>
      <c r="N74" s="35">
        <v>0</v>
      </c>
      <c r="O74" s="26"/>
      <c r="P74" s="102">
        <v>422604459</v>
      </c>
      <c r="Q74" s="103"/>
      <c r="R74" s="26"/>
      <c r="S74" s="35">
        <v>0</v>
      </c>
      <c r="T74" s="26"/>
      <c r="U74" s="33">
        <f t="shared" ref="U74:U85" si="3">N74+P74+S74</f>
        <v>422604459</v>
      </c>
      <c r="W74" s="20">
        <f>U74/درآمد!$F$13</f>
        <v>3.7251128326142328E-3</v>
      </c>
    </row>
    <row r="75" spans="1:26" ht="21.75" customHeight="1" x14ac:dyDescent="0.2">
      <c r="A75" s="69" t="s">
        <v>202</v>
      </c>
      <c r="B75" s="40"/>
      <c r="C75" s="85">
        <v>0</v>
      </c>
      <c r="D75" s="73">
        <v>0</v>
      </c>
      <c r="E75" s="73">
        <v>0</v>
      </c>
      <c r="F75" s="73">
        <v>0</v>
      </c>
      <c r="G75" s="73">
        <v>0</v>
      </c>
      <c r="H75" s="73">
        <v>0</v>
      </c>
      <c r="I75" s="73">
        <v>0</v>
      </c>
      <c r="J75" s="35">
        <f t="shared" si="2"/>
        <v>0</v>
      </c>
      <c r="K75" s="86">
        <v>0</v>
      </c>
      <c r="L75" s="20">
        <f>J75/درآمد!$F$13</f>
        <v>0</v>
      </c>
      <c r="M75" s="86">
        <v>0</v>
      </c>
      <c r="N75" s="73">
        <v>-300000</v>
      </c>
      <c r="O75" s="73"/>
      <c r="P75" s="86">
        <v>0</v>
      </c>
      <c r="Q75" s="86">
        <v>0</v>
      </c>
      <c r="R75" s="73">
        <v>0</v>
      </c>
      <c r="S75" s="73">
        <v>0</v>
      </c>
      <c r="T75" s="73"/>
      <c r="U75" s="33">
        <f t="shared" si="3"/>
        <v>-300000</v>
      </c>
      <c r="V75" s="86">
        <v>0</v>
      </c>
      <c r="W75" s="87">
        <f>U75/درآمد!$F$13</f>
        <v>-2.6443967307601691E-6</v>
      </c>
      <c r="Z75" s="84"/>
    </row>
    <row r="76" spans="1:26" ht="21.75" customHeight="1" x14ac:dyDescent="0.2">
      <c r="A76" s="69" t="s">
        <v>203</v>
      </c>
      <c r="B76" s="40"/>
      <c r="C76" s="85">
        <v>0</v>
      </c>
      <c r="D76" s="73">
        <v>0</v>
      </c>
      <c r="E76" s="73">
        <v>0</v>
      </c>
      <c r="F76" s="73">
        <v>0</v>
      </c>
      <c r="G76" s="73">
        <v>0</v>
      </c>
      <c r="H76" s="73">
        <v>0</v>
      </c>
      <c r="I76" s="73">
        <v>0</v>
      </c>
      <c r="J76" s="35">
        <f t="shared" si="2"/>
        <v>0</v>
      </c>
      <c r="K76" s="86">
        <v>0</v>
      </c>
      <c r="L76" s="20">
        <f>J76/درآمد!$F$13</f>
        <v>0</v>
      </c>
      <c r="M76" s="86">
        <v>0</v>
      </c>
      <c r="N76" s="73">
        <v>-1460</v>
      </c>
      <c r="O76" s="73"/>
      <c r="P76" s="86">
        <v>0</v>
      </c>
      <c r="Q76" s="86">
        <v>0</v>
      </c>
      <c r="R76" s="73">
        <v>0</v>
      </c>
      <c r="S76" s="73">
        <v>0</v>
      </c>
      <c r="T76" s="73"/>
      <c r="U76" s="33">
        <f t="shared" si="3"/>
        <v>-1460</v>
      </c>
      <c r="V76" s="86">
        <v>0</v>
      </c>
      <c r="W76" s="87">
        <f>U76/درآمد!$F$13</f>
        <v>-1.2869397423032823E-8</v>
      </c>
      <c r="Z76" s="84"/>
    </row>
    <row r="77" spans="1:26" ht="21.75" customHeight="1" x14ac:dyDescent="0.2">
      <c r="A77" s="69" t="s">
        <v>204</v>
      </c>
      <c r="C77" s="83">
        <v>0</v>
      </c>
      <c r="D77" s="71">
        <v>0</v>
      </c>
      <c r="E77" s="71">
        <v>0</v>
      </c>
      <c r="F77" s="71">
        <v>0</v>
      </c>
      <c r="G77" s="71">
        <v>0</v>
      </c>
      <c r="H77" s="71">
        <v>0</v>
      </c>
      <c r="I77" s="71">
        <v>0</v>
      </c>
      <c r="J77" s="35">
        <f t="shared" si="2"/>
        <v>0</v>
      </c>
      <c r="K77" s="70">
        <v>0</v>
      </c>
      <c r="L77" s="20">
        <f>J77/درآمد!$F$13</f>
        <v>0</v>
      </c>
      <c r="M77" s="70">
        <v>0</v>
      </c>
      <c r="N77" s="71">
        <v>-655401</v>
      </c>
      <c r="O77" s="71"/>
      <c r="P77" s="70">
        <v>0</v>
      </c>
      <c r="Q77" s="70">
        <v>0</v>
      </c>
      <c r="R77" s="71">
        <v>0</v>
      </c>
      <c r="S77" s="71">
        <v>0</v>
      </c>
      <c r="T77" s="71"/>
      <c r="U77" s="33">
        <f t="shared" si="3"/>
        <v>-655401</v>
      </c>
      <c r="V77" s="70">
        <v>0</v>
      </c>
      <c r="W77" s="87">
        <f>U77/درآمد!$F$13</f>
        <v>-5.7771342057898189E-6</v>
      </c>
      <c r="Z77" s="84"/>
    </row>
    <row r="78" spans="1:26" ht="21.75" customHeight="1" x14ac:dyDescent="0.2">
      <c r="A78" s="69" t="s">
        <v>205</v>
      </c>
      <c r="C78" s="83">
        <v>0</v>
      </c>
      <c r="D78" s="71">
        <v>0</v>
      </c>
      <c r="E78" s="71">
        <v>0</v>
      </c>
      <c r="F78" s="71">
        <v>0</v>
      </c>
      <c r="G78" s="71">
        <v>0</v>
      </c>
      <c r="H78" s="71">
        <v>0</v>
      </c>
      <c r="I78" s="71">
        <v>0</v>
      </c>
      <c r="J78" s="35">
        <f t="shared" si="2"/>
        <v>0</v>
      </c>
      <c r="K78" s="70">
        <v>0</v>
      </c>
      <c r="L78" s="20">
        <f>J78/درآمد!$F$13</f>
        <v>0</v>
      </c>
      <c r="M78" s="70">
        <v>0</v>
      </c>
      <c r="N78" s="71">
        <v>-600</v>
      </c>
      <c r="O78" s="71"/>
      <c r="P78" s="70">
        <v>0</v>
      </c>
      <c r="Q78" s="70">
        <v>0</v>
      </c>
      <c r="R78" s="71">
        <v>0</v>
      </c>
      <c r="S78" s="71">
        <v>0</v>
      </c>
      <c r="T78" s="71"/>
      <c r="U78" s="33">
        <f t="shared" si="3"/>
        <v>-600</v>
      </c>
      <c r="V78" s="70">
        <v>0</v>
      </c>
      <c r="W78" s="87">
        <f>U78/درآمد!$F$13</f>
        <v>-5.2887934615203377E-9</v>
      </c>
      <c r="Z78" s="84"/>
    </row>
    <row r="79" spans="1:26" ht="21.75" customHeight="1" x14ac:dyDescent="0.2">
      <c r="A79" s="69" t="s">
        <v>206</v>
      </c>
      <c r="C79" s="83">
        <v>0</v>
      </c>
      <c r="D79" s="71">
        <v>0</v>
      </c>
      <c r="E79" s="71">
        <v>0</v>
      </c>
      <c r="F79" s="71">
        <v>0</v>
      </c>
      <c r="G79" s="71">
        <v>0</v>
      </c>
      <c r="H79" s="71">
        <v>0</v>
      </c>
      <c r="I79" s="71">
        <v>0</v>
      </c>
      <c r="J79" s="35">
        <f t="shared" si="2"/>
        <v>0</v>
      </c>
      <c r="K79" s="70">
        <v>0</v>
      </c>
      <c r="L79" s="20">
        <f>J79/درآمد!$F$13</f>
        <v>0</v>
      </c>
      <c r="M79" s="70">
        <v>0</v>
      </c>
      <c r="N79" s="71">
        <v>-11392</v>
      </c>
      <c r="O79" s="71"/>
      <c r="P79" s="70">
        <v>0</v>
      </c>
      <c r="Q79" s="70">
        <v>0</v>
      </c>
      <c r="R79" s="71">
        <v>0</v>
      </c>
      <c r="S79" s="71">
        <v>0</v>
      </c>
      <c r="T79" s="71"/>
      <c r="U79" s="33">
        <f t="shared" si="3"/>
        <v>-11392</v>
      </c>
      <c r="V79" s="70">
        <v>0</v>
      </c>
      <c r="W79" s="87">
        <f>U79/درآمد!$F$13</f>
        <v>-1.0041655852273282E-7</v>
      </c>
      <c r="Z79" s="84"/>
    </row>
    <row r="80" spans="1:26" ht="21.75" customHeight="1" x14ac:dyDescent="0.2">
      <c r="A80" s="69" t="s">
        <v>207</v>
      </c>
      <c r="C80" s="83">
        <v>0</v>
      </c>
      <c r="D80" s="71">
        <v>0</v>
      </c>
      <c r="E80" s="71">
        <v>0</v>
      </c>
      <c r="F80" s="71">
        <v>0</v>
      </c>
      <c r="G80" s="71">
        <v>0</v>
      </c>
      <c r="H80" s="71">
        <v>0</v>
      </c>
      <c r="I80" s="71">
        <v>0</v>
      </c>
      <c r="J80" s="35">
        <f t="shared" si="2"/>
        <v>0</v>
      </c>
      <c r="K80" s="70">
        <v>0</v>
      </c>
      <c r="L80" s="20">
        <f>J80/درآمد!$F$13</f>
        <v>0</v>
      </c>
      <c r="M80" s="70">
        <v>0</v>
      </c>
      <c r="N80" s="71">
        <v>-150</v>
      </c>
      <c r="O80" s="71"/>
      <c r="P80" s="70">
        <v>0</v>
      </c>
      <c r="Q80" s="70">
        <v>0</v>
      </c>
      <c r="R80" s="71">
        <v>0</v>
      </c>
      <c r="S80" s="71">
        <v>0</v>
      </c>
      <c r="T80" s="71"/>
      <c r="U80" s="33">
        <f t="shared" si="3"/>
        <v>-150</v>
      </c>
      <c r="V80" s="70">
        <v>0</v>
      </c>
      <c r="W80" s="87">
        <f>U80/درآمد!$F$13</f>
        <v>-1.3221983653800844E-9</v>
      </c>
      <c r="Z80" s="84"/>
    </row>
    <row r="81" spans="1:26" ht="21.75" customHeight="1" x14ac:dyDescent="0.2">
      <c r="A81" s="69" t="s">
        <v>208</v>
      </c>
      <c r="C81" s="83">
        <v>0</v>
      </c>
      <c r="D81" s="71">
        <v>0</v>
      </c>
      <c r="E81" s="71">
        <v>0</v>
      </c>
      <c r="F81" s="71">
        <v>0</v>
      </c>
      <c r="G81" s="71">
        <v>0</v>
      </c>
      <c r="H81" s="71">
        <v>0</v>
      </c>
      <c r="I81" s="71">
        <v>0</v>
      </c>
      <c r="J81" s="35">
        <f t="shared" si="2"/>
        <v>0</v>
      </c>
      <c r="K81" s="70">
        <v>0</v>
      </c>
      <c r="L81" s="20">
        <f>J81/درآمد!$F$13</f>
        <v>0</v>
      </c>
      <c r="M81" s="70">
        <v>0</v>
      </c>
      <c r="N81" s="71">
        <v>-260</v>
      </c>
      <c r="O81" s="71"/>
      <c r="P81" s="70">
        <v>0</v>
      </c>
      <c r="Q81" s="70">
        <v>0</v>
      </c>
      <c r="R81" s="71">
        <v>0</v>
      </c>
      <c r="S81" s="71">
        <v>0</v>
      </c>
      <c r="T81" s="71"/>
      <c r="U81" s="33">
        <f t="shared" si="3"/>
        <v>-260</v>
      </c>
      <c r="V81" s="70">
        <v>0</v>
      </c>
      <c r="W81" s="87">
        <f>U81/درآمد!$F$13</f>
        <v>-2.2918104999921467E-9</v>
      </c>
      <c r="Z81" s="84"/>
    </row>
    <row r="82" spans="1:26" ht="21.75" customHeight="1" x14ac:dyDescent="0.2">
      <c r="A82" s="69" t="s">
        <v>209</v>
      </c>
      <c r="C82" s="83">
        <v>0</v>
      </c>
      <c r="D82" s="71">
        <v>0</v>
      </c>
      <c r="E82" s="71">
        <v>0</v>
      </c>
      <c r="F82" s="71">
        <v>0</v>
      </c>
      <c r="G82" s="71">
        <v>0</v>
      </c>
      <c r="H82" s="71">
        <v>0</v>
      </c>
      <c r="I82" s="71">
        <v>0</v>
      </c>
      <c r="J82" s="35">
        <f t="shared" si="2"/>
        <v>0</v>
      </c>
      <c r="K82" s="70">
        <v>0</v>
      </c>
      <c r="L82" s="20">
        <f>J82/درآمد!$F$13</f>
        <v>0</v>
      </c>
      <c r="M82" s="70">
        <v>0</v>
      </c>
      <c r="N82" s="71">
        <v>-2970</v>
      </c>
      <c r="O82" s="71"/>
      <c r="P82" s="70">
        <v>0</v>
      </c>
      <c r="Q82" s="70">
        <v>0</v>
      </c>
      <c r="R82" s="71">
        <v>0</v>
      </c>
      <c r="S82" s="71">
        <v>0</v>
      </c>
      <c r="T82" s="71"/>
      <c r="U82" s="33">
        <f t="shared" si="3"/>
        <v>-2970</v>
      </c>
      <c r="V82" s="70">
        <v>0</v>
      </c>
      <c r="W82" s="87">
        <f>U82/درآمد!$F$13</f>
        <v>-2.6179527634525674E-8</v>
      </c>
      <c r="Z82" s="84"/>
    </row>
    <row r="83" spans="1:26" ht="21.75" customHeight="1" x14ac:dyDescent="0.2">
      <c r="A83" s="69" t="s">
        <v>210</v>
      </c>
      <c r="C83" s="83">
        <v>0</v>
      </c>
      <c r="D83" s="71">
        <v>0</v>
      </c>
      <c r="E83" s="71">
        <v>0</v>
      </c>
      <c r="F83" s="71">
        <v>0</v>
      </c>
      <c r="G83" s="71">
        <v>0</v>
      </c>
      <c r="H83" s="71">
        <v>0</v>
      </c>
      <c r="I83" s="71">
        <v>0</v>
      </c>
      <c r="J83" s="35">
        <f t="shared" si="2"/>
        <v>0</v>
      </c>
      <c r="K83" s="70">
        <v>0</v>
      </c>
      <c r="L83" s="20">
        <f>J83/درآمد!$F$13</f>
        <v>0</v>
      </c>
      <c r="M83" s="70">
        <v>0</v>
      </c>
      <c r="N83" s="71">
        <v>-750</v>
      </c>
      <c r="O83" s="71"/>
      <c r="P83" s="70">
        <v>0</v>
      </c>
      <c r="Q83" s="70">
        <v>0</v>
      </c>
      <c r="R83" s="71">
        <v>0</v>
      </c>
      <c r="S83" s="71">
        <v>0</v>
      </c>
      <c r="T83" s="71"/>
      <c r="U83" s="33">
        <f t="shared" si="3"/>
        <v>-750</v>
      </c>
      <c r="V83" s="70">
        <v>0</v>
      </c>
      <c r="W83" s="87">
        <f>U83/درآمد!$F$13</f>
        <v>-6.6109918269004225E-9</v>
      </c>
      <c r="Z83" s="84"/>
    </row>
    <row r="84" spans="1:26" ht="21.75" customHeight="1" x14ac:dyDescent="0.2">
      <c r="A84" s="69" t="s">
        <v>211</v>
      </c>
      <c r="C84" s="83">
        <v>0</v>
      </c>
      <c r="D84" s="71">
        <v>0</v>
      </c>
      <c r="E84" s="71">
        <v>0</v>
      </c>
      <c r="F84" s="71">
        <v>0</v>
      </c>
      <c r="G84" s="71">
        <v>0</v>
      </c>
      <c r="H84" s="71">
        <v>0</v>
      </c>
      <c r="I84" s="71">
        <v>0</v>
      </c>
      <c r="J84" s="35">
        <f t="shared" si="2"/>
        <v>0</v>
      </c>
      <c r="K84" s="70">
        <v>0</v>
      </c>
      <c r="L84" s="20">
        <f>J84/درآمد!$F$13</f>
        <v>0</v>
      </c>
      <c r="M84" s="70">
        <v>0</v>
      </c>
      <c r="N84" s="71">
        <v>-22950</v>
      </c>
      <c r="O84" s="71"/>
      <c r="P84" s="70">
        <v>0</v>
      </c>
      <c r="Q84" s="70">
        <v>0</v>
      </c>
      <c r="R84" s="71">
        <v>0</v>
      </c>
      <c r="S84" s="71">
        <v>0</v>
      </c>
      <c r="T84" s="71"/>
      <c r="U84" s="33">
        <f t="shared" si="3"/>
        <v>-22950</v>
      </c>
      <c r="V84" s="70">
        <v>0</v>
      </c>
      <c r="W84" s="87">
        <f>U84/درآمد!$F$13</f>
        <v>-2.0229634990315293E-7</v>
      </c>
      <c r="Z84" s="84"/>
    </row>
    <row r="85" spans="1:26" ht="21.75" customHeight="1" x14ac:dyDescent="0.2">
      <c r="A85" s="69" t="s">
        <v>212</v>
      </c>
      <c r="C85" s="83">
        <v>0</v>
      </c>
      <c r="D85" s="71">
        <v>0</v>
      </c>
      <c r="E85" s="71">
        <v>0</v>
      </c>
      <c r="F85" s="71">
        <v>0</v>
      </c>
      <c r="G85" s="71">
        <v>0</v>
      </c>
      <c r="H85" s="71">
        <v>0</v>
      </c>
      <c r="I85" s="71">
        <v>0</v>
      </c>
      <c r="J85" s="35">
        <f t="shared" si="2"/>
        <v>0</v>
      </c>
      <c r="K85" s="70">
        <v>0</v>
      </c>
      <c r="L85" s="20">
        <f>J85/درآمد!$F$13</f>
        <v>0</v>
      </c>
      <c r="M85" s="70">
        <v>0</v>
      </c>
      <c r="N85" s="71">
        <v>-180000</v>
      </c>
      <c r="O85" s="71"/>
      <c r="P85" s="70">
        <v>0</v>
      </c>
      <c r="Q85" s="70">
        <v>0</v>
      </c>
      <c r="R85" s="71">
        <v>0</v>
      </c>
      <c r="S85" s="71">
        <v>0</v>
      </c>
      <c r="T85" s="71"/>
      <c r="U85" s="33">
        <f t="shared" si="3"/>
        <v>-180000</v>
      </c>
      <c r="V85" s="70">
        <v>0</v>
      </c>
      <c r="W85" s="87">
        <f>U85/درآمد!$F$13</f>
        <v>-1.5866380384561015E-6</v>
      </c>
      <c r="Z85" s="84"/>
    </row>
    <row r="86" spans="1:26" s="18" customFormat="1" ht="21.75" customHeight="1" thickBot="1" x14ac:dyDescent="0.25">
      <c r="A86" s="94"/>
      <c r="B86" s="94"/>
      <c r="D86" s="19">
        <f>SUM(D9:D85)</f>
        <v>5265745619</v>
      </c>
      <c r="F86" s="19">
        <f>SUM(F9:F85)</f>
        <v>139060026715</v>
      </c>
      <c r="H86" s="19">
        <f>SUM(H9:H85)</f>
        <v>2515098860</v>
      </c>
      <c r="J86" s="77">
        <f>SUM(J9:J85)</f>
        <v>146840871194</v>
      </c>
      <c r="L86" s="22">
        <f>SUM(L9:L85)</f>
        <v>1.2943517324246285</v>
      </c>
      <c r="N86" s="19">
        <f>SUM(N9:N85)</f>
        <v>65840895860</v>
      </c>
      <c r="Q86" s="46">
        <f>SUM(Q75:Q85)</f>
        <v>0</v>
      </c>
      <c r="S86" s="38">
        <f>SUM(S9:S85)</f>
        <v>-29798445687</v>
      </c>
      <c r="U86" s="77">
        <f>SUM(U9:U85)</f>
        <v>111430966024</v>
      </c>
      <c r="W86" s="22">
        <f>SUM(W9:W85)</f>
        <v>0.98222560753104338</v>
      </c>
    </row>
    <row r="87" spans="1:26" ht="13.5" thickTop="1" x14ac:dyDescent="0.2"/>
    <row r="90" spans="1:26" x14ac:dyDescent="0.2">
      <c r="N90" s="17"/>
    </row>
  </sheetData>
  <mergeCells count="143">
    <mergeCell ref="A74:B74"/>
    <mergeCell ref="P74:Q74"/>
    <mergeCell ref="A86:B86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"/>
  <sheetViews>
    <sheetView rightToLeft="1" workbookViewId="0">
      <selection activeCell="P9" sqref="P9"/>
    </sheetView>
  </sheetViews>
  <sheetFormatPr defaultRowHeight="12.75" x14ac:dyDescent="0.2"/>
  <cols>
    <col min="1" max="1" width="5.140625" customWidth="1"/>
    <col min="2" max="2" width="21.425781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.8554687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4.28515625" customWidth="1"/>
    <col min="19" max="19" width="0.28515625" customWidth="1"/>
  </cols>
  <sheetData>
    <row r="1" spans="1:18" ht="29.1" customHeight="1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</row>
    <row r="2" spans="1:18" ht="21.75" customHeight="1" x14ac:dyDescent="0.2">
      <c r="A2" s="89" t="s">
        <v>87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</row>
    <row r="3" spans="1:18" ht="21.75" customHeight="1" x14ac:dyDescent="0.2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spans="1:18" ht="14.45" customHeight="1" x14ac:dyDescent="0.2"/>
    <row r="5" spans="1:18" ht="21.75" customHeight="1" x14ac:dyDescent="0.2">
      <c r="A5" s="1" t="s">
        <v>128</v>
      </c>
      <c r="B5" s="91" t="s">
        <v>129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1:18" ht="20.25" customHeight="1" x14ac:dyDescent="0.2">
      <c r="D6" s="92" t="s">
        <v>105</v>
      </c>
      <c r="E6" s="92"/>
      <c r="F6" s="92"/>
      <c r="G6" s="92"/>
      <c r="H6" s="92"/>
      <c r="I6" s="92"/>
      <c r="J6" s="92"/>
      <c r="L6" s="92" t="s">
        <v>106</v>
      </c>
      <c r="M6" s="92"/>
      <c r="N6" s="92"/>
      <c r="O6" s="92"/>
      <c r="P6" s="92"/>
      <c r="Q6" s="92"/>
      <c r="R6" s="92"/>
    </row>
    <row r="7" spans="1:18" ht="20.25" customHeight="1" x14ac:dyDescent="0.2">
      <c r="A7" s="94"/>
      <c r="B7" s="94"/>
      <c r="D7" s="2" t="s">
        <v>130</v>
      </c>
      <c r="F7" s="2" t="s">
        <v>108</v>
      </c>
      <c r="H7" s="2" t="s">
        <v>109</v>
      </c>
      <c r="J7" s="2" t="s">
        <v>66</v>
      </c>
      <c r="L7" s="2" t="s">
        <v>130</v>
      </c>
      <c r="N7" s="2" t="s">
        <v>108</v>
      </c>
      <c r="P7" s="2" t="s">
        <v>109</v>
      </c>
      <c r="R7" s="2" t="s">
        <v>66</v>
      </c>
    </row>
    <row r="8" spans="1:18" ht="21.75" customHeight="1" x14ac:dyDescent="0.2">
      <c r="A8" s="95" t="s">
        <v>78</v>
      </c>
      <c r="B8" s="95"/>
      <c r="D8" s="44">
        <v>0</v>
      </c>
      <c r="E8" s="24"/>
      <c r="F8" s="44">
        <v>0</v>
      </c>
      <c r="H8" s="11">
        <v>261735220</v>
      </c>
      <c r="J8" s="11">
        <f>D8+F8+H8</f>
        <v>261735220</v>
      </c>
      <c r="L8" s="44">
        <v>0</v>
      </c>
      <c r="M8" s="24"/>
      <c r="N8" s="44">
        <v>0</v>
      </c>
      <c r="P8" s="11">
        <v>261735220</v>
      </c>
      <c r="R8" s="11">
        <f>L8+N8+P8</f>
        <v>261735220</v>
      </c>
    </row>
    <row r="9" spans="1:18" s="18" customFormat="1" ht="21.75" customHeight="1" x14ac:dyDescent="0.2">
      <c r="A9" s="94"/>
      <c r="B9" s="94"/>
      <c r="D9" s="46">
        <f>SUM(D8)</f>
        <v>0</v>
      </c>
      <c r="E9" s="47"/>
      <c r="F9" s="46">
        <f>SUM(F8)</f>
        <v>0</v>
      </c>
      <c r="H9" s="19">
        <f>SUM(H8)</f>
        <v>261735220</v>
      </c>
      <c r="J9" s="19">
        <f>SUM(J8)</f>
        <v>261735220</v>
      </c>
      <c r="L9" s="46">
        <f>SUM(L8)</f>
        <v>0</v>
      </c>
      <c r="M9" s="47"/>
      <c r="N9" s="46">
        <f>SUM(N8)</f>
        <v>0</v>
      </c>
      <c r="P9" s="19">
        <f>SUM(P8)</f>
        <v>261735220</v>
      </c>
      <c r="R9" s="19">
        <f>SUM(R8)</f>
        <v>261735220</v>
      </c>
    </row>
  </sheetData>
  <mergeCells count="9">
    <mergeCell ref="A7:B7"/>
    <mergeCell ref="A8:B8"/>
    <mergeCell ref="A9:B9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9"/>
  <sheetViews>
    <sheetView rightToLeft="1" workbookViewId="0">
      <selection activeCell="H9" sqref="H9"/>
    </sheetView>
  </sheetViews>
  <sheetFormatPr defaultRowHeight="12.75" x14ac:dyDescent="0.2"/>
  <cols>
    <col min="1" max="1" width="5.140625" customWidth="1"/>
    <col min="2" max="2" width="13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21.75" customHeight="1" x14ac:dyDescent="0.2">
      <c r="A2" s="89" t="s">
        <v>87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ht="21.75" customHeight="1" x14ac:dyDescent="0.2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ht="14.45" customHeight="1" x14ac:dyDescent="0.2"/>
    <row r="5" spans="1:10" ht="19.5" customHeight="1" x14ac:dyDescent="0.2">
      <c r="A5" s="1" t="s">
        <v>131</v>
      </c>
      <c r="B5" s="91" t="s">
        <v>132</v>
      </c>
      <c r="C5" s="91"/>
      <c r="D5" s="91"/>
      <c r="E5" s="91"/>
      <c r="F5" s="91"/>
      <c r="G5" s="91"/>
      <c r="H5" s="91"/>
      <c r="I5" s="91"/>
      <c r="J5" s="91"/>
    </row>
    <row r="6" spans="1:10" ht="18.75" customHeight="1" x14ac:dyDescent="0.2">
      <c r="D6" s="92" t="s">
        <v>105</v>
      </c>
      <c r="E6" s="92"/>
      <c r="F6" s="92"/>
      <c r="H6" s="92" t="s">
        <v>106</v>
      </c>
      <c r="I6" s="92"/>
      <c r="J6" s="92"/>
    </row>
    <row r="7" spans="1:10" ht="42" customHeight="1" x14ac:dyDescent="0.2">
      <c r="A7" s="94"/>
      <c r="B7" s="94"/>
      <c r="D7" s="12" t="s">
        <v>133</v>
      </c>
      <c r="E7" s="3"/>
      <c r="F7" s="12" t="s">
        <v>134</v>
      </c>
      <c r="H7" s="12" t="s">
        <v>133</v>
      </c>
      <c r="I7" s="3"/>
      <c r="J7" s="12" t="s">
        <v>134</v>
      </c>
    </row>
    <row r="8" spans="1:10" ht="21.75" customHeight="1" x14ac:dyDescent="0.2">
      <c r="A8" s="95" t="s">
        <v>201</v>
      </c>
      <c r="B8" s="95"/>
      <c r="D8" s="5">
        <v>534207870</v>
      </c>
      <c r="F8" s="78">
        <f>D8/D9</f>
        <v>1</v>
      </c>
      <c r="H8" s="5">
        <v>647531595</v>
      </c>
      <c r="J8" s="80">
        <f>H8/H9</f>
        <v>1</v>
      </c>
    </row>
    <row r="9" spans="1:10" s="18" customFormat="1" ht="21.75" customHeight="1" x14ac:dyDescent="0.2">
      <c r="A9" s="94"/>
      <c r="B9" s="94"/>
      <c r="D9" s="19">
        <f>SUM(D8)</f>
        <v>534207870</v>
      </c>
      <c r="F9" s="79">
        <f>SUM(F8)</f>
        <v>1</v>
      </c>
      <c r="H9" s="19">
        <f>SUM(H8)</f>
        <v>647531595</v>
      </c>
      <c r="J9" s="81">
        <f>SUM(J8)</f>
        <v>1</v>
      </c>
    </row>
  </sheetData>
  <mergeCells count="9">
    <mergeCell ref="A9:B9"/>
    <mergeCell ref="A7:B7"/>
    <mergeCell ref="A8:B8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H25" sqref="H25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89" t="s">
        <v>0</v>
      </c>
      <c r="B1" s="89"/>
      <c r="C1" s="89"/>
      <c r="D1" s="89"/>
      <c r="E1" s="89"/>
      <c r="F1" s="89"/>
    </row>
    <row r="2" spans="1:6" ht="21.75" customHeight="1" x14ac:dyDescent="0.2">
      <c r="A2" s="89" t="s">
        <v>87</v>
      </c>
      <c r="B2" s="89"/>
      <c r="C2" s="89"/>
      <c r="D2" s="89"/>
      <c r="E2" s="89"/>
      <c r="F2" s="89"/>
    </row>
    <row r="3" spans="1:6" ht="21.75" customHeight="1" x14ac:dyDescent="0.2">
      <c r="A3" s="89" t="s">
        <v>2</v>
      </c>
      <c r="B3" s="89"/>
      <c r="C3" s="89"/>
      <c r="D3" s="89"/>
      <c r="E3" s="89"/>
      <c r="F3" s="89"/>
    </row>
    <row r="4" spans="1:6" ht="14.45" customHeight="1" x14ac:dyDescent="0.2"/>
    <row r="5" spans="1:6" ht="29.1" customHeight="1" x14ac:dyDescent="0.2">
      <c r="A5" s="1" t="s">
        <v>135</v>
      </c>
      <c r="B5" s="91" t="s">
        <v>101</v>
      </c>
      <c r="C5" s="91"/>
      <c r="D5" s="91"/>
      <c r="E5" s="91"/>
      <c r="F5" s="91"/>
    </row>
    <row r="6" spans="1:6" ht="14.45" customHeight="1" x14ac:dyDescent="0.2">
      <c r="D6" s="2" t="s">
        <v>105</v>
      </c>
      <c r="F6" s="2" t="s">
        <v>9</v>
      </c>
    </row>
    <row r="7" spans="1:6" ht="18.75" customHeight="1" x14ac:dyDescent="0.2">
      <c r="A7" s="94"/>
      <c r="B7" s="94"/>
      <c r="D7" s="4" t="s">
        <v>84</v>
      </c>
      <c r="F7" s="4" t="s">
        <v>84</v>
      </c>
    </row>
    <row r="8" spans="1:6" ht="21.75" customHeight="1" x14ac:dyDescent="0.2">
      <c r="A8" s="95" t="s">
        <v>101</v>
      </c>
      <c r="B8" s="95"/>
      <c r="D8" s="23">
        <v>0</v>
      </c>
      <c r="F8" s="5">
        <v>1107191431</v>
      </c>
    </row>
    <row r="9" spans="1:6" ht="21.75" customHeight="1" x14ac:dyDescent="0.2">
      <c r="A9" s="97" t="s">
        <v>136</v>
      </c>
      <c r="B9" s="97"/>
      <c r="D9" s="57">
        <v>0</v>
      </c>
      <c r="F9" s="7">
        <v>812</v>
      </c>
    </row>
    <row r="10" spans="1:6" ht="21.75" customHeight="1" x14ac:dyDescent="0.2">
      <c r="A10" s="95" t="s">
        <v>137</v>
      </c>
      <c r="B10" s="95"/>
      <c r="D10" s="61">
        <v>0</v>
      </c>
      <c r="F10" s="61">
        <v>0</v>
      </c>
    </row>
    <row r="11" spans="1:6" s="18" customFormat="1" ht="21.75" customHeight="1" x14ac:dyDescent="0.2">
      <c r="A11" s="94"/>
      <c r="B11" s="94"/>
      <c r="D11" s="46">
        <v>0</v>
      </c>
      <c r="F11" s="19">
        <v>1107192243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صورت وضعیت</vt:lpstr>
      <vt:lpstr>سهام</vt:lpstr>
      <vt:lpstr>اوراق</vt:lpstr>
      <vt:lpstr>سپرده</vt:lpstr>
      <vt:lpstr>درآمد</vt:lpstr>
      <vt:lpstr>درآمد سرمایه گذاری در سهام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Mohadeseh Salemi</dc:creator>
  <dc:description/>
  <cp:lastModifiedBy>MINA SHARIAT</cp:lastModifiedBy>
  <dcterms:created xsi:type="dcterms:W3CDTF">2024-12-22T08:27:38Z</dcterms:created>
  <dcterms:modified xsi:type="dcterms:W3CDTF">2024-12-30T05:39:50Z</dcterms:modified>
</cp:coreProperties>
</file>