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048AF668-27D3-4566-87BB-68D682BF6799}" xr6:coauthVersionLast="36" xr6:coauthVersionMax="36" xr10:uidLastSave="{00000000-0000-0000-0000-000000000000}"/>
  <bookViews>
    <workbookView xWindow="0" yWindow="0" windowWidth="28800" windowHeight="12225" tabRatio="786" activeTab="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مشتقه'!$A$1:$AX$68</definedName>
    <definedName name="_xlnm.Print_Area" localSheetId="5">'تعدیل قیمت'!$A$1:$N$9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بانکی'!$A$1:$K$9</definedName>
    <definedName name="_xlnm.Print_Area" localSheetId="10">'درآمد سرمایه گذاری در اوراق به'!$A$1:$S$8</definedName>
    <definedName name="_xlnm.Print_Area" localSheetId="8">'درآمد سرمایه گذاری در سهام'!$A$1:$X$60</definedName>
    <definedName name="_xlnm.Print_Area" localSheetId="9">'درآمد سرمایه گذاری در صندوق'!$A$1:$W$8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اوراق'!$A$1:$S$56</definedName>
    <definedName name="_xlnm.Print_Area" localSheetId="18">'درآمد ناشی از فروش'!$A$1:$S$29</definedName>
    <definedName name="_xlnm.Print_Area" localSheetId="13">'سایر درآمدها'!$A$1:$G$10</definedName>
    <definedName name="_xlnm.Print_Area" localSheetId="6">سپرده!$A$1:$M$10</definedName>
    <definedName name="_xlnm.Print_Area" localSheetId="1">سهام!$A$1:$AC$61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0">'صورت وضعیت'!$A$1:$C$13</definedName>
    <definedName name="_xlnm.Print_Area" localSheetId="11">'مبالغ تخصیصی اوراق'!$A$1:$R$69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8" l="1"/>
  <c r="I9" i="18"/>
  <c r="Q61" i="21" l="1"/>
  <c r="D15" i="14"/>
  <c r="H15" i="13"/>
  <c r="L17" i="7"/>
  <c r="J60" i="9" l="1"/>
  <c r="L60" i="9"/>
  <c r="P60" i="9"/>
  <c r="S60" i="9"/>
  <c r="U60" i="9"/>
  <c r="L10" i="7"/>
  <c r="J10" i="7"/>
  <c r="H10" i="7"/>
  <c r="F10" i="7"/>
  <c r="D10" i="7"/>
  <c r="J9" i="8"/>
  <c r="J10" i="8"/>
  <c r="J11" i="8"/>
  <c r="J12" i="8"/>
  <c r="AB17" i="2"/>
  <c r="F12" i="8"/>
  <c r="F11" i="8"/>
  <c r="F8" i="8"/>
  <c r="U54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5" i="9"/>
  <c r="U56" i="9"/>
  <c r="U57" i="9"/>
  <c r="U58" i="9"/>
  <c r="U59" i="9"/>
  <c r="U9" i="9"/>
  <c r="F60" i="9"/>
  <c r="H60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9" i="9"/>
  <c r="J9" i="13"/>
  <c r="F9" i="13"/>
  <c r="J8" i="13"/>
  <c r="F8" i="13"/>
  <c r="H9" i="13"/>
  <c r="D9" i="13"/>
  <c r="D10" i="14"/>
  <c r="F10" i="14"/>
  <c r="G8" i="18"/>
  <c r="M9" i="18"/>
  <c r="K9" i="18"/>
  <c r="G9" i="18"/>
  <c r="E9" i="18"/>
  <c r="C9" i="18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8" i="19"/>
  <c r="E29" i="19"/>
  <c r="G29" i="19"/>
  <c r="Q53" i="21"/>
  <c r="I53" i="21"/>
  <c r="E56" i="21"/>
  <c r="G56" i="21"/>
  <c r="I56" i="21"/>
  <c r="M29" i="19"/>
  <c r="O29" i="19"/>
  <c r="Q29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8" i="19"/>
  <c r="I17" i="21"/>
  <c r="I55" i="21"/>
  <c r="I54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6" i="21"/>
  <c r="I15" i="21"/>
  <c r="I14" i="21"/>
  <c r="I13" i="21"/>
  <c r="I12" i="21"/>
  <c r="I11" i="21"/>
  <c r="I10" i="21"/>
  <c r="I9" i="21"/>
  <c r="I8" i="21"/>
  <c r="M56" i="21"/>
  <c r="O56" i="21"/>
  <c r="Q56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4" i="21"/>
  <c r="Q55" i="21"/>
  <c r="Q8" i="21"/>
  <c r="L9" i="7"/>
  <c r="AB34" i="2"/>
  <c r="X61" i="2"/>
  <c r="AB11" i="2"/>
  <c r="AB12" i="2"/>
  <c r="AB13" i="2"/>
  <c r="AB14" i="2"/>
  <c r="AB15" i="2"/>
  <c r="AB16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10" i="2"/>
  <c r="J8" i="8" l="1"/>
  <c r="J13" i="8" s="1"/>
  <c r="F13" i="8"/>
  <c r="I29" i="19"/>
  <c r="AB61" i="2"/>
  <c r="W20" i="9" l="1"/>
  <c r="W32" i="9"/>
  <c r="W44" i="9"/>
  <c r="W56" i="9"/>
  <c r="L16" i="9"/>
  <c r="L28" i="9"/>
  <c r="L40" i="9"/>
  <c r="L52" i="9"/>
  <c r="H12" i="8"/>
  <c r="W21" i="9"/>
  <c r="W33" i="9"/>
  <c r="W45" i="9"/>
  <c r="W57" i="9"/>
  <c r="L17" i="9"/>
  <c r="L29" i="9"/>
  <c r="L41" i="9"/>
  <c r="L53" i="9"/>
  <c r="W10" i="9"/>
  <c r="W22" i="9"/>
  <c r="W34" i="9"/>
  <c r="W46" i="9"/>
  <c r="W58" i="9"/>
  <c r="L18" i="9"/>
  <c r="L30" i="9"/>
  <c r="L42" i="9"/>
  <c r="L54" i="9"/>
  <c r="W11" i="9"/>
  <c r="W23" i="9"/>
  <c r="W35" i="9"/>
  <c r="W47" i="9"/>
  <c r="W59" i="9"/>
  <c r="L19" i="9"/>
  <c r="L31" i="9"/>
  <c r="L43" i="9"/>
  <c r="L55" i="9"/>
  <c r="W12" i="9"/>
  <c r="W24" i="9"/>
  <c r="W36" i="9"/>
  <c r="W48" i="9"/>
  <c r="W9" i="9"/>
  <c r="L20" i="9"/>
  <c r="L32" i="9"/>
  <c r="L44" i="9"/>
  <c r="L56" i="9"/>
  <c r="W13" i="9"/>
  <c r="W25" i="9"/>
  <c r="W37" i="9"/>
  <c r="W49" i="9"/>
  <c r="L21" i="9"/>
  <c r="L33" i="9"/>
  <c r="L45" i="9"/>
  <c r="L57" i="9"/>
  <c r="W14" i="9"/>
  <c r="W26" i="9"/>
  <c r="W38" i="9"/>
  <c r="W50" i="9"/>
  <c r="L10" i="9"/>
  <c r="L22" i="9"/>
  <c r="L34" i="9"/>
  <c r="L46" i="9"/>
  <c r="L58" i="9"/>
  <c r="W15" i="9"/>
  <c r="W27" i="9"/>
  <c r="W39" i="9"/>
  <c r="W51" i="9"/>
  <c r="L11" i="9"/>
  <c r="L23" i="9"/>
  <c r="L35" i="9"/>
  <c r="L47" i="9"/>
  <c r="L59" i="9"/>
  <c r="W16" i="9"/>
  <c r="W28" i="9"/>
  <c r="W40" i="9"/>
  <c r="W52" i="9"/>
  <c r="L12" i="9"/>
  <c r="L24" i="9"/>
  <c r="L36" i="9"/>
  <c r="L48" i="9"/>
  <c r="L9" i="9"/>
  <c r="W17" i="9"/>
  <c r="W29" i="9"/>
  <c r="W41" i="9"/>
  <c r="W53" i="9"/>
  <c r="L13" i="9"/>
  <c r="L25" i="9"/>
  <c r="L37" i="9"/>
  <c r="L49" i="9"/>
  <c r="H9" i="8"/>
  <c r="W18" i="9"/>
  <c r="W30" i="9"/>
  <c r="W42" i="9"/>
  <c r="W54" i="9"/>
  <c r="L14" i="9"/>
  <c r="L26" i="9"/>
  <c r="L38" i="9"/>
  <c r="L50" i="9"/>
  <c r="H10" i="8"/>
  <c r="W19" i="9"/>
  <c r="W31" i="9"/>
  <c r="W43" i="9"/>
  <c r="W55" i="9"/>
  <c r="L15" i="9"/>
  <c r="L27" i="9"/>
  <c r="L39" i="9"/>
  <c r="L51" i="9"/>
  <c r="H11" i="8"/>
  <c r="H8" i="8"/>
  <c r="Z61" i="2"/>
  <c r="Z66" i="2" s="1"/>
  <c r="R61" i="2"/>
  <c r="N61" i="2"/>
  <c r="J61" i="2"/>
  <c r="H61" i="2"/>
  <c r="H13" i="8" l="1"/>
  <c r="W60" i="9"/>
</calcChain>
</file>

<file path=xl/sharedStrings.xml><?xml version="1.0" encoding="utf-8"?>
<sst xmlns="http://schemas.openxmlformats.org/spreadsheetml/2006/main" count="552" uniqueCount="208">
  <si>
    <t>صندوق سرمایه‌گذاری مشترک بانک اقتصاد نوین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</si>
  <si>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</si>
  <si>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</si>
  <si>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</si>
  <si>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</si>
  <si>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</si>
  <si>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</si>
  <si>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</si>
  <si>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</si>
  <si>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</si>
  <si>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</si>
  <si>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</si>
  <si>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</si>
  <si>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</si>
  <si>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</si>
  <si>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</si>
  <si>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</si>
  <si>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</si>
  <si>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</si>
  <si>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</si>
  <si>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</si>
  <si>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</si>
  <si>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</si>
  <si>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</si>
  <si>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</si>
  <si>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</si>
  <si>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</si>
  <si>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</si>
  <si>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تندگویان</t>
  </si>
  <si>
    <t>پتروشیمی غدیر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</si>
  <si>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</si>
  <si>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</si>
  <si>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</si>
  <si>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</si>
  <si>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تولیدی برنا باطری</t>
  </si>
  <si>
    <t>چینی ایران</t>
  </si>
  <si>
    <t>س. صنایع‌شیمیایی‌ایران</t>
  </si>
  <si>
    <t>سایپا</t>
  </si>
  <si>
    <t>سرمایه گذاری تامین اجتماعی</t>
  </si>
  <si>
    <t>سرمایه گذاری خوارزمی</t>
  </si>
  <si>
    <t>سرمایه‌ گذاری‌ آتیه‌ دماوند</t>
  </si>
  <si>
    <t>سرمایه‌گذاری‌ سایپا</t>
  </si>
  <si>
    <t>سرمایه‌گذاری‌ سپه‌</t>
  </si>
  <si>
    <t>سرمایه‌گذاری‌صندوق‌بازنشستگی‌</t>
  </si>
  <si>
    <t>سرمایه‌گذاری‌نیرو</t>
  </si>
  <si>
    <t>سیمان ممتازان کرمان</t>
  </si>
  <si>
    <t>سیمان‌ شرق‌</t>
  </si>
  <si>
    <t>سیمان‌ صوفیان‌</t>
  </si>
  <si>
    <t>سیمان‌هرمزگان‌</t>
  </si>
  <si>
    <t>صبا فولاد خلیج فارس</t>
  </si>
  <si>
    <t>صنایع شیمیایی کیمیاگران امروز</t>
  </si>
  <si>
    <t>فنرسازی‌خاور</t>
  </si>
  <si>
    <t>فولاد مبارکه اصفهان</t>
  </si>
  <si>
    <t>گروه سرمایه گذاری سپهر صادرات</t>
  </si>
  <si>
    <t>گروه مپنا (سهامی عام)</t>
  </si>
  <si>
    <t>ملی‌ صنایع‌ مس‌ ایران‌</t>
  </si>
  <si>
    <t>مولد نیروگاهی تجارت فارس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</si>
  <si>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</si>
  <si>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</si>
  <si>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</si>
  <si>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</si>
  <si>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</si>
  <si>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</si>
  <si>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توسعه نیشکر و  صنایع جانبی</t>
  </si>
  <si>
    <t>مدیریت نیروگاهی ایرانیان مپنا</t>
  </si>
  <si>
    <t>نساجی بابکان</t>
  </si>
  <si>
    <t>فولاد سیرجان ایرانیان</t>
  </si>
  <si>
    <t>صنایع ارتباطی آوا</t>
  </si>
  <si>
    <t>دارویی و نهاده های زاگرس دارو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</si>
  <si>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</si>
  <si>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</si>
  <si>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</si>
  <si>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</si>
  <si>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</si>
  <si>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</si>
  <si>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</si>
  <si>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سیسکو-4447-04/10/14</t>
  </si>
  <si>
    <t>1404/10/14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</si>
  <si>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</si>
  <si>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</si>
  <si>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</si>
  <si>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</si>
  <si>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</si>
  <si>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</si>
  <si>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</si>
  <si>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</si>
  <si>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</si>
  <si>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</si>
  <si>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</si>
  <si>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</si>
  <si>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</si>
  <si>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</si>
  <si>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</si>
  <si>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</si>
  <si>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</si>
  <si>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</si>
  <si>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</si>
  <si>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</si>
  <si>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</si>
  <si>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</si>
  <si>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</si>
  <si>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</si>
  <si>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</si>
  <si>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</si>
  <si>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</si>
  <si>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</si>
  <si>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</si>
  <si>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</si>
  <si>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</si>
  <si>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</si>
  <si>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</si>
  <si>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</si>
  <si>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</si>
  <si>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</si>
  <si>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</si>
  <si>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</si>
  <si>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</si>
  <si>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</si>
  <si>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</si>
  <si>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</si>
  <si>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</si>
  <si>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</si>
  <si>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</si>
  <si>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</si>
  <si>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</si>
  <si>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</si>
  <si>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</si>
  <si>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</si>
  <si>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</si>
  <si>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</si>
  <si>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</si>
  <si>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</si>
  <si>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</si>
  <si>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</si>
  <si>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</si>
  <si>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</si>
  <si>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</si>
  <si>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</si>
  <si>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</si>
  <si>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</si>
  <si>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</si>
  <si>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</si>
  <si>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</si>
  <si>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</si>
  <si>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</si>
  <si>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</si>
  <si>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</si>
  <si>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</si>
  <si>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</si>
  <si>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</si>
  <si>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</si>
  <si>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</si>
  <si>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</si>
  <si>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</si>
  <si>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</si>
  <si>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</si>
  <si>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</si>
  <si>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</si>
  <si>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</si>
  <si>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</si>
  <si>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</si>
  <si>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</si>
  <si>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</si>
  <si>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</si>
  <si>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</si>
  <si>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</si>
  <si>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</si>
  <si>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</si>
  <si>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</si>
  <si>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</si>
  <si>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</si>
  <si>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</si>
  <si>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</si>
  <si>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</si>
  <si>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</si>
  <si>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</si>
  <si>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</si>
  <si>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</si>
  <si>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</si>
  <si>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</si>
  <si>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</si>
  <si>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</si>
  <si>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</si>
  <si>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</si>
  <si>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</si>
  <si>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</si>
  <si>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</si>
  <si>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</si>
  <si>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</si>
  <si>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</si>
  <si>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</si>
  <si>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</si>
  <si>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</si>
  <si>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</si>
  <si>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</si>
  <si>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</si>
  <si>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</si>
  <si>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</si>
  <si>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</si>
  <si>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</si>
  <si>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</si>
  <si>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</si>
  <si>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</si>
  <si>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</si>
  <si>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</si>
  <si>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بانکی</t>
  </si>
  <si>
    <t>سپرده  بانکی</t>
  </si>
  <si>
    <t>به تاریخ 1403/10/30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</si>
</sst>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_);[Red]\(#,##0.00\)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IRANSans"/>
    </font>
    <font>
      <sz val="10"/>
      <color theme="0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2" xfId="0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0" xfId="0" applyNumberFormat="1" applyFont="1" applyFill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0" fontId="4" fillId="0" borderId="7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164" fontId="0" fillId="0" borderId="0" xfId="2" applyNumberFormat="1" applyFont="1" applyAlignment="1">
      <alignment horizontal="left"/>
    </xf>
    <xf numFmtId="10" fontId="5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right"/>
    </xf>
    <xf numFmtId="38" fontId="5" fillId="0" borderId="6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/>
    <xf numFmtId="38" fontId="7" fillId="0" borderId="0" xfId="0" applyNumberFormat="1" applyFont="1" applyAlignment="1">
      <alignment horizontal="right"/>
    </xf>
    <xf numFmtId="9" fontId="5" fillId="0" borderId="2" xfId="2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165" fontId="0" fillId="0" borderId="0" xfId="1" applyNumberFormat="1" applyFont="1" applyAlignment="1">
      <alignment horizontal="left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right"/>
    </xf>
    <xf numFmtId="10" fontId="4" fillId="0" borderId="5" xfId="2" applyNumberFormat="1" applyFont="1" applyFill="1" applyBorder="1" applyAlignment="1">
      <alignment horizontal="center" vertical="top"/>
    </xf>
    <xf numFmtId="10" fontId="5" fillId="0" borderId="6" xfId="2" applyNumberFormat="1" applyFont="1" applyFill="1" applyBorder="1" applyAlignment="1">
      <alignment horizontal="center" vertical="top"/>
    </xf>
    <xf numFmtId="10" fontId="5" fillId="0" borderId="0" xfId="2" applyNumberFormat="1" applyFont="1" applyFill="1" applyBorder="1" applyAlignment="1">
      <alignment horizontal="center" vertical="top"/>
    </xf>
    <xf numFmtId="9" fontId="4" fillId="0" borderId="7" xfId="2" applyFont="1" applyFill="1" applyBorder="1" applyAlignment="1">
      <alignment horizontal="center" vertical="top"/>
    </xf>
    <xf numFmtId="10" fontId="4" fillId="0" borderId="7" xfId="2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166" fontId="5" fillId="0" borderId="0" xfId="2" applyNumberFormat="1" applyFont="1" applyFill="1" applyBorder="1" applyAlignment="1">
      <alignment horizontal="center" vertical="top"/>
    </xf>
    <xf numFmtId="166" fontId="5" fillId="0" borderId="0" xfId="0" applyNumberFormat="1" applyFont="1" applyFill="1" applyBorder="1" applyAlignment="1">
      <alignment horizontal="center" vertical="top"/>
    </xf>
    <xf numFmtId="166" fontId="5" fillId="0" borderId="6" xfId="2" applyNumberFormat="1" applyFont="1" applyFill="1" applyBorder="1" applyAlignment="1">
      <alignment horizontal="center" vertical="top"/>
    </xf>
    <xf numFmtId="166" fontId="5" fillId="0" borderId="6" xfId="0" applyNumberFormat="1" applyFont="1" applyFill="1" applyBorder="1" applyAlignment="1">
      <alignment horizontal="center" vertical="top"/>
    </xf>
    <xf numFmtId="9" fontId="4" fillId="0" borderId="5" xfId="2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center"/>
    </xf>
    <xf numFmtId="3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38" fontId="5" fillId="0" borderId="6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796470</xdr:colOff>
      <xdr:row>4</xdr:row>
      <xdr:rowOff>447066</xdr:rowOff>
    </xdr:from>
    <xdr:to>
      <xdr:col>1</xdr:col>
      <xdr:colOff>2200275</xdr:colOff>
      <xdr:row>5</xdr:row>
      <xdr:rowOff>809624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F534BE-69DC-4029-B5E0-CBACD58E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619725" y="1018566"/>
          <a:ext cx="1403805" cy="1515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1"/>
  <sheetViews>
    <sheetView rightToLeft="1" zoomScale="89" zoomScaleNormal="89" workbookViewId="0">
      <selection activeCell="G22" sqref="G22"/>
    </sheetView>
  </sheetViews>
  <sheetFormatPr defaultRowHeight="12.75"/>
  <cols>
    <col min="1" max="1" width="11.42578125" customWidth="1"/>
    <col min="2" max="2" width="45.42578125" customWidth="1"/>
    <col min="3" max="3" width="14" customWidth="1"/>
  </cols>
  <sheetData>
    <row r="4" spans="1:3" ht="7.35" customHeight="1"/>
    <row r="5" spans="1:3" ht="90.75" customHeight="1">
      <c r="B5" s="92"/>
    </row>
    <row r="6" spans="1:3" ht="105" customHeight="1">
      <c r="B6" s="92"/>
    </row>
    <row r="9" spans="1:3" ht="25.5">
      <c r="A9" s="91" t="s">
        <v>0</v>
      </c>
      <c r="B9" s="91"/>
      <c r="C9" s="91"/>
    </row>
    <row r="10" spans="1:3" ht="25.5">
      <c r="A10" s="91" t="s">
        <v>1</v>
      </c>
      <c r="B10" s="91"/>
      <c r="C10" s="91"/>
    </row>
    <row r="11" spans="1:3" ht="25.5">
      <c r="A11" s="91" t="s">
        <v>2</v>
      </c>
      <c r="B11" s="91"/>
      <c r="C11" s="91"/>
    </row>
  </sheetData>
  <mergeCells count="4">
    <mergeCell ref="A9:C9"/>
    <mergeCell ref="A10:C10"/>
    <mergeCell ref="A11:C11"/>
    <mergeCell ref="B5:B6"/>
  </mergeCells>
  <printOptions horizontalCentered="1"/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D44" sqref="D44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2" ht="14.45" customHeight="1"/>
    <row r="5" spans="1:22" ht="24">
      <c r="A5" s="1" t="s">
        <v>136</v>
      </c>
      <c r="B5" s="102" t="s">
        <v>137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</row>
    <row r="6" spans="1:22" ht="21">
      <c r="D6" s="100" t="s">
        <v>131</v>
      </c>
      <c r="E6" s="100"/>
      <c r="F6" s="100"/>
      <c r="G6" s="100"/>
      <c r="H6" s="100"/>
      <c r="I6" s="100"/>
      <c r="J6" s="100"/>
      <c r="K6" s="100"/>
      <c r="L6" s="100"/>
      <c r="N6" s="100" t="s">
        <v>132</v>
      </c>
      <c r="O6" s="100"/>
      <c r="P6" s="100"/>
      <c r="Q6" s="100"/>
      <c r="R6" s="100"/>
      <c r="S6" s="100"/>
      <c r="T6" s="100"/>
      <c r="U6" s="100"/>
      <c r="V6" s="100"/>
    </row>
    <row r="7" spans="1:22" ht="21">
      <c r="D7" s="3"/>
      <c r="E7" s="3"/>
      <c r="F7" s="3"/>
      <c r="G7" s="3"/>
      <c r="H7" s="3"/>
      <c r="I7" s="3"/>
      <c r="J7" s="99" t="s">
        <v>69</v>
      </c>
      <c r="K7" s="99"/>
      <c r="L7" s="99"/>
      <c r="N7" s="3"/>
      <c r="O7" s="3"/>
      <c r="P7" s="3"/>
      <c r="Q7" s="3"/>
      <c r="R7" s="3"/>
      <c r="S7" s="3"/>
      <c r="T7" s="99" t="s">
        <v>69</v>
      </c>
      <c r="U7" s="99"/>
      <c r="V7" s="99"/>
    </row>
    <row r="8" spans="1:22" ht="21">
      <c r="A8" s="97"/>
      <c r="B8" s="97"/>
      <c r="D8" s="2" t="s">
        <v>138</v>
      </c>
      <c r="F8" s="2" t="s">
        <v>134</v>
      </c>
      <c r="H8" s="2" t="s">
        <v>135</v>
      </c>
      <c r="J8" s="4" t="s">
        <v>110</v>
      </c>
      <c r="K8" s="3"/>
      <c r="L8" s="4" t="s">
        <v>117</v>
      </c>
      <c r="N8" s="2" t="s">
        <v>138</v>
      </c>
      <c r="P8" s="2" t="s">
        <v>134</v>
      </c>
      <c r="R8" s="2" t="s">
        <v>135</v>
      </c>
      <c r="T8" s="4" t="s">
        <v>110</v>
      </c>
      <c r="U8" s="3"/>
      <c r="V8" s="4" t="s">
        <v>117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A8" sqref="A8:B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5" spans="1:18" ht="24">
      <c r="A5" s="1" t="s">
        <v>139</v>
      </c>
      <c r="B5" s="102" t="s">
        <v>140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21">
      <c r="D6" s="100" t="s">
        <v>131</v>
      </c>
      <c r="E6" s="100"/>
      <c r="F6" s="100"/>
      <c r="G6" s="100"/>
      <c r="H6" s="100"/>
      <c r="I6" s="100"/>
      <c r="J6" s="100"/>
      <c r="L6" s="100" t="s">
        <v>132</v>
      </c>
      <c r="M6" s="100"/>
      <c r="N6" s="100"/>
      <c r="O6" s="100"/>
      <c r="P6" s="100"/>
      <c r="Q6" s="100"/>
      <c r="R6" s="100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97"/>
      <c r="B8" s="97"/>
      <c r="D8" s="2" t="s">
        <v>141</v>
      </c>
      <c r="F8" s="2" t="s">
        <v>134</v>
      </c>
      <c r="H8" s="2" t="s">
        <v>135</v>
      </c>
      <c r="J8" s="2" t="s">
        <v>69</v>
      </c>
      <c r="L8" s="2" t="s">
        <v>141</v>
      </c>
      <c r="N8" s="2" t="s">
        <v>134</v>
      </c>
      <c r="P8" s="2" t="s">
        <v>135</v>
      </c>
      <c r="R8" s="2" t="s">
        <v>69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9"/>
  <sheetViews>
    <sheetView rightToLeft="1" workbookViewId="0">
      <selection activeCell="M12" sqref="M12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7" ht="24">
      <c r="A5" s="1" t="s">
        <v>142</v>
      </c>
      <c r="B5" s="102" t="s">
        <v>143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21" customHeight="1">
      <c r="M6" s="120" t="s">
        <v>144</v>
      </c>
      <c r="Q6" s="120" t="s">
        <v>145</v>
      </c>
    </row>
    <row r="7" spans="1:17" ht="34.5" customHeight="1">
      <c r="A7" s="100" t="s">
        <v>146</v>
      </c>
      <c r="B7" s="100"/>
      <c r="D7" s="2" t="s">
        <v>147</v>
      </c>
      <c r="F7" s="2" t="s">
        <v>148</v>
      </c>
      <c r="H7" s="2" t="s">
        <v>82</v>
      </c>
      <c r="J7" s="100" t="s">
        <v>149</v>
      </c>
      <c r="K7" s="100"/>
      <c r="M7" s="120"/>
      <c r="O7" s="2" t="s">
        <v>150</v>
      </c>
      <c r="Q7" s="120"/>
    </row>
    <row r="8" spans="1:17" ht="21">
      <c r="A8" s="99" t="s">
        <v>151</v>
      </c>
      <c r="B8" s="121"/>
      <c r="D8" s="99" t="s">
        <v>152</v>
      </c>
      <c r="F8" s="4" t="s">
        <v>153</v>
      </c>
      <c r="H8" s="3"/>
      <c r="J8" s="3"/>
      <c r="K8" s="3"/>
      <c r="M8" s="3"/>
      <c r="O8" s="3"/>
      <c r="Q8" s="3"/>
    </row>
    <row r="9" spans="1:17" ht="21">
      <c r="A9" s="100"/>
      <c r="B9" s="100"/>
      <c r="D9" s="100"/>
      <c r="F9" s="4" t="s">
        <v>154</v>
      </c>
    </row>
    <row r="10" spans="1:17" ht="21">
      <c r="A10" s="99" t="s">
        <v>151</v>
      </c>
      <c r="B10" s="121"/>
      <c r="D10" s="99" t="s">
        <v>155</v>
      </c>
      <c r="F10" s="4" t="s">
        <v>153</v>
      </c>
    </row>
    <row r="11" spans="1:17" ht="21">
      <c r="A11" s="100"/>
      <c r="B11" s="100"/>
      <c r="D11" s="100"/>
      <c r="F11" s="4" t="s">
        <v>156</v>
      </c>
    </row>
    <row r="12" spans="1:17" ht="189">
      <c r="A12" s="117" t="s">
        <v>157</v>
      </c>
      <c r="B12" s="117"/>
      <c r="D12" s="11" t="s">
        <v>158</v>
      </c>
      <c r="F12" s="4" t="s">
        <v>159</v>
      </c>
    </row>
    <row r="13" spans="1:17" ht="21">
      <c r="A13" s="117" t="s">
        <v>160</v>
      </c>
      <c r="B13" s="118"/>
      <c r="D13" s="117" t="s">
        <v>160</v>
      </c>
      <c r="F13" s="4" t="s">
        <v>161</v>
      </c>
    </row>
    <row r="14" spans="1:17" ht="21">
      <c r="A14" s="119"/>
      <c r="B14" s="119"/>
      <c r="D14" s="119"/>
      <c r="F14" s="4" t="s">
        <v>162</v>
      </c>
    </row>
    <row r="15" spans="1:17" ht="21">
      <c r="A15" s="119"/>
      <c r="B15" s="119"/>
      <c r="D15" s="119"/>
      <c r="F15" s="4" t="s">
        <v>163</v>
      </c>
    </row>
    <row r="16" spans="1:17" ht="21">
      <c r="A16" s="120"/>
      <c r="B16" s="120"/>
      <c r="D16" s="120"/>
      <c r="F16" s="4" t="s">
        <v>164</v>
      </c>
    </row>
    <row r="17" spans="1:10">
      <c r="A17" s="3"/>
      <c r="B17" s="3"/>
      <c r="D17" s="3"/>
      <c r="F17" s="3"/>
    </row>
    <row r="18" spans="1:10" ht="21">
      <c r="A18" s="100" t="s">
        <v>165</v>
      </c>
      <c r="B18" s="100"/>
      <c r="C18" s="100"/>
      <c r="D18" s="100"/>
      <c r="E18" s="100"/>
      <c r="F18" s="100"/>
      <c r="G18" s="100"/>
      <c r="H18" s="100"/>
      <c r="I18" s="100"/>
      <c r="J18" s="100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4:Q4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H13" sqref="H13:H16"/>
    </sheetView>
  </sheetViews>
  <sheetFormatPr defaultRowHeight="12.75"/>
  <cols>
    <col min="1" max="1" width="5.140625" customWidth="1"/>
    <col min="2" max="2" width="12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5" spans="1:10" ht="24">
      <c r="A5" s="1" t="s">
        <v>166</v>
      </c>
      <c r="B5" s="102" t="s">
        <v>167</v>
      </c>
      <c r="C5" s="102"/>
      <c r="D5" s="102"/>
      <c r="E5" s="102"/>
      <c r="F5" s="102"/>
      <c r="G5" s="102"/>
      <c r="H5" s="102"/>
      <c r="I5" s="102"/>
      <c r="J5" s="102"/>
    </row>
    <row r="6" spans="1:10" ht="21">
      <c r="D6" s="100" t="s">
        <v>131</v>
      </c>
      <c r="E6" s="100"/>
      <c r="F6" s="100"/>
      <c r="H6" s="100" t="s">
        <v>132</v>
      </c>
      <c r="I6" s="100"/>
      <c r="J6" s="100"/>
    </row>
    <row r="7" spans="1:10" ht="42">
      <c r="A7" s="97"/>
      <c r="B7" s="97"/>
      <c r="D7" s="11" t="s">
        <v>168</v>
      </c>
      <c r="E7" s="3"/>
      <c r="F7" s="11" t="s">
        <v>169</v>
      </c>
      <c r="H7" s="11" t="s">
        <v>168</v>
      </c>
      <c r="I7" s="3"/>
      <c r="J7" s="11" t="s">
        <v>169</v>
      </c>
    </row>
    <row r="8" spans="1:10" ht="21.75" customHeight="1">
      <c r="A8" s="110" t="s">
        <v>206</v>
      </c>
      <c r="B8" s="110"/>
      <c r="D8" s="5">
        <v>988472634</v>
      </c>
      <c r="F8" s="62">
        <f>D8/D9</f>
        <v>1</v>
      </c>
      <c r="H8" s="5">
        <v>988472634</v>
      </c>
      <c r="J8" s="63">
        <f>H8/H9</f>
        <v>1</v>
      </c>
    </row>
    <row r="9" spans="1:10" s="44" customFormat="1" ht="21.75" customHeight="1">
      <c r="A9" s="97"/>
      <c r="B9" s="97"/>
      <c r="D9" s="45">
        <f>SUM(D8)</f>
        <v>988472634</v>
      </c>
      <c r="F9" s="80">
        <f>SUM(F8)</f>
        <v>1</v>
      </c>
      <c r="H9" s="45">
        <f>SUM(H8)</f>
        <v>988472634</v>
      </c>
      <c r="J9" s="80">
        <f>SUM(J8)</f>
        <v>1</v>
      </c>
    </row>
    <row r="12" spans="1:10">
      <c r="H12" s="86"/>
    </row>
    <row r="13" spans="1:10">
      <c r="H13" s="87">
        <v>988472634</v>
      </c>
    </row>
    <row r="14" spans="1:10">
      <c r="H14" s="89"/>
    </row>
    <row r="15" spans="1:10">
      <c r="H15" s="89">
        <f>H13-H9</f>
        <v>0</v>
      </c>
    </row>
    <row r="16" spans="1:10">
      <c r="H16" s="88"/>
    </row>
    <row r="17" spans="8:8">
      <c r="H17" s="38"/>
    </row>
  </sheetData>
  <mergeCells count="9"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workbookViewId="0">
      <selection activeCell="D12" sqref="D12:D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91" t="s">
        <v>0</v>
      </c>
      <c r="B1" s="91"/>
      <c r="C1" s="91"/>
      <c r="D1" s="91"/>
      <c r="E1" s="91"/>
      <c r="F1" s="91"/>
    </row>
    <row r="2" spans="1:6" ht="25.5">
      <c r="A2" s="91" t="s">
        <v>113</v>
      </c>
      <c r="B2" s="91"/>
      <c r="C2" s="91"/>
      <c r="D2" s="91"/>
      <c r="E2" s="91"/>
      <c r="F2" s="91"/>
    </row>
    <row r="3" spans="1:6" ht="25.5">
      <c r="A3" s="91" t="s">
        <v>2</v>
      </c>
      <c r="B3" s="91"/>
      <c r="C3" s="91"/>
      <c r="D3" s="91"/>
      <c r="E3" s="91"/>
      <c r="F3" s="91"/>
    </row>
    <row r="4" spans="1:6">
      <c r="A4" s="109"/>
      <c r="B4" s="109"/>
      <c r="C4" s="109"/>
      <c r="D4" s="109"/>
      <c r="E4" s="109"/>
      <c r="F4" s="109"/>
    </row>
    <row r="5" spans="1:6" ht="24">
      <c r="A5" s="1" t="s">
        <v>170</v>
      </c>
      <c r="B5" s="102" t="s">
        <v>127</v>
      </c>
      <c r="C5" s="102"/>
      <c r="D5" s="102"/>
      <c r="E5" s="102"/>
      <c r="F5" s="102"/>
    </row>
    <row r="6" spans="1:6" ht="21">
      <c r="D6" s="2" t="s">
        <v>131</v>
      </c>
      <c r="F6" s="2" t="s">
        <v>9</v>
      </c>
    </row>
    <row r="7" spans="1:6" ht="21">
      <c r="A7" s="97"/>
      <c r="B7" s="97"/>
      <c r="D7" s="4" t="s">
        <v>110</v>
      </c>
      <c r="F7" s="4" t="s">
        <v>110</v>
      </c>
    </row>
    <row r="8" spans="1:6" ht="18.75">
      <c r="A8" s="110" t="s">
        <v>127</v>
      </c>
      <c r="B8" s="110"/>
      <c r="D8" s="5">
        <v>121739882</v>
      </c>
      <c r="F8" s="5">
        <v>121739882</v>
      </c>
    </row>
    <row r="9" spans="1:6" ht="21.75" customHeight="1">
      <c r="A9" s="111" t="s">
        <v>171</v>
      </c>
      <c r="B9" s="111"/>
      <c r="D9" s="7">
        <v>3003630</v>
      </c>
      <c r="F9" s="7">
        <v>3003630</v>
      </c>
    </row>
    <row r="10" spans="1:6" s="44" customFormat="1" ht="21.75" customHeight="1">
      <c r="A10" s="97"/>
      <c r="B10" s="97"/>
      <c r="D10" s="45">
        <f>SUM(D8:D9)</f>
        <v>124743512</v>
      </c>
      <c r="F10" s="45">
        <f>SUM(F8:F9)</f>
        <v>124743512</v>
      </c>
    </row>
    <row r="12" spans="1:6">
      <c r="D12" s="88"/>
    </row>
    <row r="13" spans="1:6">
      <c r="D13" s="87">
        <v>124743512</v>
      </c>
    </row>
    <row r="14" spans="1:6">
      <c r="D14" s="88"/>
    </row>
    <row r="15" spans="1:6">
      <c r="D15" s="89">
        <f>D13-D10</f>
        <v>0</v>
      </c>
    </row>
  </sheetData>
  <mergeCells count="9">
    <mergeCell ref="A8:B8"/>
    <mergeCell ref="A9:B9"/>
    <mergeCell ref="A10:B10"/>
    <mergeCell ref="A4:F4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E25" sqref="E2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24">
      <c r="A5" s="102" t="s">
        <v>133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21">
      <c r="A6" s="100" t="s">
        <v>71</v>
      </c>
      <c r="C6" s="100" t="s">
        <v>172</v>
      </c>
      <c r="D6" s="100"/>
      <c r="E6" s="100"/>
      <c r="F6" s="100"/>
      <c r="G6" s="100"/>
      <c r="I6" s="100" t="s">
        <v>131</v>
      </c>
      <c r="J6" s="100"/>
      <c r="K6" s="100"/>
      <c r="L6" s="100"/>
      <c r="M6" s="100"/>
      <c r="O6" s="100" t="s">
        <v>132</v>
      </c>
      <c r="P6" s="100"/>
      <c r="Q6" s="100"/>
      <c r="R6" s="100"/>
      <c r="S6" s="100"/>
    </row>
    <row r="7" spans="1:19" ht="42">
      <c r="A7" s="100"/>
      <c r="C7" s="11" t="s">
        <v>173</v>
      </c>
      <c r="D7" s="3"/>
      <c r="E7" s="11" t="s">
        <v>174</v>
      </c>
      <c r="F7" s="3"/>
      <c r="G7" s="11" t="s">
        <v>175</v>
      </c>
      <c r="I7" s="11" t="s">
        <v>176</v>
      </c>
      <c r="J7" s="3"/>
      <c r="K7" s="11" t="s">
        <v>177</v>
      </c>
      <c r="L7" s="3"/>
      <c r="M7" s="11" t="s">
        <v>178</v>
      </c>
      <c r="O7" s="11" t="s">
        <v>176</v>
      </c>
      <c r="P7" s="3"/>
      <c r="Q7" s="11" t="s">
        <v>177</v>
      </c>
      <c r="R7" s="3"/>
      <c r="S7" s="11" t="s">
        <v>178</v>
      </c>
    </row>
  </sheetData>
  <mergeCells count="9">
    <mergeCell ref="A1:S1"/>
    <mergeCell ref="A2:S2"/>
    <mergeCell ref="A3:S3"/>
    <mergeCell ref="A5:S5"/>
    <mergeCell ref="A6:A7"/>
    <mergeCell ref="C6:G6"/>
    <mergeCell ref="I6:M6"/>
    <mergeCell ref="O6:S6"/>
    <mergeCell ref="A4:S4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4" sqref="A4:K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24">
      <c r="A5" s="102" t="s">
        <v>138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ht="21">
      <c r="I6" s="2" t="s">
        <v>131</v>
      </c>
      <c r="K6" s="2" t="s">
        <v>132</v>
      </c>
    </row>
    <row r="7" spans="1:11" ht="42">
      <c r="A7" s="18"/>
      <c r="C7" s="9" t="s">
        <v>179</v>
      </c>
      <c r="E7" s="9" t="s">
        <v>180</v>
      </c>
      <c r="G7" s="9" t="s">
        <v>181</v>
      </c>
      <c r="I7" s="11" t="s">
        <v>182</v>
      </c>
      <c r="K7" s="11" t="s">
        <v>182</v>
      </c>
    </row>
  </sheetData>
  <mergeCells count="5">
    <mergeCell ref="A1:K1"/>
    <mergeCell ref="A2:K2"/>
    <mergeCell ref="A3:K3"/>
    <mergeCell ref="A5:K5"/>
    <mergeCell ref="A4:K4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4" sqref="A4:S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24">
      <c r="A5" s="102" t="s">
        <v>183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21">
      <c r="A6" s="97"/>
      <c r="I6" s="100" t="s">
        <v>131</v>
      </c>
      <c r="J6" s="100"/>
      <c r="K6" s="100"/>
      <c r="L6" s="100"/>
      <c r="M6" s="100"/>
      <c r="O6" s="100" t="s">
        <v>132</v>
      </c>
      <c r="P6" s="100"/>
      <c r="Q6" s="100"/>
      <c r="R6" s="100"/>
      <c r="S6" s="100"/>
    </row>
    <row r="7" spans="1:19" ht="42">
      <c r="A7" s="97"/>
      <c r="C7" s="9" t="s">
        <v>184</v>
      </c>
      <c r="E7" s="9" t="s">
        <v>98</v>
      </c>
      <c r="G7" s="9" t="s">
        <v>185</v>
      </c>
      <c r="I7" s="11" t="s">
        <v>186</v>
      </c>
      <c r="J7" s="3"/>
      <c r="K7" s="11" t="s">
        <v>177</v>
      </c>
      <c r="L7" s="3"/>
      <c r="M7" s="11" t="s">
        <v>187</v>
      </c>
      <c r="O7" s="11" t="s">
        <v>186</v>
      </c>
      <c r="P7" s="3"/>
      <c r="Q7" s="11" t="s">
        <v>177</v>
      </c>
      <c r="R7" s="3"/>
      <c r="S7" s="11" t="s">
        <v>187</v>
      </c>
    </row>
  </sheetData>
  <mergeCells count="8">
    <mergeCell ref="A1:S1"/>
    <mergeCell ref="A2:S2"/>
    <mergeCell ref="A3:S3"/>
    <mergeCell ref="A5:S5"/>
    <mergeCell ref="A6:A7"/>
    <mergeCell ref="I6:M6"/>
    <mergeCell ref="O6:S6"/>
    <mergeCell ref="A4:S4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workbookViewId="0">
      <selection activeCell="I9" sqref="I9"/>
    </sheetView>
  </sheetViews>
  <sheetFormatPr defaultRowHeight="12.75"/>
  <cols>
    <col min="1" max="1" width="15.28515625" customWidth="1"/>
    <col min="2" max="2" width="1.28515625" customWidth="1"/>
    <col min="3" max="3" width="14.28515625" customWidth="1"/>
    <col min="4" max="4" width="1.28515625" customWidth="1"/>
    <col min="5" max="5" width="12.570312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57031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24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24">
      <c r="A5" s="102" t="s">
        <v>188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21">
      <c r="A6" s="97"/>
      <c r="C6" s="100" t="s">
        <v>131</v>
      </c>
      <c r="D6" s="100"/>
      <c r="E6" s="100"/>
      <c r="F6" s="100"/>
      <c r="G6" s="100"/>
      <c r="I6" s="100" t="s">
        <v>132</v>
      </c>
      <c r="J6" s="100"/>
      <c r="K6" s="100"/>
      <c r="L6" s="100"/>
      <c r="M6" s="100"/>
    </row>
    <row r="7" spans="1:13" ht="21">
      <c r="A7" s="97"/>
      <c r="C7" s="11" t="s">
        <v>186</v>
      </c>
      <c r="D7" s="3"/>
      <c r="E7" s="11" t="s">
        <v>177</v>
      </c>
      <c r="F7" s="3"/>
      <c r="G7" s="11" t="s">
        <v>187</v>
      </c>
      <c r="I7" s="11" t="s">
        <v>186</v>
      </c>
      <c r="J7" s="3"/>
      <c r="K7" s="11" t="s">
        <v>177</v>
      </c>
      <c r="L7" s="3"/>
      <c r="M7" s="11" t="s">
        <v>187</v>
      </c>
    </row>
    <row r="8" spans="1:13" ht="21.75" customHeight="1">
      <c r="A8" s="35" t="s">
        <v>205</v>
      </c>
      <c r="C8" s="48">
        <v>988472634</v>
      </c>
      <c r="D8" s="49"/>
      <c r="E8" s="48">
        <v>-7987354</v>
      </c>
      <c r="F8" s="49"/>
      <c r="G8" s="48">
        <f>C8+E8</f>
        <v>980485280</v>
      </c>
      <c r="H8" s="49"/>
      <c r="I8" s="48">
        <v>988472634</v>
      </c>
      <c r="J8" s="49"/>
      <c r="K8" s="48">
        <v>-7987354</v>
      </c>
      <c r="L8" s="49"/>
      <c r="M8" s="48">
        <f>I8+K8</f>
        <v>980485280</v>
      </c>
    </row>
    <row r="9" spans="1:13" s="44" customFormat="1" ht="21.75" customHeight="1" thickBot="1">
      <c r="A9" s="18"/>
      <c r="C9" s="58">
        <f>SUM(C8)</f>
        <v>988472634</v>
      </c>
      <c r="D9" s="61"/>
      <c r="E9" s="58">
        <f>SUM(E8)</f>
        <v>-7987354</v>
      </c>
      <c r="F9" s="61"/>
      <c r="G9" s="58">
        <f>SUM(G8)</f>
        <v>980485280</v>
      </c>
      <c r="H9" s="61"/>
      <c r="I9" s="58">
        <f>SUM(I8)</f>
        <v>988472634</v>
      </c>
      <c r="J9" s="61"/>
      <c r="K9" s="58">
        <f>SUM(K8)</f>
        <v>-7987354</v>
      </c>
      <c r="L9" s="61"/>
      <c r="M9" s="58">
        <f>SUM(M8)</f>
        <v>980485280</v>
      </c>
    </row>
    <row r="10" spans="1:13" ht="13.5" thickTop="1"/>
  </sheetData>
  <mergeCells count="8">
    <mergeCell ref="A1:M1"/>
    <mergeCell ref="A2:M2"/>
    <mergeCell ref="A3:M3"/>
    <mergeCell ref="A5:M5"/>
    <mergeCell ref="A6:A7"/>
    <mergeCell ref="C6:G6"/>
    <mergeCell ref="I6:M6"/>
    <mergeCell ref="A4:M4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40"/>
  <sheetViews>
    <sheetView rightToLeft="1" topLeftCell="A14" workbookViewId="0">
      <selection activeCell="M38" sqref="M38"/>
    </sheetView>
  </sheetViews>
  <sheetFormatPr defaultRowHeight="12.75"/>
  <cols>
    <col min="1" max="1" width="24" bestFit="1" customWidth="1"/>
    <col min="2" max="2" width="1.28515625" customWidth="1"/>
    <col min="3" max="3" width="11" bestFit="1" customWidth="1"/>
    <col min="4" max="4" width="1.28515625" customWidth="1"/>
    <col min="5" max="5" width="16.28515625" bestFit="1" customWidth="1"/>
    <col min="6" max="6" width="1.28515625" customWidth="1"/>
    <col min="7" max="7" width="15.7109375" bestFit="1" customWidth="1"/>
    <col min="8" max="8" width="1.28515625" customWidth="1"/>
    <col min="9" max="9" width="16.140625" customWidth="1"/>
    <col min="10" max="10" width="1.28515625" customWidth="1"/>
    <col min="11" max="11" width="11" bestFit="1" customWidth="1"/>
    <col min="12" max="12" width="1.28515625" customWidth="1"/>
    <col min="13" max="13" width="16.28515625" bestFit="1" customWidth="1"/>
    <col min="14" max="14" width="1.28515625" customWidth="1"/>
    <col min="15" max="15" width="15.7109375" bestFit="1" customWidth="1"/>
    <col min="16" max="16" width="1.28515625" customWidth="1"/>
    <col min="17" max="17" width="14.5703125" customWidth="1"/>
    <col min="18" max="18" width="1.28515625" customWidth="1"/>
    <col min="19" max="19" width="0.28515625" customWidth="1"/>
    <col min="21" max="21" width="11.140625" bestFit="1" customWidth="1"/>
  </cols>
  <sheetData>
    <row r="1" spans="1:21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1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21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21" ht="17.2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21" ht="24">
      <c r="A5" s="102" t="s">
        <v>189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1" ht="21">
      <c r="A6" s="97"/>
      <c r="C6" s="100" t="s">
        <v>131</v>
      </c>
      <c r="D6" s="100"/>
      <c r="E6" s="100"/>
      <c r="F6" s="100"/>
      <c r="G6" s="100"/>
      <c r="H6" s="100"/>
      <c r="I6" s="100"/>
      <c r="K6" s="100" t="s">
        <v>132</v>
      </c>
      <c r="L6" s="100"/>
      <c r="M6" s="100"/>
      <c r="N6" s="100"/>
      <c r="O6" s="100"/>
      <c r="P6" s="100"/>
      <c r="Q6" s="100"/>
      <c r="R6" s="100"/>
    </row>
    <row r="7" spans="1:21" ht="40.5" customHeight="1">
      <c r="A7" s="97"/>
      <c r="C7" s="11" t="s">
        <v>12</v>
      </c>
      <c r="D7" s="3"/>
      <c r="E7" s="11" t="s">
        <v>190</v>
      </c>
      <c r="F7" s="3"/>
      <c r="G7" s="11" t="s">
        <v>191</v>
      </c>
      <c r="H7" s="3"/>
      <c r="I7" s="12" t="s">
        <v>192</v>
      </c>
      <c r="K7" s="11" t="s">
        <v>12</v>
      </c>
      <c r="L7" s="3"/>
      <c r="M7" s="11" t="s">
        <v>190</v>
      </c>
      <c r="N7" s="3"/>
      <c r="O7" s="11" t="s">
        <v>191</v>
      </c>
      <c r="P7" s="3"/>
      <c r="Q7" s="118" t="s">
        <v>192</v>
      </c>
      <c r="R7" s="118"/>
    </row>
    <row r="8" spans="1:21" ht="21.75" customHeight="1">
      <c r="A8" s="35" t="s">
        <v>38</v>
      </c>
      <c r="C8" s="46">
        <v>5667000</v>
      </c>
      <c r="D8" s="47"/>
      <c r="E8" s="48">
        <v>8156991503</v>
      </c>
      <c r="F8" s="47"/>
      <c r="G8" s="48">
        <v>7886593889</v>
      </c>
      <c r="H8" s="47"/>
      <c r="I8" s="50">
        <f>E8-G8</f>
        <v>270397614</v>
      </c>
      <c r="J8" s="47"/>
      <c r="K8" s="46">
        <v>5667000</v>
      </c>
      <c r="L8" s="47"/>
      <c r="M8" s="48">
        <v>8156991503</v>
      </c>
      <c r="N8" s="47"/>
      <c r="O8" s="48">
        <v>7886593889</v>
      </c>
      <c r="P8" s="47"/>
      <c r="Q8" s="124">
        <f>M8-O8</f>
        <v>270397614</v>
      </c>
      <c r="R8" s="124"/>
      <c r="U8" s="38"/>
    </row>
    <row r="9" spans="1:21" ht="21.75" customHeight="1">
      <c r="A9" s="6" t="s">
        <v>33</v>
      </c>
      <c r="C9" s="51">
        <v>1</v>
      </c>
      <c r="D9" s="47"/>
      <c r="E9" s="52">
        <v>1</v>
      </c>
      <c r="F9" s="47"/>
      <c r="G9" s="52">
        <v>8419</v>
      </c>
      <c r="H9" s="47"/>
      <c r="I9" s="53">
        <f t="shared" ref="I9:I28" si="0">E9-G9</f>
        <v>-8418</v>
      </c>
      <c r="J9" s="47"/>
      <c r="K9" s="65">
        <v>1</v>
      </c>
      <c r="L9" s="47"/>
      <c r="M9" s="52">
        <v>1</v>
      </c>
      <c r="N9" s="47"/>
      <c r="O9" s="52">
        <v>8419</v>
      </c>
      <c r="P9" s="47"/>
      <c r="Q9" s="122">
        <f t="shared" ref="Q9:Q28" si="1">M9-O9</f>
        <v>-8418</v>
      </c>
      <c r="R9" s="122"/>
    </row>
    <row r="10" spans="1:21" ht="21.75" customHeight="1">
      <c r="A10" s="6" t="s">
        <v>27</v>
      </c>
      <c r="C10" s="51">
        <v>6658442</v>
      </c>
      <c r="D10" s="47"/>
      <c r="E10" s="52">
        <v>35358330359</v>
      </c>
      <c r="F10" s="47"/>
      <c r="G10" s="52">
        <v>31551935329</v>
      </c>
      <c r="H10" s="47"/>
      <c r="I10" s="53">
        <f t="shared" si="0"/>
        <v>3806395030</v>
      </c>
      <c r="J10" s="47"/>
      <c r="K10" s="51">
        <v>6658442</v>
      </c>
      <c r="L10" s="47"/>
      <c r="M10" s="52">
        <v>35358330359</v>
      </c>
      <c r="N10" s="47"/>
      <c r="O10" s="52">
        <v>31551935329</v>
      </c>
      <c r="P10" s="47"/>
      <c r="Q10" s="122">
        <f t="shared" si="1"/>
        <v>3806395030</v>
      </c>
      <c r="R10" s="122"/>
    </row>
    <row r="11" spans="1:21" ht="21.75" customHeight="1">
      <c r="A11" s="6" t="s">
        <v>45</v>
      </c>
      <c r="C11" s="51">
        <v>100000</v>
      </c>
      <c r="D11" s="47"/>
      <c r="E11" s="52">
        <v>4965279755</v>
      </c>
      <c r="F11" s="47"/>
      <c r="G11" s="52">
        <v>4532868000</v>
      </c>
      <c r="H11" s="47"/>
      <c r="I11" s="53">
        <f t="shared" si="0"/>
        <v>432411755</v>
      </c>
      <c r="J11" s="47"/>
      <c r="K11" s="51">
        <v>100000</v>
      </c>
      <c r="L11" s="47"/>
      <c r="M11" s="52">
        <v>4965279755</v>
      </c>
      <c r="N11" s="47"/>
      <c r="O11" s="52">
        <v>4532868000</v>
      </c>
      <c r="P11" s="47"/>
      <c r="Q11" s="122">
        <f t="shared" si="1"/>
        <v>432411755</v>
      </c>
      <c r="R11" s="122"/>
    </row>
    <row r="12" spans="1:21" ht="21.75" customHeight="1">
      <c r="A12" s="6" t="s">
        <v>55</v>
      </c>
      <c r="C12" s="51">
        <v>139154</v>
      </c>
      <c r="D12" s="47"/>
      <c r="E12" s="52">
        <v>1131498827</v>
      </c>
      <c r="F12" s="47"/>
      <c r="G12" s="52">
        <v>1070643501</v>
      </c>
      <c r="H12" s="47"/>
      <c r="I12" s="53">
        <f t="shared" si="0"/>
        <v>60855326</v>
      </c>
      <c r="J12" s="47"/>
      <c r="K12" s="51">
        <v>139154</v>
      </c>
      <c r="L12" s="47"/>
      <c r="M12" s="52">
        <v>1131498827</v>
      </c>
      <c r="N12" s="47"/>
      <c r="O12" s="52">
        <v>1070643501</v>
      </c>
      <c r="P12" s="47"/>
      <c r="Q12" s="122">
        <f t="shared" si="1"/>
        <v>60855326</v>
      </c>
      <c r="R12" s="122"/>
    </row>
    <row r="13" spans="1:21" ht="21.75" customHeight="1">
      <c r="A13" s="6" t="s">
        <v>59</v>
      </c>
      <c r="C13" s="51">
        <v>1</v>
      </c>
      <c r="D13" s="47"/>
      <c r="E13" s="52">
        <v>1</v>
      </c>
      <c r="F13" s="47"/>
      <c r="G13" s="52">
        <v>3509</v>
      </c>
      <c r="H13" s="47"/>
      <c r="I13" s="53">
        <f t="shared" si="0"/>
        <v>-3508</v>
      </c>
      <c r="J13" s="47"/>
      <c r="K13" s="65">
        <v>1</v>
      </c>
      <c r="L13" s="47"/>
      <c r="M13" s="52">
        <v>1</v>
      </c>
      <c r="N13" s="47"/>
      <c r="O13" s="52">
        <v>3509</v>
      </c>
      <c r="P13" s="47"/>
      <c r="Q13" s="122">
        <f t="shared" si="1"/>
        <v>-3508</v>
      </c>
      <c r="R13" s="122"/>
    </row>
    <row r="14" spans="1:21" ht="21.75" customHeight="1">
      <c r="A14" s="6" t="s">
        <v>51</v>
      </c>
      <c r="C14" s="51">
        <v>700000</v>
      </c>
      <c r="D14" s="47"/>
      <c r="E14" s="52">
        <v>2726977377</v>
      </c>
      <c r="F14" s="47"/>
      <c r="G14" s="52">
        <v>2868231870</v>
      </c>
      <c r="H14" s="47"/>
      <c r="I14" s="53">
        <f t="shared" si="0"/>
        <v>-141254493</v>
      </c>
      <c r="J14" s="47"/>
      <c r="K14" s="51">
        <v>700000</v>
      </c>
      <c r="L14" s="47"/>
      <c r="M14" s="52">
        <v>2726977377</v>
      </c>
      <c r="N14" s="47"/>
      <c r="O14" s="52">
        <v>2868231870</v>
      </c>
      <c r="P14" s="47"/>
      <c r="Q14" s="122">
        <f t="shared" si="1"/>
        <v>-141254493</v>
      </c>
      <c r="R14" s="122"/>
    </row>
    <row r="15" spans="1:21" ht="21.75" customHeight="1">
      <c r="A15" s="6" t="s">
        <v>52</v>
      </c>
      <c r="C15" s="51">
        <v>1225747</v>
      </c>
      <c r="D15" s="47"/>
      <c r="E15" s="52">
        <v>7335091943</v>
      </c>
      <c r="F15" s="47"/>
      <c r="G15" s="52">
        <v>6969555768</v>
      </c>
      <c r="H15" s="47"/>
      <c r="I15" s="53">
        <f t="shared" si="0"/>
        <v>365536175</v>
      </c>
      <c r="J15" s="47"/>
      <c r="K15" s="51">
        <v>1225747</v>
      </c>
      <c r="L15" s="47"/>
      <c r="M15" s="52">
        <v>7335091943</v>
      </c>
      <c r="N15" s="47"/>
      <c r="O15" s="52">
        <v>6969555768</v>
      </c>
      <c r="P15" s="47"/>
      <c r="Q15" s="122">
        <f t="shared" si="1"/>
        <v>365536175</v>
      </c>
      <c r="R15" s="122"/>
    </row>
    <row r="16" spans="1:21" ht="21.75" customHeight="1">
      <c r="A16" s="6" t="s">
        <v>50</v>
      </c>
      <c r="C16" s="51">
        <v>1</v>
      </c>
      <c r="D16" s="47"/>
      <c r="E16" s="52">
        <v>1</v>
      </c>
      <c r="F16" s="47"/>
      <c r="G16" s="52">
        <v>2557</v>
      </c>
      <c r="H16" s="47"/>
      <c r="I16" s="53">
        <f t="shared" si="0"/>
        <v>-2556</v>
      </c>
      <c r="J16" s="47"/>
      <c r="K16" s="65">
        <v>1</v>
      </c>
      <c r="L16" s="47"/>
      <c r="M16" s="52">
        <v>1</v>
      </c>
      <c r="N16" s="47"/>
      <c r="O16" s="52">
        <v>2557</v>
      </c>
      <c r="P16" s="47"/>
      <c r="Q16" s="122">
        <f t="shared" si="1"/>
        <v>-2556</v>
      </c>
      <c r="R16" s="122"/>
    </row>
    <row r="17" spans="1:18" ht="21.75" customHeight="1">
      <c r="A17" s="6" t="s">
        <v>42</v>
      </c>
      <c r="C17" s="51">
        <v>2</v>
      </c>
      <c r="D17" s="47"/>
      <c r="E17" s="52">
        <v>2</v>
      </c>
      <c r="F17" s="47"/>
      <c r="G17" s="52">
        <v>11946</v>
      </c>
      <c r="H17" s="47"/>
      <c r="I17" s="53">
        <f t="shared" si="0"/>
        <v>-11944</v>
      </c>
      <c r="J17" s="47"/>
      <c r="K17" s="65">
        <v>2</v>
      </c>
      <c r="L17" s="47"/>
      <c r="M17" s="52">
        <v>2</v>
      </c>
      <c r="N17" s="47"/>
      <c r="O17" s="52">
        <v>11946</v>
      </c>
      <c r="P17" s="47"/>
      <c r="Q17" s="122">
        <f t="shared" si="1"/>
        <v>-11944</v>
      </c>
      <c r="R17" s="122"/>
    </row>
    <row r="18" spans="1:18" ht="21.75" customHeight="1">
      <c r="A18" s="6" t="s">
        <v>18</v>
      </c>
      <c r="C18" s="51">
        <v>1</v>
      </c>
      <c r="D18" s="47"/>
      <c r="E18" s="52">
        <v>1</v>
      </c>
      <c r="F18" s="47"/>
      <c r="G18" s="52">
        <v>1584</v>
      </c>
      <c r="H18" s="47"/>
      <c r="I18" s="53">
        <f t="shared" si="0"/>
        <v>-1583</v>
      </c>
      <c r="J18" s="47"/>
      <c r="K18" s="65">
        <v>1</v>
      </c>
      <c r="L18" s="47"/>
      <c r="M18" s="52">
        <v>1</v>
      </c>
      <c r="N18" s="47"/>
      <c r="O18" s="52">
        <v>1584</v>
      </c>
      <c r="P18" s="47"/>
      <c r="Q18" s="122">
        <f t="shared" si="1"/>
        <v>-1583</v>
      </c>
      <c r="R18" s="122"/>
    </row>
    <row r="19" spans="1:18" ht="21.75" customHeight="1">
      <c r="A19" s="6" t="s">
        <v>39</v>
      </c>
      <c r="C19" s="51">
        <v>3208556</v>
      </c>
      <c r="D19" s="47"/>
      <c r="E19" s="52">
        <v>6630897976</v>
      </c>
      <c r="F19" s="47"/>
      <c r="G19" s="52">
        <v>6429961625</v>
      </c>
      <c r="H19" s="47"/>
      <c r="I19" s="53">
        <f t="shared" si="0"/>
        <v>200936351</v>
      </c>
      <c r="J19" s="47"/>
      <c r="K19" s="51">
        <v>3208556</v>
      </c>
      <c r="L19" s="47"/>
      <c r="M19" s="52">
        <v>6630897976</v>
      </c>
      <c r="N19" s="47"/>
      <c r="O19" s="52">
        <v>6429961625</v>
      </c>
      <c r="P19" s="47"/>
      <c r="Q19" s="122">
        <f t="shared" si="1"/>
        <v>200936351</v>
      </c>
      <c r="R19" s="122"/>
    </row>
    <row r="20" spans="1:18" ht="21.75" customHeight="1">
      <c r="A20" s="6" t="s">
        <v>22</v>
      </c>
      <c r="C20" s="51">
        <v>3335977</v>
      </c>
      <c r="D20" s="47"/>
      <c r="E20" s="52">
        <v>11029441624</v>
      </c>
      <c r="F20" s="47"/>
      <c r="G20" s="52">
        <v>10638138412</v>
      </c>
      <c r="H20" s="47"/>
      <c r="I20" s="53">
        <f t="shared" si="0"/>
        <v>391303212</v>
      </c>
      <c r="J20" s="47"/>
      <c r="K20" s="51">
        <v>3335977</v>
      </c>
      <c r="L20" s="47"/>
      <c r="M20" s="52">
        <v>11029441624</v>
      </c>
      <c r="N20" s="47"/>
      <c r="O20" s="52">
        <v>10638138412</v>
      </c>
      <c r="P20" s="47"/>
      <c r="Q20" s="122">
        <f t="shared" si="1"/>
        <v>391303212</v>
      </c>
      <c r="R20" s="122"/>
    </row>
    <row r="21" spans="1:18" ht="21.75" customHeight="1">
      <c r="A21" s="6" t="s">
        <v>21</v>
      </c>
      <c r="C21" s="51">
        <v>1</v>
      </c>
      <c r="D21" s="47"/>
      <c r="E21" s="52">
        <v>1</v>
      </c>
      <c r="F21" s="47"/>
      <c r="G21" s="52">
        <v>2207</v>
      </c>
      <c r="H21" s="47"/>
      <c r="I21" s="53">
        <f t="shared" si="0"/>
        <v>-2206</v>
      </c>
      <c r="J21" s="47"/>
      <c r="K21" s="65">
        <v>1</v>
      </c>
      <c r="L21" s="47"/>
      <c r="M21" s="52">
        <v>1</v>
      </c>
      <c r="N21" s="47"/>
      <c r="O21" s="52">
        <v>2207</v>
      </c>
      <c r="P21" s="47"/>
      <c r="Q21" s="122">
        <f t="shared" si="1"/>
        <v>-2206</v>
      </c>
      <c r="R21" s="122"/>
    </row>
    <row r="22" spans="1:18" ht="21.75" customHeight="1">
      <c r="A22" s="6" t="s">
        <v>19</v>
      </c>
      <c r="C22" s="51">
        <v>1368000</v>
      </c>
      <c r="D22" s="47"/>
      <c r="E22" s="52">
        <v>5067205726</v>
      </c>
      <c r="F22" s="47"/>
      <c r="G22" s="52">
        <v>4569130946</v>
      </c>
      <c r="H22" s="47"/>
      <c r="I22" s="53">
        <f t="shared" si="0"/>
        <v>498074780</v>
      </c>
      <c r="J22" s="47"/>
      <c r="K22" s="51">
        <v>1368000</v>
      </c>
      <c r="L22" s="47"/>
      <c r="M22" s="52">
        <v>5067205726</v>
      </c>
      <c r="N22" s="47"/>
      <c r="O22" s="52">
        <v>4569130946</v>
      </c>
      <c r="P22" s="47"/>
      <c r="Q22" s="122">
        <f t="shared" si="1"/>
        <v>498074780</v>
      </c>
      <c r="R22" s="122"/>
    </row>
    <row r="23" spans="1:18" ht="21.75" customHeight="1">
      <c r="A23" s="6" t="s">
        <v>67</v>
      </c>
      <c r="C23" s="51">
        <v>250000</v>
      </c>
      <c r="D23" s="47"/>
      <c r="E23" s="52">
        <v>2268919149</v>
      </c>
      <c r="F23" s="47"/>
      <c r="G23" s="52">
        <v>1824905502</v>
      </c>
      <c r="H23" s="47"/>
      <c r="I23" s="53">
        <f t="shared" si="0"/>
        <v>444013647</v>
      </c>
      <c r="J23" s="47"/>
      <c r="K23" s="51">
        <v>250000</v>
      </c>
      <c r="L23" s="47"/>
      <c r="M23" s="52">
        <v>2268919149</v>
      </c>
      <c r="N23" s="47"/>
      <c r="O23" s="52">
        <v>1824905502</v>
      </c>
      <c r="P23" s="47"/>
      <c r="Q23" s="122">
        <f t="shared" si="1"/>
        <v>444013647</v>
      </c>
      <c r="R23" s="122"/>
    </row>
    <row r="24" spans="1:18" ht="21.75" customHeight="1">
      <c r="A24" s="6" t="s">
        <v>49</v>
      </c>
      <c r="C24" s="51">
        <v>1</v>
      </c>
      <c r="D24" s="47"/>
      <c r="E24" s="52">
        <v>1</v>
      </c>
      <c r="F24" s="47"/>
      <c r="G24" s="52">
        <v>4873</v>
      </c>
      <c r="H24" s="47"/>
      <c r="I24" s="53">
        <f t="shared" si="0"/>
        <v>-4872</v>
      </c>
      <c r="J24" s="47"/>
      <c r="K24" s="65">
        <v>1</v>
      </c>
      <c r="L24" s="47"/>
      <c r="M24" s="52">
        <v>1</v>
      </c>
      <c r="N24" s="47"/>
      <c r="O24" s="52">
        <v>4873</v>
      </c>
      <c r="P24" s="47"/>
      <c r="Q24" s="122">
        <f t="shared" si="1"/>
        <v>-4872</v>
      </c>
      <c r="R24" s="122"/>
    </row>
    <row r="25" spans="1:18" ht="21.75" customHeight="1">
      <c r="A25" s="6" t="s">
        <v>60</v>
      </c>
      <c r="C25" s="51">
        <v>50000</v>
      </c>
      <c r="D25" s="47"/>
      <c r="E25" s="52">
        <v>949317759</v>
      </c>
      <c r="F25" s="47"/>
      <c r="G25" s="52">
        <v>908064674</v>
      </c>
      <c r="H25" s="47"/>
      <c r="I25" s="53">
        <f t="shared" si="0"/>
        <v>41253085</v>
      </c>
      <c r="J25" s="47"/>
      <c r="K25" s="51">
        <v>50000</v>
      </c>
      <c r="L25" s="47"/>
      <c r="M25" s="52">
        <v>949317759</v>
      </c>
      <c r="N25" s="47"/>
      <c r="O25" s="52">
        <v>908064674</v>
      </c>
      <c r="P25" s="47"/>
      <c r="Q25" s="122">
        <f t="shared" si="1"/>
        <v>41253085</v>
      </c>
      <c r="R25" s="122"/>
    </row>
    <row r="26" spans="1:18" ht="21.75" customHeight="1">
      <c r="A26" s="6" t="s">
        <v>31</v>
      </c>
      <c r="C26" s="51">
        <v>2</v>
      </c>
      <c r="D26" s="47"/>
      <c r="E26" s="52">
        <v>2</v>
      </c>
      <c r="F26" s="47"/>
      <c r="G26" s="52">
        <v>12008</v>
      </c>
      <c r="H26" s="47"/>
      <c r="I26" s="53">
        <f t="shared" si="0"/>
        <v>-12006</v>
      </c>
      <c r="J26" s="47"/>
      <c r="K26" s="65">
        <v>2</v>
      </c>
      <c r="L26" s="47"/>
      <c r="M26" s="52">
        <v>2</v>
      </c>
      <c r="N26" s="47"/>
      <c r="O26" s="52">
        <v>12008</v>
      </c>
      <c r="P26" s="47"/>
      <c r="Q26" s="122">
        <f t="shared" si="1"/>
        <v>-12006</v>
      </c>
      <c r="R26" s="122"/>
    </row>
    <row r="27" spans="1:18" ht="21.75" customHeight="1">
      <c r="A27" s="6" t="s">
        <v>41</v>
      </c>
      <c r="C27" s="51">
        <v>2000000</v>
      </c>
      <c r="D27" s="47"/>
      <c r="E27" s="52">
        <v>9713856712</v>
      </c>
      <c r="F27" s="47"/>
      <c r="G27" s="52">
        <v>7990173891</v>
      </c>
      <c r="H27" s="47"/>
      <c r="I27" s="53">
        <f t="shared" si="0"/>
        <v>1723682821</v>
      </c>
      <c r="J27" s="47"/>
      <c r="K27" s="51">
        <v>2000000</v>
      </c>
      <c r="L27" s="47"/>
      <c r="M27" s="52">
        <v>9713856712</v>
      </c>
      <c r="N27" s="47"/>
      <c r="O27" s="52">
        <v>7990173891</v>
      </c>
      <c r="P27" s="47"/>
      <c r="Q27" s="122">
        <f t="shared" si="1"/>
        <v>1723682821</v>
      </c>
      <c r="R27" s="122"/>
    </row>
    <row r="28" spans="1:18" ht="21.75" customHeight="1">
      <c r="A28" s="35" t="s">
        <v>34</v>
      </c>
      <c r="C28" s="54">
        <v>500000</v>
      </c>
      <c r="D28" s="47"/>
      <c r="E28" s="55">
        <v>3846973524</v>
      </c>
      <c r="F28" s="47"/>
      <c r="G28" s="55">
        <v>3270424500</v>
      </c>
      <c r="H28" s="47"/>
      <c r="I28" s="53">
        <f t="shared" si="0"/>
        <v>576549024</v>
      </c>
      <c r="J28" s="47"/>
      <c r="K28" s="54">
        <v>500000</v>
      </c>
      <c r="L28" s="47"/>
      <c r="M28" s="55">
        <v>3846973524</v>
      </c>
      <c r="N28" s="47"/>
      <c r="O28" s="55">
        <v>3270424500</v>
      </c>
      <c r="P28" s="47"/>
      <c r="Q28" s="122">
        <f t="shared" si="1"/>
        <v>576549024</v>
      </c>
      <c r="R28" s="122"/>
    </row>
    <row r="29" spans="1:18" s="44" customFormat="1" ht="21.75" customHeight="1">
      <c r="A29" s="18"/>
      <c r="C29" s="56"/>
      <c r="D29" s="57"/>
      <c r="E29" s="58">
        <f>SUM(E8:E28)</f>
        <v>99180782244</v>
      </c>
      <c r="F29" s="57"/>
      <c r="G29" s="58">
        <f>SUM(G8:G28)</f>
        <v>90510675010</v>
      </c>
      <c r="H29" s="57"/>
      <c r="I29" s="59">
        <f>SUM(I8:I28)</f>
        <v>8670107234</v>
      </c>
      <c r="J29" s="57"/>
      <c r="K29" s="56"/>
      <c r="L29" s="57"/>
      <c r="M29" s="58">
        <f>SUM(M8:M28)</f>
        <v>99180782244</v>
      </c>
      <c r="N29" s="57"/>
      <c r="O29" s="58">
        <f>SUM(O8:O28)</f>
        <v>90510675010</v>
      </c>
      <c r="P29" s="57"/>
      <c r="Q29" s="123">
        <f>SUM(Q8:R28)</f>
        <v>8670107234</v>
      </c>
      <c r="R29" s="123"/>
    </row>
    <row r="32" spans="1:18">
      <c r="M32" s="38"/>
      <c r="O32" s="38"/>
      <c r="Q32" s="86"/>
    </row>
    <row r="34" spans="13:17">
      <c r="Q34" s="38"/>
    </row>
    <row r="35" spans="13:17">
      <c r="M35" s="38"/>
      <c r="O35" s="38"/>
      <c r="Q35" s="38"/>
    </row>
    <row r="37" spans="13:17">
      <c r="Q37" s="38"/>
    </row>
    <row r="38" spans="13:17">
      <c r="M38" s="38"/>
      <c r="Q38" s="38"/>
    </row>
    <row r="39" spans="13:17">
      <c r="M39" s="38"/>
      <c r="Q39" s="38"/>
    </row>
    <row r="40" spans="13:17">
      <c r="M40" s="38"/>
    </row>
  </sheetData>
  <mergeCells count="31">
    <mergeCell ref="A1:Q1"/>
    <mergeCell ref="A2:R2"/>
    <mergeCell ref="A3:R3"/>
    <mergeCell ref="A5:R5"/>
    <mergeCell ref="A6:A7"/>
    <mergeCell ref="C6:I6"/>
    <mergeCell ref="K6:R6"/>
    <mergeCell ref="Q7:R7"/>
    <mergeCell ref="Q16:R16"/>
    <mergeCell ref="Q17:R17"/>
    <mergeCell ref="Q8:R8"/>
    <mergeCell ref="Q9:R9"/>
    <mergeCell ref="Q10:R10"/>
    <mergeCell ref="Q11:R11"/>
    <mergeCell ref="Q12:R12"/>
    <mergeCell ref="Q28:R28"/>
    <mergeCell ref="Q29:R29"/>
    <mergeCell ref="A4:Q4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9"/>
  <sheetViews>
    <sheetView rightToLeft="1" zoomScale="85" zoomScaleNormal="85" workbookViewId="0">
      <selection activeCell="A4" sqref="A4:AB4"/>
    </sheetView>
  </sheetViews>
  <sheetFormatPr defaultRowHeight="12.75"/>
  <cols>
    <col min="1" max="1" width="3.5703125" style="13" bestFit="1" customWidth="1"/>
    <col min="2" max="2" width="7.5703125" style="13" customWidth="1"/>
    <col min="3" max="3" width="13.85546875" style="13" customWidth="1"/>
    <col min="4" max="5" width="1.28515625" style="13" customWidth="1"/>
    <col min="6" max="6" width="12.28515625" style="13" bestFit="1" customWidth="1"/>
    <col min="7" max="7" width="1.28515625" style="13" customWidth="1"/>
    <col min="8" max="8" width="18.5703125" style="13" bestFit="1" customWidth="1"/>
    <col min="9" max="9" width="1.28515625" style="13" customWidth="1"/>
    <col min="10" max="10" width="18.140625" style="13" bestFit="1" customWidth="1"/>
    <col min="11" max="11" width="1.28515625" style="13" customWidth="1"/>
    <col min="12" max="12" width="11.85546875" style="13" bestFit="1" customWidth="1"/>
    <col min="13" max="13" width="1.28515625" style="13" customWidth="1"/>
    <col min="14" max="14" width="17.7109375" style="13" bestFit="1" customWidth="1"/>
    <col min="15" max="15" width="1.28515625" style="13" customWidth="1"/>
    <col min="16" max="16" width="13" style="13" bestFit="1" customWidth="1"/>
    <col min="17" max="17" width="1.28515625" style="13" customWidth="1"/>
    <col min="18" max="18" width="16.28515625" style="13" bestFit="1" customWidth="1"/>
    <col min="19" max="19" width="1.28515625" style="13" customWidth="1"/>
    <col min="20" max="20" width="13.140625" style="13" bestFit="1" customWidth="1"/>
    <col min="21" max="21" width="1.28515625" style="13" customWidth="1"/>
    <col min="22" max="22" width="16.28515625" style="13" bestFit="1" customWidth="1"/>
    <col min="23" max="23" width="1.28515625" style="13" customWidth="1"/>
    <col min="24" max="24" width="18.28515625" style="13" bestFit="1" customWidth="1"/>
    <col min="25" max="25" width="1.28515625" style="13" customWidth="1"/>
    <col min="26" max="26" width="18.85546875" style="13" bestFit="1" customWidth="1"/>
    <col min="27" max="27" width="1.28515625" style="13" customWidth="1"/>
    <col min="28" max="28" width="18.28515625" style="13" bestFit="1" customWidth="1"/>
    <col min="29" max="29" width="0.28515625" style="13" customWidth="1"/>
    <col min="30" max="32" width="9.140625" style="13"/>
    <col min="33" max="33" width="15" style="13" bestFit="1" customWidth="1"/>
    <col min="34" max="16384" width="9.140625" style="13"/>
  </cols>
  <sheetData>
    <row r="1" spans="1:33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33" ht="25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33" ht="25.5">
      <c r="A3" s="91" t="s">
        <v>207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33" ht="21.7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33" ht="24">
      <c r="A5" s="14" t="s">
        <v>3</v>
      </c>
      <c r="B5" s="102" t="s">
        <v>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</row>
    <row r="6" spans="1:33" ht="24">
      <c r="A6" s="103" t="s">
        <v>5</v>
      </c>
      <c r="B6" s="103"/>
      <c r="C6" s="103" t="s">
        <v>6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33" ht="21.75" customHeight="1">
      <c r="F7" s="100" t="s">
        <v>7</v>
      </c>
      <c r="G7" s="100"/>
      <c r="H7" s="100"/>
      <c r="I7" s="100"/>
      <c r="J7" s="100"/>
      <c r="L7" s="100" t="s">
        <v>8</v>
      </c>
      <c r="M7" s="100"/>
      <c r="N7" s="100"/>
      <c r="O7" s="100"/>
      <c r="P7" s="100"/>
      <c r="Q7" s="100"/>
      <c r="R7" s="100"/>
      <c r="T7" s="100" t="s">
        <v>9</v>
      </c>
      <c r="U7" s="100"/>
      <c r="V7" s="100"/>
      <c r="W7" s="100"/>
      <c r="X7" s="100"/>
      <c r="Y7" s="100"/>
      <c r="Z7" s="100"/>
      <c r="AA7" s="100"/>
      <c r="AB7" s="100"/>
    </row>
    <row r="8" spans="1:33" ht="21.75" customHeight="1">
      <c r="F8" s="15"/>
      <c r="G8" s="15"/>
      <c r="H8" s="15"/>
      <c r="I8" s="15"/>
      <c r="J8" s="15"/>
      <c r="L8" s="99" t="s">
        <v>10</v>
      </c>
      <c r="M8" s="99"/>
      <c r="N8" s="99"/>
      <c r="O8" s="15"/>
      <c r="P8" s="99" t="s">
        <v>11</v>
      </c>
      <c r="Q8" s="99"/>
      <c r="R8" s="99"/>
      <c r="T8" s="15"/>
      <c r="U8" s="15"/>
      <c r="V8" s="15"/>
      <c r="W8" s="15"/>
      <c r="X8" s="15"/>
      <c r="Y8" s="15"/>
      <c r="Z8" s="15"/>
      <c r="AA8" s="15"/>
      <c r="AB8" s="15"/>
    </row>
    <row r="9" spans="1:33" ht="21.75" customHeight="1">
      <c r="A9" s="97"/>
      <c r="B9" s="97"/>
      <c r="C9" s="97"/>
      <c r="E9" s="100" t="s">
        <v>12</v>
      </c>
      <c r="F9" s="100"/>
      <c r="H9" s="2" t="s">
        <v>13</v>
      </c>
      <c r="J9" s="2" t="s">
        <v>14</v>
      </c>
      <c r="L9" s="4" t="s">
        <v>12</v>
      </c>
      <c r="M9" s="15"/>
      <c r="N9" s="4" t="s">
        <v>13</v>
      </c>
      <c r="P9" s="4" t="s">
        <v>12</v>
      </c>
      <c r="Q9" s="15"/>
      <c r="R9" s="4" t="s">
        <v>15</v>
      </c>
      <c r="T9" s="2" t="s">
        <v>12</v>
      </c>
      <c r="V9" s="2" t="s">
        <v>16</v>
      </c>
      <c r="X9" s="2" t="s">
        <v>13</v>
      </c>
      <c r="Z9" s="2" t="s">
        <v>14</v>
      </c>
      <c r="AB9" s="18" t="s">
        <v>17</v>
      </c>
    </row>
    <row r="10" spans="1:33" ht="21.75" customHeight="1">
      <c r="A10" s="95" t="s">
        <v>18</v>
      </c>
      <c r="B10" s="95"/>
      <c r="C10" s="95"/>
      <c r="E10" s="101">
        <v>2771416</v>
      </c>
      <c r="F10" s="101"/>
      <c r="G10" s="21"/>
      <c r="H10" s="22">
        <v>10860532347</v>
      </c>
      <c r="I10" s="23"/>
      <c r="J10" s="22">
        <v>4385842311.0816002</v>
      </c>
      <c r="K10" s="21"/>
      <c r="L10" s="24">
        <v>0</v>
      </c>
      <c r="M10" s="21"/>
      <c r="N10" s="24">
        <v>0</v>
      </c>
      <c r="O10" s="21"/>
      <c r="P10" s="24">
        <v>-1</v>
      </c>
      <c r="Q10" s="21"/>
      <c r="R10" s="22">
        <v>1</v>
      </c>
      <c r="S10" s="21"/>
      <c r="T10" s="24">
        <v>2771415</v>
      </c>
      <c r="U10" s="21"/>
      <c r="V10" s="24">
        <v>1565</v>
      </c>
      <c r="W10" s="21"/>
      <c r="X10" s="22">
        <v>10860528428</v>
      </c>
      <c r="Y10" s="23"/>
      <c r="Z10" s="22">
        <v>4311457751.3737497</v>
      </c>
      <c r="AB10" s="20">
        <f t="shared" ref="AB10:AB41" si="0">Z10/$AG$11</f>
        <v>4.3473162665580772E-3</v>
      </c>
    </row>
    <row r="11" spans="1:33" ht="21.75" customHeight="1">
      <c r="A11" s="93" t="s">
        <v>19</v>
      </c>
      <c r="B11" s="93"/>
      <c r="C11" s="93"/>
      <c r="E11" s="94">
        <v>7368000</v>
      </c>
      <c r="F11" s="94"/>
      <c r="G11" s="21"/>
      <c r="H11" s="25">
        <v>22778550658</v>
      </c>
      <c r="I11" s="23"/>
      <c r="J11" s="25">
        <v>24609178944</v>
      </c>
      <c r="K11" s="21"/>
      <c r="L11" s="26">
        <v>0</v>
      </c>
      <c r="M11" s="21"/>
      <c r="N11" s="26">
        <v>0</v>
      </c>
      <c r="O11" s="21"/>
      <c r="P11" s="26">
        <v>-1368000</v>
      </c>
      <c r="Q11" s="21"/>
      <c r="R11" s="25">
        <v>5067205726</v>
      </c>
      <c r="S11" s="21"/>
      <c r="T11" s="26">
        <v>6000000</v>
      </c>
      <c r="U11" s="21"/>
      <c r="V11" s="26">
        <v>3469</v>
      </c>
      <c r="W11" s="21"/>
      <c r="X11" s="25">
        <v>18549308352</v>
      </c>
      <c r="Y11" s="23"/>
      <c r="Z11" s="25">
        <v>20690156700</v>
      </c>
      <c r="AB11" s="19">
        <f t="shared" si="0"/>
        <v>2.0862237314255506E-2</v>
      </c>
      <c r="AG11" s="83">
        <v>991751574308</v>
      </c>
    </row>
    <row r="12" spans="1:33" ht="21.75" customHeight="1">
      <c r="A12" s="93" t="s">
        <v>20</v>
      </c>
      <c r="B12" s="93"/>
      <c r="C12" s="93"/>
      <c r="E12" s="94">
        <v>2035520</v>
      </c>
      <c r="F12" s="94"/>
      <c r="G12" s="21"/>
      <c r="H12" s="25">
        <v>27030873222</v>
      </c>
      <c r="I12" s="23"/>
      <c r="J12" s="25">
        <v>29116850559.84</v>
      </c>
      <c r="K12" s="21"/>
      <c r="L12" s="26">
        <v>0</v>
      </c>
      <c r="M12" s="21"/>
      <c r="N12" s="26">
        <v>0</v>
      </c>
      <c r="O12" s="21"/>
      <c r="P12" s="26">
        <v>0</v>
      </c>
      <c r="Q12" s="21"/>
      <c r="R12" s="26">
        <v>0</v>
      </c>
      <c r="S12" s="21"/>
      <c r="T12" s="26">
        <v>2035520</v>
      </c>
      <c r="U12" s="21"/>
      <c r="V12" s="26">
        <v>18560</v>
      </c>
      <c r="W12" s="21"/>
      <c r="X12" s="25">
        <v>27030873222</v>
      </c>
      <c r="Y12" s="23"/>
      <c r="Z12" s="25">
        <v>37554464655.360001</v>
      </c>
      <c r="AB12" s="19">
        <f t="shared" si="0"/>
        <v>3.7866806192431636E-2</v>
      </c>
    </row>
    <row r="13" spans="1:33" ht="21.75" customHeight="1">
      <c r="A13" s="93" t="s">
        <v>21</v>
      </c>
      <c r="B13" s="93"/>
      <c r="C13" s="93"/>
      <c r="E13" s="94">
        <v>19993677</v>
      </c>
      <c r="F13" s="94"/>
      <c r="G13" s="21"/>
      <c r="H13" s="25">
        <v>46471172112</v>
      </c>
      <c r="I13" s="23"/>
      <c r="J13" s="25">
        <v>44141741175.128899</v>
      </c>
      <c r="K13" s="21"/>
      <c r="L13" s="26">
        <v>52640841</v>
      </c>
      <c r="M13" s="21"/>
      <c r="N13" s="26">
        <v>0</v>
      </c>
      <c r="O13" s="21"/>
      <c r="P13" s="26">
        <v>-1</v>
      </c>
      <c r="Q13" s="21"/>
      <c r="R13" s="25">
        <v>1</v>
      </c>
      <c r="S13" s="21"/>
      <c r="T13" s="26">
        <v>72634517</v>
      </c>
      <c r="U13" s="21"/>
      <c r="V13" s="26">
        <v>611</v>
      </c>
      <c r="W13" s="21"/>
      <c r="X13" s="25">
        <v>46471169788</v>
      </c>
      <c r="Y13" s="23"/>
      <c r="Z13" s="25">
        <v>44115630732.172302</v>
      </c>
      <c r="AB13" s="19">
        <f t="shared" si="0"/>
        <v>4.4482541671742967E-2</v>
      </c>
    </row>
    <row r="14" spans="1:33" ht="21.75" customHeight="1">
      <c r="A14" s="93" t="s">
        <v>22</v>
      </c>
      <c r="B14" s="93"/>
      <c r="C14" s="93"/>
      <c r="E14" s="94">
        <v>23335977</v>
      </c>
      <c r="F14" s="94"/>
      <c r="G14" s="21"/>
      <c r="H14" s="25">
        <v>47092331062</v>
      </c>
      <c r="I14" s="23"/>
      <c r="J14" s="25">
        <v>74416386421.414795</v>
      </c>
      <c r="K14" s="21"/>
      <c r="L14" s="26">
        <v>0</v>
      </c>
      <c r="M14" s="21"/>
      <c r="N14" s="26">
        <v>0</v>
      </c>
      <c r="O14" s="21"/>
      <c r="P14" s="26">
        <v>-3335977</v>
      </c>
      <c r="Q14" s="21"/>
      <c r="R14" s="25">
        <v>11029441624</v>
      </c>
      <c r="S14" s="21"/>
      <c r="T14" s="26">
        <v>20000000</v>
      </c>
      <c r="U14" s="21"/>
      <c r="V14" s="26">
        <v>3158</v>
      </c>
      <c r="W14" s="21"/>
      <c r="X14" s="25">
        <v>40360282376</v>
      </c>
      <c r="Y14" s="23"/>
      <c r="Z14" s="25">
        <v>62784198000</v>
      </c>
      <c r="AB14" s="19">
        <f t="shared" si="0"/>
        <v>6.3306375937752374E-2</v>
      </c>
    </row>
    <row r="15" spans="1:33" ht="21.75" customHeight="1">
      <c r="A15" s="93" t="s">
        <v>23</v>
      </c>
      <c r="B15" s="93"/>
      <c r="C15" s="93"/>
      <c r="E15" s="94">
        <v>3400000</v>
      </c>
      <c r="F15" s="94"/>
      <c r="G15" s="21"/>
      <c r="H15" s="25">
        <v>8158147631</v>
      </c>
      <c r="I15" s="23"/>
      <c r="J15" s="25">
        <v>14232211470</v>
      </c>
      <c r="K15" s="21"/>
      <c r="L15" s="26">
        <v>0</v>
      </c>
      <c r="M15" s="21"/>
      <c r="N15" s="26">
        <v>0</v>
      </c>
      <c r="O15" s="21"/>
      <c r="P15" s="26">
        <v>0</v>
      </c>
      <c r="Q15" s="21"/>
      <c r="R15" s="26">
        <v>0</v>
      </c>
      <c r="S15" s="21"/>
      <c r="T15" s="26">
        <v>3400000</v>
      </c>
      <c r="U15" s="21"/>
      <c r="V15" s="26">
        <v>4490</v>
      </c>
      <c r="W15" s="21"/>
      <c r="X15" s="25">
        <v>8158147631</v>
      </c>
      <c r="Y15" s="23"/>
      <c r="Z15" s="25">
        <v>15175167300</v>
      </c>
      <c r="AB15" s="19">
        <f t="shared" si="0"/>
        <v>1.530137959255427E-2</v>
      </c>
    </row>
    <row r="16" spans="1:33" ht="21.75" customHeight="1">
      <c r="A16" s="93" t="s">
        <v>24</v>
      </c>
      <c r="B16" s="93"/>
      <c r="C16" s="93"/>
      <c r="E16" s="94">
        <v>350000</v>
      </c>
      <c r="F16" s="94"/>
      <c r="G16" s="21"/>
      <c r="H16" s="25">
        <v>718151490</v>
      </c>
      <c r="I16" s="23"/>
      <c r="J16" s="25">
        <v>1042708747.5</v>
      </c>
      <c r="K16" s="21"/>
      <c r="L16" s="26">
        <v>0</v>
      </c>
      <c r="M16" s="21"/>
      <c r="N16" s="26">
        <v>0</v>
      </c>
      <c r="O16" s="21"/>
      <c r="P16" s="26">
        <v>0</v>
      </c>
      <c r="Q16" s="21"/>
      <c r="R16" s="26">
        <v>0</v>
      </c>
      <c r="S16" s="21"/>
      <c r="T16" s="26">
        <v>350000</v>
      </c>
      <c r="U16" s="21"/>
      <c r="V16" s="26">
        <v>3069</v>
      </c>
      <c r="W16" s="21"/>
      <c r="X16" s="25">
        <v>718151490</v>
      </c>
      <c r="Y16" s="23"/>
      <c r="Z16" s="25">
        <v>1067758807.5</v>
      </c>
      <c r="AB16" s="19">
        <f t="shared" si="0"/>
        <v>1.0766393874847484E-3</v>
      </c>
    </row>
    <row r="17" spans="1:28" ht="21.75" customHeight="1">
      <c r="A17" s="93" t="s">
        <v>25</v>
      </c>
      <c r="B17" s="93"/>
      <c r="C17" s="93"/>
      <c r="E17" s="94">
        <v>1891700</v>
      </c>
      <c r="F17" s="94"/>
      <c r="G17" s="21"/>
      <c r="H17" s="25">
        <v>6613179564</v>
      </c>
      <c r="I17" s="23"/>
      <c r="J17" s="25">
        <v>5208830946.4499998</v>
      </c>
      <c r="K17" s="21"/>
      <c r="L17" s="26">
        <v>0</v>
      </c>
      <c r="M17" s="21"/>
      <c r="N17" s="26">
        <v>0</v>
      </c>
      <c r="O17" s="21"/>
      <c r="P17" s="26">
        <v>0</v>
      </c>
      <c r="Q17" s="21"/>
      <c r="R17" s="26">
        <v>0</v>
      </c>
      <c r="S17" s="21"/>
      <c r="T17" s="26">
        <v>1891700</v>
      </c>
      <c r="U17" s="21"/>
      <c r="V17" s="26">
        <v>2682</v>
      </c>
      <c r="W17" s="21"/>
      <c r="X17" s="25">
        <v>6613179564</v>
      </c>
      <c r="Y17" s="23"/>
      <c r="Z17" s="25">
        <v>5043351840.5699997</v>
      </c>
      <c r="AB17" s="19">
        <f t="shared" si="0"/>
        <v>5.0852975394458291E-3</v>
      </c>
    </row>
    <row r="18" spans="1:28" ht="21.75" customHeight="1">
      <c r="A18" s="93" t="s">
        <v>26</v>
      </c>
      <c r="B18" s="93"/>
      <c r="C18" s="93"/>
      <c r="E18" s="94">
        <v>850000</v>
      </c>
      <c r="F18" s="94"/>
      <c r="G18" s="21"/>
      <c r="H18" s="25">
        <v>3312621228</v>
      </c>
      <c r="I18" s="23"/>
      <c r="J18" s="25">
        <v>3996578025</v>
      </c>
      <c r="K18" s="21"/>
      <c r="L18" s="26">
        <v>0</v>
      </c>
      <c r="M18" s="21"/>
      <c r="N18" s="26">
        <v>0</v>
      </c>
      <c r="O18" s="21"/>
      <c r="P18" s="26">
        <v>0</v>
      </c>
      <c r="Q18" s="21"/>
      <c r="R18" s="26">
        <v>0</v>
      </c>
      <c r="S18" s="21"/>
      <c r="T18" s="26">
        <v>850000</v>
      </c>
      <c r="U18" s="21"/>
      <c r="V18" s="26">
        <v>5750</v>
      </c>
      <c r="W18" s="21"/>
      <c r="X18" s="25">
        <v>3312621228</v>
      </c>
      <c r="Y18" s="23"/>
      <c r="Z18" s="25">
        <v>4858419375</v>
      </c>
      <c r="AB18" s="19">
        <f t="shared" si="0"/>
        <v>4.8988269853667624E-3</v>
      </c>
    </row>
    <row r="19" spans="1:28" ht="21.75" customHeight="1">
      <c r="A19" s="93" t="s">
        <v>27</v>
      </c>
      <c r="B19" s="93"/>
      <c r="C19" s="93"/>
      <c r="E19" s="94">
        <v>9658442</v>
      </c>
      <c r="F19" s="94"/>
      <c r="G19" s="21"/>
      <c r="H19" s="25">
        <v>33997510117</v>
      </c>
      <c r="I19" s="23"/>
      <c r="J19" s="25">
        <v>45767844345.566704</v>
      </c>
      <c r="K19" s="21"/>
      <c r="L19" s="26">
        <v>0</v>
      </c>
      <c r="M19" s="21"/>
      <c r="N19" s="26">
        <v>0</v>
      </c>
      <c r="O19" s="21"/>
      <c r="P19" s="26">
        <v>-6658442</v>
      </c>
      <c r="Q19" s="21"/>
      <c r="R19" s="25">
        <v>35358330359</v>
      </c>
      <c r="S19" s="21"/>
      <c r="T19" s="26">
        <v>3000000</v>
      </c>
      <c r="U19" s="21"/>
      <c r="V19" s="26">
        <v>4750</v>
      </c>
      <c r="W19" s="21"/>
      <c r="X19" s="25">
        <v>10559936097</v>
      </c>
      <c r="Y19" s="23"/>
      <c r="Z19" s="25">
        <v>14165212500</v>
      </c>
      <c r="AB19" s="19">
        <f t="shared" si="0"/>
        <v>1.4283024970123041E-2</v>
      </c>
    </row>
    <row r="20" spans="1:28" ht="21.75" customHeight="1">
      <c r="A20" s="93" t="s">
        <v>28</v>
      </c>
      <c r="B20" s="93"/>
      <c r="C20" s="93"/>
      <c r="E20" s="94">
        <v>1100000</v>
      </c>
      <c r="F20" s="94"/>
      <c r="G20" s="21"/>
      <c r="H20" s="25">
        <v>18629302220</v>
      </c>
      <c r="I20" s="23"/>
      <c r="J20" s="25">
        <v>12279499650</v>
      </c>
      <c r="K20" s="21"/>
      <c r="L20" s="26">
        <v>0</v>
      </c>
      <c r="M20" s="21"/>
      <c r="N20" s="26">
        <v>0</v>
      </c>
      <c r="O20" s="21"/>
      <c r="P20" s="26">
        <v>0</v>
      </c>
      <c r="Q20" s="21"/>
      <c r="R20" s="26">
        <v>0</v>
      </c>
      <c r="S20" s="21"/>
      <c r="T20" s="26">
        <v>1100000</v>
      </c>
      <c r="U20" s="21"/>
      <c r="V20" s="26">
        <v>11230</v>
      </c>
      <c r="W20" s="21"/>
      <c r="X20" s="25">
        <v>18629302220</v>
      </c>
      <c r="Y20" s="23"/>
      <c r="Z20" s="25">
        <v>12279499650</v>
      </c>
      <c r="AB20" s="19">
        <f t="shared" si="0"/>
        <v>1.2381628593398591E-2</v>
      </c>
    </row>
    <row r="21" spans="1:28" ht="21.75" customHeight="1">
      <c r="A21" s="93" t="s">
        <v>29</v>
      </c>
      <c r="B21" s="93"/>
      <c r="C21" s="93"/>
      <c r="E21" s="94">
        <v>50170</v>
      </c>
      <c r="F21" s="94"/>
      <c r="G21" s="21"/>
      <c r="H21" s="25">
        <v>3403539156</v>
      </c>
      <c r="I21" s="23"/>
      <c r="J21" s="25">
        <v>3163348515.5549998</v>
      </c>
      <c r="K21" s="21"/>
      <c r="L21" s="26">
        <v>0</v>
      </c>
      <c r="M21" s="21"/>
      <c r="N21" s="26">
        <v>0</v>
      </c>
      <c r="O21" s="21"/>
      <c r="P21" s="26">
        <v>0</v>
      </c>
      <c r="Q21" s="21"/>
      <c r="R21" s="26">
        <v>0</v>
      </c>
      <c r="S21" s="21"/>
      <c r="T21" s="26">
        <v>50170</v>
      </c>
      <c r="U21" s="21"/>
      <c r="V21" s="26">
        <v>63430</v>
      </c>
      <c r="W21" s="21"/>
      <c r="X21" s="25">
        <v>3403539156</v>
      </c>
      <c r="Y21" s="23"/>
      <c r="Z21" s="25">
        <v>3163348515.5549998</v>
      </c>
      <c r="AB21" s="19">
        <f t="shared" si="0"/>
        <v>3.1896581739860037E-3</v>
      </c>
    </row>
    <row r="22" spans="1:28" ht="21.75" customHeight="1">
      <c r="A22" s="93" t="s">
        <v>30</v>
      </c>
      <c r="B22" s="93"/>
      <c r="C22" s="93"/>
      <c r="E22" s="94">
        <v>8660149</v>
      </c>
      <c r="F22" s="94"/>
      <c r="G22" s="21"/>
      <c r="H22" s="25">
        <v>8392582424</v>
      </c>
      <c r="I22" s="23"/>
      <c r="J22" s="25">
        <v>13911531719.335199</v>
      </c>
      <c r="K22" s="21"/>
      <c r="L22" s="26">
        <v>0</v>
      </c>
      <c r="M22" s="21"/>
      <c r="N22" s="26">
        <v>0</v>
      </c>
      <c r="O22" s="21"/>
      <c r="P22" s="26">
        <v>0</v>
      </c>
      <c r="Q22" s="21"/>
      <c r="R22" s="26">
        <v>0</v>
      </c>
      <c r="S22" s="21"/>
      <c r="T22" s="26">
        <v>8660149</v>
      </c>
      <c r="U22" s="21"/>
      <c r="V22" s="26">
        <v>1658</v>
      </c>
      <c r="W22" s="21"/>
      <c r="X22" s="25">
        <v>8392582424</v>
      </c>
      <c r="Y22" s="23"/>
      <c r="Z22" s="25">
        <v>14273093806.1001</v>
      </c>
      <c r="AB22" s="19">
        <f t="shared" si="0"/>
        <v>1.4391803528075292E-2</v>
      </c>
    </row>
    <row r="23" spans="1:28" ht="21.75" customHeight="1">
      <c r="A23" s="93" t="s">
        <v>31</v>
      </c>
      <c r="B23" s="93"/>
      <c r="C23" s="93"/>
      <c r="E23" s="94">
        <v>8922400</v>
      </c>
      <c r="F23" s="94"/>
      <c r="G23" s="21"/>
      <c r="H23" s="25">
        <v>21021492903</v>
      </c>
      <c r="I23" s="23"/>
      <c r="J23" s="25">
        <v>53570642788.800003</v>
      </c>
      <c r="K23" s="21"/>
      <c r="L23" s="26">
        <v>0</v>
      </c>
      <c r="M23" s="21"/>
      <c r="N23" s="26">
        <v>0</v>
      </c>
      <c r="O23" s="21"/>
      <c r="P23" s="26">
        <v>-2</v>
      </c>
      <c r="Q23" s="21"/>
      <c r="R23" s="25">
        <v>2</v>
      </c>
      <c r="S23" s="21"/>
      <c r="T23" s="26">
        <v>8922398</v>
      </c>
      <c r="U23" s="21"/>
      <c r="V23" s="26">
        <v>7140</v>
      </c>
      <c r="W23" s="21"/>
      <c r="X23" s="25">
        <v>21021488191</v>
      </c>
      <c r="Y23" s="23"/>
      <c r="Z23" s="25">
        <v>63326871481.765999</v>
      </c>
      <c r="AB23" s="19">
        <f t="shared" si="0"/>
        <v>6.3853562850104531E-2</v>
      </c>
    </row>
    <row r="24" spans="1:28" ht="21.75" customHeight="1">
      <c r="A24" s="93" t="s">
        <v>32</v>
      </c>
      <c r="B24" s="93"/>
      <c r="C24" s="93"/>
      <c r="E24" s="94">
        <v>1900000</v>
      </c>
      <c r="F24" s="94"/>
      <c r="G24" s="21"/>
      <c r="H24" s="25">
        <v>4807312155</v>
      </c>
      <c r="I24" s="23"/>
      <c r="J24" s="25">
        <v>4799173995</v>
      </c>
      <c r="K24" s="21"/>
      <c r="L24" s="26">
        <v>0</v>
      </c>
      <c r="M24" s="21"/>
      <c r="N24" s="26">
        <v>0</v>
      </c>
      <c r="O24" s="21"/>
      <c r="P24" s="26">
        <v>0</v>
      </c>
      <c r="Q24" s="21"/>
      <c r="R24" s="26">
        <v>0</v>
      </c>
      <c r="S24" s="21"/>
      <c r="T24" s="26">
        <v>1900000</v>
      </c>
      <c r="U24" s="21"/>
      <c r="V24" s="26">
        <v>2767</v>
      </c>
      <c r="W24" s="21"/>
      <c r="X24" s="25">
        <v>4807312155</v>
      </c>
      <c r="Y24" s="23"/>
      <c r="Z24" s="25">
        <v>5226019065</v>
      </c>
      <c r="AB24" s="19">
        <f t="shared" si="0"/>
        <v>5.2694840123107267E-3</v>
      </c>
    </row>
    <row r="25" spans="1:28" ht="21.75" customHeight="1">
      <c r="A25" s="93" t="s">
        <v>33</v>
      </c>
      <c r="B25" s="93"/>
      <c r="C25" s="93"/>
      <c r="E25" s="94">
        <v>1</v>
      </c>
      <c r="F25" s="94"/>
      <c r="G25" s="21"/>
      <c r="H25" s="25">
        <v>13125</v>
      </c>
      <c r="I25" s="23"/>
      <c r="J25" s="25">
        <v>8419.6034999999993</v>
      </c>
      <c r="K25" s="21"/>
      <c r="L25" s="26">
        <v>0</v>
      </c>
      <c r="M25" s="21"/>
      <c r="N25" s="26">
        <v>0</v>
      </c>
      <c r="O25" s="21"/>
      <c r="P25" s="26">
        <v>-1</v>
      </c>
      <c r="Q25" s="21"/>
      <c r="R25" s="25">
        <v>1</v>
      </c>
      <c r="S25" s="21"/>
      <c r="T25" s="26">
        <v>0</v>
      </c>
      <c r="U25" s="21"/>
      <c r="V25" s="26">
        <v>0</v>
      </c>
      <c r="W25" s="21"/>
      <c r="X25" s="26">
        <v>0</v>
      </c>
      <c r="Y25" s="21"/>
      <c r="Z25" s="26">
        <v>0</v>
      </c>
      <c r="AB25" s="19">
        <f t="shared" si="0"/>
        <v>0</v>
      </c>
    </row>
    <row r="26" spans="1:28" ht="21.75" customHeight="1">
      <c r="A26" s="93" t="s">
        <v>34</v>
      </c>
      <c r="B26" s="93"/>
      <c r="C26" s="93"/>
      <c r="E26" s="94">
        <v>2000000</v>
      </c>
      <c r="F26" s="94"/>
      <c r="G26" s="21"/>
      <c r="H26" s="25">
        <v>12521359080</v>
      </c>
      <c r="I26" s="23"/>
      <c r="J26" s="25">
        <v>13081698000</v>
      </c>
      <c r="K26" s="21"/>
      <c r="L26" s="26">
        <v>0</v>
      </c>
      <c r="M26" s="21"/>
      <c r="N26" s="26">
        <v>0</v>
      </c>
      <c r="O26" s="21"/>
      <c r="P26" s="26">
        <v>-500000</v>
      </c>
      <c r="Q26" s="21"/>
      <c r="R26" s="25">
        <v>3846973524</v>
      </c>
      <c r="S26" s="21"/>
      <c r="T26" s="26">
        <v>1500000</v>
      </c>
      <c r="U26" s="21"/>
      <c r="V26" s="26">
        <v>7170</v>
      </c>
      <c r="W26" s="21"/>
      <c r="X26" s="25">
        <v>9391019309</v>
      </c>
      <c r="Y26" s="23"/>
      <c r="Z26" s="25">
        <v>10691007750</v>
      </c>
      <c r="AB26" s="19">
        <f t="shared" si="0"/>
        <v>1.0779925161661284E-2</v>
      </c>
    </row>
    <row r="27" spans="1:28" ht="21.75" customHeight="1">
      <c r="A27" s="93" t="s">
        <v>35</v>
      </c>
      <c r="B27" s="93"/>
      <c r="C27" s="93"/>
      <c r="E27" s="94">
        <v>617383</v>
      </c>
      <c r="F27" s="94"/>
      <c r="G27" s="21"/>
      <c r="H27" s="25">
        <v>1854876906</v>
      </c>
      <c r="I27" s="23"/>
      <c r="J27" s="25">
        <v>1861994838.8691001</v>
      </c>
      <c r="K27" s="21"/>
      <c r="L27" s="26">
        <v>0</v>
      </c>
      <c r="M27" s="21"/>
      <c r="N27" s="26">
        <v>0</v>
      </c>
      <c r="O27" s="21"/>
      <c r="P27" s="26">
        <v>0</v>
      </c>
      <c r="Q27" s="21"/>
      <c r="R27" s="26">
        <v>0</v>
      </c>
      <c r="S27" s="21"/>
      <c r="T27" s="26">
        <v>617383</v>
      </c>
      <c r="U27" s="21"/>
      <c r="V27" s="26">
        <v>3034</v>
      </c>
      <c r="W27" s="21"/>
      <c r="X27" s="25">
        <v>1854876906</v>
      </c>
      <c r="Y27" s="23"/>
      <c r="Z27" s="25">
        <v>1861994838.8691001</v>
      </c>
      <c r="AB27" s="19">
        <f t="shared" si="0"/>
        <v>1.8774811022289699E-3</v>
      </c>
    </row>
    <row r="28" spans="1:28" ht="21.75" customHeight="1">
      <c r="A28" s="93" t="s">
        <v>36</v>
      </c>
      <c r="B28" s="93"/>
      <c r="C28" s="93"/>
      <c r="E28" s="94">
        <v>800000</v>
      </c>
      <c r="F28" s="94"/>
      <c r="G28" s="21"/>
      <c r="H28" s="25">
        <v>3972482991</v>
      </c>
      <c r="I28" s="23"/>
      <c r="J28" s="25">
        <v>3961090440</v>
      </c>
      <c r="K28" s="21"/>
      <c r="L28" s="26">
        <v>0</v>
      </c>
      <c r="M28" s="21"/>
      <c r="N28" s="26">
        <v>0</v>
      </c>
      <c r="O28" s="21"/>
      <c r="P28" s="26">
        <v>0</v>
      </c>
      <c r="Q28" s="21"/>
      <c r="R28" s="26">
        <v>0</v>
      </c>
      <c r="S28" s="21"/>
      <c r="T28" s="26">
        <v>800000</v>
      </c>
      <c r="U28" s="21"/>
      <c r="V28" s="26">
        <v>5270</v>
      </c>
      <c r="W28" s="21"/>
      <c r="X28" s="25">
        <v>3972482991</v>
      </c>
      <c r="Y28" s="23"/>
      <c r="Z28" s="25">
        <v>4190914800</v>
      </c>
      <c r="AB28" s="19">
        <f t="shared" si="0"/>
        <v>4.2257707560728937E-3</v>
      </c>
    </row>
    <row r="29" spans="1:28" ht="21.75" customHeight="1">
      <c r="A29" s="93" t="s">
        <v>37</v>
      </c>
      <c r="B29" s="93"/>
      <c r="C29" s="93"/>
      <c r="E29" s="94">
        <v>1117000</v>
      </c>
      <c r="F29" s="94"/>
      <c r="G29" s="21"/>
      <c r="H29" s="25">
        <v>2695062839</v>
      </c>
      <c r="I29" s="23"/>
      <c r="J29" s="25">
        <v>3126756441.5999999</v>
      </c>
      <c r="K29" s="21"/>
      <c r="L29" s="26">
        <v>0</v>
      </c>
      <c r="M29" s="21"/>
      <c r="N29" s="26">
        <v>0</v>
      </c>
      <c r="O29" s="21"/>
      <c r="P29" s="26">
        <v>0</v>
      </c>
      <c r="Q29" s="21"/>
      <c r="R29" s="26">
        <v>0</v>
      </c>
      <c r="S29" s="21"/>
      <c r="T29" s="26">
        <v>1117000</v>
      </c>
      <c r="U29" s="21"/>
      <c r="V29" s="26">
        <v>2896</v>
      </c>
      <c r="W29" s="21"/>
      <c r="X29" s="25">
        <v>2695062839</v>
      </c>
      <c r="Y29" s="23"/>
      <c r="Z29" s="25">
        <v>3215584749.5999999</v>
      </c>
      <c r="AB29" s="19">
        <f t="shared" si="0"/>
        <v>3.2423288582563545E-3</v>
      </c>
    </row>
    <row r="30" spans="1:28" ht="21.75" customHeight="1">
      <c r="A30" s="93" t="s">
        <v>38</v>
      </c>
      <c r="B30" s="93"/>
      <c r="C30" s="93"/>
      <c r="E30" s="94">
        <v>38667000</v>
      </c>
      <c r="F30" s="94"/>
      <c r="G30" s="21"/>
      <c r="H30" s="25">
        <v>47724227087</v>
      </c>
      <c r="I30" s="23"/>
      <c r="J30" s="25">
        <v>53811703890</v>
      </c>
      <c r="K30" s="21"/>
      <c r="L30" s="26">
        <v>0</v>
      </c>
      <c r="M30" s="21"/>
      <c r="N30" s="26">
        <v>0</v>
      </c>
      <c r="O30" s="21"/>
      <c r="P30" s="26">
        <v>-5667000</v>
      </c>
      <c r="Q30" s="21"/>
      <c r="R30" s="25">
        <v>8156991503</v>
      </c>
      <c r="S30" s="21"/>
      <c r="T30" s="26">
        <v>33000000</v>
      </c>
      <c r="U30" s="21"/>
      <c r="V30" s="26">
        <v>1372</v>
      </c>
      <c r="W30" s="21"/>
      <c r="X30" s="25">
        <v>40729808206</v>
      </c>
      <c r="Y30" s="23"/>
      <c r="Z30" s="25">
        <v>45006607800</v>
      </c>
      <c r="AB30" s="19">
        <f t="shared" si="0"/>
        <v>4.5380929020862514E-2</v>
      </c>
    </row>
    <row r="31" spans="1:28" ht="21.75" customHeight="1">
      <c r="A31" s="93" t="s">
        <v>39</v>
      </c>
      <c r="B31" s="93"/>
      <c r="C31" s="93"/>
      <c r="E31" s="94">
        <v>3208556</v>
      </c>
      <c r="F31" s="94"/>
      <c r="G31" s="21"/>
      <c r="H31" s="25">
        <v>7599136025</v>
      </c>
      <c r="I31" s="23"/>
      <c r="J31" s="25">
        <v>6429961625.0688</v>
      </c>
      <c r="K31" s="21"/>
      <c r="L31" s="26">
        <v>0</v>
      </c>
      <c r="M31" s="21"/>
      <c r="N31" s="26">
        <v>0</v>
      </c>
      <c r="O31" s="21"/>
      <c r="P31" s="26">
        <v>-3208556</v>
      </c>
      <c r="Q31" s="21"/>
      <c r="R31" s="25">
        <v>6630897976</v>
      </c>
      <c r="S31" s="21"/>
      <c r="T31" s="26">
        <v>0</v>
      </c>
      <c r="U31" s="21"/>
      <c r="V31" s="26">
        <v>0</v>
      </c>
      <c r="W31" s="21"/>
      <c r="X31" s="26">
        <v>0</v>
      </c>
      <c r="Y31" s="21"/>
      <c r="Z31" s="26">
        <v>0</v>
      </c>
      <c r="AB31" s="19">
        <f t="shared" si="0"/>
        <v>0</v>
      </c>
    </row>
    <row r="32" spans="1:28" ht="21.75" customHeight="1">
      <c r="A32" s="93" t="s">
        <v>40</v>
      </c>
      <c r="B32" s="93"/>
      <c r="C32" s="93"/>
      <c r="E32" s="94">
        <v>800000</v>
      </c>
      <c r="F32" s="94"/>
      <c r="G32" s="21"/>
      <c r="H32" s="25">
        <v>6037597681</v>
      </c>
      <c r="I32" s="23"/>
      <c r="J32" s="25">
        <v>5980204800</v>
      </c>
      <c r="K32" s="21"/>
      <c r="L32" s="26">
        <v>0</v>
      </c>
      <c r="M32" s="21"/>
      <c r="N32" s="26">
        <v>0</v>
      </c>
      <c r="O32" s="21"/>
      <c r="P32" s="26">
        <v>0</v>
      </c>
      <c r="Q32" s="21"/>
      <c r="R32" s="26">
        <v>0</v>
      </c>
      <c r="S32" s="21"/>
      <c r="T32" s="26">
        <v>800000</v>
      </c>
      <c r="U32" s="21"/>
      <c r="V32" s="26">
        <v>8430</v>
      </c>
      <c r="W32" s="21"/>
      <c r="X32" s="25">
        <v>6037597681</v>
      </c>
      <c r="Y32" s="23"/>
      <c r="Z32" s="25">
        <v>6703873200</v>
      </c>
      <c r="AB32" s="19">
        <f t="shared" si="0"/>
        <v>6.7596295016498099E-3</v>
      </c>
    </row>
    <row r="33" spans="1:28" ht="21.75" customHeight="1">
      <c r="A33" s="93" t="s">
        <v>41</v>
      </c>
      <c r="B33" s="93"/>
      <c r="C33" s="93"/>
      <c r="E33" s="94">
        <v>4000000</v>
      </c>
      <c r="F33" s="94"/>
      <c r="G33" s="21"/>
      <c r="H33" s="25">
        <v>13664812513</v>
      </c>
      <c r="I33" s="23"/>
      <c r="J33" s="25">
        <v>15980347800</v>
      </c>
      <c r="K33" s="21"/>
      <c r="L33" s="26">
        <v>0</v>
      </c>
      <c r="M33" s="21"/>
      <c r="N33" s="26">
        <v>0</v>
      </c>
      <c r="O33" s="21"/>
      <c r="P33" s="26">
        <v>-2000000</v>
      </c>
      <c r="Q33" s="21"/>
      <c r="R33" s="25">
        <v>9713856712</v>
      </c>
      <c r="S33" s="21"/>
      <c r="T33" s="26">
        <v>2000000</v>
      </c>
      <c r="U33" s="21"/>
      <c r="V33" s="26">
        <v>5560</v>
      </c>
      <c r="W33" s="21"/>
      <c r="X33" s="25">
        <v>6832406261</v>
      </c>
      <c r="Y33" s="23"/>
      <c r="Z33" s="25">
        <v>11053836000</v>
      </c>
      <c r="AB33" s="19">
        <f t="shared" si="0"/>
        <v>1.1145771064404786E-2</v>
      </c>
    </row>
    <row r="34" spans="1:28" ht="21.75" customHeight="1">
      <c r="A34" s="93" t="s">
        <v>42</v>
      </c>
      <c r="B34" s="93"/>
      <c r="C34" s="93"/>
      <c r="E34" s="94">
        <v>34950</v>
      </c>
      <c r="F34" s="94"/>
      <c r="G34" s="21"/>
      <c r="H34" s="25">
        <v>148933560</v>
      </c>
      <c r="I34" s="23"/>
      <c r="J34" s="25">
        <v>208799705.47499999</v>
      </c>
      <c r="K34" s="21"/>
      <c r="L34" s="26">
        <v>0</v>
      </c>
      <c r="M34" s="21"/>
      <c r="N34" s="26">
        <v>0</v>
      </c>
      <c r="O34" s="21"/>
      <c r="P34" s="26">
        <v>-2</v>
      </c>
      <c r="Q34" s="21"/>
      <c r="R34" s="25">
        <v>2</v>
      </c>
      <c r="S34" s="21"/>
      <c r="T34" s="26">
        <v>34948</v>
      </c>
      <c r="U34" s="21"/>
      <c r="V34" s="26">
        <v>7240</v>
      </c>
      <c r="W34" s="21"/>
      <c r="X34" s="25">
        <v>148925038</v>
      </c>
      <c r="Y34" s="23"/>
      <c r="Z34" s="25">
        <v>251518030.05599999</v>
      </c>
      <c r="AB34" s="19">
        <f t="shared" si="0"/>
        <v>2.536099125746264E-4</v>
      </c>
    </row>
    <row r="35" spans="1:28" ht="21.75" customHeight="1">
      <c r="A35" s="93" t="s">
        <v>43</v>
      </c>
      <c r="B35" s="93"/>
      <c r="C35" s="93"/>
      <c r="E35" s="94">
        <v>700000</v>
      </c>
      <c r="F35" s="94"/>
      <c r="G35" s="21"/>
      <c r="H35" s="25">
        <v>9188493978</v>
      </c>
      <c r="I35" s="23"/>
      <c r="J35" s="25">
        <v>15948538200</v>
      </c>
      <c r="K35" s="21"/>
      <c r="L35" s="26">
        <v>0</v>
      </c>
      <c r="M35" s="21"/>
      <c r="N35" s="26">
        <v>0</v>
      </c>
      <c r="O35" s="21"/>
      <c r="P35" s="26">
        <v>0</v>
      </c>
      <c r="Q35" s="21"/>
      <c r="R35" s="26">
        <v>0</v>
      </c>
      <c r="S35" s="21"/>
      <c r="T35" s="26">
        <v>700000</v>
      </c>
      <c r="U35" s="21"/>
      <c r="V35" s="26">
        <v>23370</v>
      </c>
      <c r="W35" s="21"/>
      <c r="X35" s="25">
        <v>9188493978</v>
      </c>
      <c r="Y35" s="23"/>
      <c r="Z35" s="25">
        <v>16261663950</v>
      </c>
      <c r="AB35" s="19">
        <f t="shared" si="0"/>
        <v>1.6396912665701251E-2</v>
      </c>
    </row>
    <row r="36" spans="1:28" ht="21.75" customHeight="1">
      <c r="A36" s="93" t="s">
        <v>44</v>
      </c>
      <c r="B36" s="93"/>
      <c r="C36" s="93"/>
      <c r="E36" s="94">
        <v>1000000</v>
      </c>
      <c r="F36" s="94"/>
      <c r="G36" s="21"/>
      <c r="H36" s="25">
        <v>5765170532</v>
      </c>
      <c r="I36" s="23"/>
      <c r="J36" s="25">
        <v>5874835500</v>
      </c>
      <c r="K36" s="21"/>
      <c r="L36" s="26">
        <v>0</v>
      </c>
      <c r="M36" s="21"/>
      <c r="N36" s="26">
        <v>0</v>
      </c>
      <c r="O36" s="21"/>
      <c r="P36" s="26">
        <v>0</v>
      </c>
      <c r="Q36" s="21"/>
      <c r="R36" s="26">
        <v>0</v>
      </c>
      <c r="S36" s="21"/>
      <c r="T36" s="26">
        <v>1000000</v>
      </c>
      <c r="U36" s="21"/>
      <c r="V36" s="26">
        <v>5250</v>
      </c>
      <c r="W36" s="21"/>
      <c r="X36" s="25">
        <v>5765170532</v>
      </c>
      <c r="Y36" s="23"/>
      <c r="Z36" s="25">
        <v>5218762500</v>
      </c>
      <c r="AB36" s="19">
        <f t="shared" si="0"/>
        <v>5.2621670942558573E-3</v>
      </c>
    </row>
    <row r="37" spans="1:28" ht="21.75" customHeight="1">
      <c r="A37" s="93" t="s">
        <v>45</v>
      </c>
      <c r="B37" s="93"/>
      <c r="C37" s="93"/>
      <c r="E37" s="94">
        <v>485000</v>
      </c>
      <c r="F37" s="94"/>
      <c r="G37" s="21"/>
      <c r="H37" s="25">
        <v>20097231732</v>
      </c>
      <c r="I37" s="23"/>
      <c r="J37" s="25">
        <v>21984409800</v>
      </c>
      <c r="K37" s="21"/>
      <c r="L37" s="26">
        <v>0</v>
      </c>
      <c r="M37" s="21"/>
      <c r="N37" s="26">
        <v>0</v>
      </c>
      <c r="O37" s="21"/>
      <c r="P37" s="26">
        <v>-100000</v>
      </c>
      <c r="Q37" s="21"/>
      <c r="R37" s="25">
        <v>4965279755</v>
      </c>
      <c r="S37" s="21"/>
      <c r="T37" s="26">
        <v>385000</v>
      </c>
      <c r="U37" s="21"/>
      <c r="V37" s="26">
        <v>50650</v>
      </c>
      <c r="W37" s="21"/>
      <c r="X37" s="25">
        <v>15953472612</v>
      </c>
      <c r="Y37" s="23"/>
      <c r="Z37" s="25">
        <v>19384223510.5</v>
      </c>
      <c r="AB37" s="19">
        <f t="shared" si="0"/>
        <v>1.9545442641747703E-2</v>
      </c>
    </row>
    <row r="38" spans="1:28" ht="21.75" customHeight="1">
      <c r="A38" s="93" t="s">
        <v>46</v>
      </c>
      <c r="B38" s="93"/>
      <c r="C38" s="93"/>
      <c r="E38" s="94">
        <v>4428997</v>
      </c>
      <c r="F38" s="94"/>
      <c r="G38" s="21"/>
      <c r="H38" s="25">
        <v>20685131350</v>
      </c>
      <c r="I38" s="23"/>
      <c r="J38" s="25">
        <v>37818715978.831497</v>
      </c>
      <c r="K38" s="21"/>
      <c r="L38" s="26">
        <v>0</v>
      </c>
      <c r="M38" s="21"/>
      <c r="N38" s="26">
        <v>0</v>
      </c>
      <c r="O38" s="21"/>
      <c r="P38" s="26">
        <v>0</v>
      </c>
      <c r="Q38" s="21"/>
      <c r="R38" s="26">
        <v>0</v>
      </c>
      <c r="S38" s="21"/>
      <c r="T38" s="26">
        <v>4428997</v>
      </c>
      <c r="U38" s="21"/>
      <c r="V38" s="26">
        <v>10680</v>
      </c>
      <c r="W38" s="21"/>
      <c r="X38" s="25">
        <v>20685131350</v>
      </c>
      <c r="Y38" s="23"/>
      <c r="Z38" s="25">
        <v>47020242916.638</v>
      </c>
      <c r="AB38" s="19">
        <f t="shared" si="0"/>
        <v>4.7411311597308659E-2</v>
      </c>
    </row>
    <row r="39" spans="1:28" ht="21.75" customHeight="1">
      <c r="A39" s="93" t="s">
        <v>47</v>
      </c>
      <c r="B39" s="93"/>
      <c r="C39" s="93"/>
      <c r="E39" s="94">
        <v>294172</v>
      </c>
      <c r="F39" s="94"/>
      <c r="G39" s="21"/>
      <c r="H39" s="25">
        <v>6673182478</v>
      </c>
      <c r="I39" s="23"/>
      <c r="J39" s="25">
        <v>17285045303.826</v>
      </c>
      <c r="K39" s="21"/>
      <c r="L39" s="26">
        <v>0</v>
      </c>
      <c r="M39" s="21"/>
      <c r="N39" s="26">
        <v>0</v>
      </c>
      <c r="O39" s="21"/>
      <c r="P39" s="26">
        <v>0</v>
      </c>
      <c r="Q39" s="21"/>
      <c r="R39" s="26">
        <v>0</v>
      </c>
      <c r="S39" s="21"/>
      <c r="T39" s="26">
        <v>294172</v>
      </c>
      <c r="U39" s="21"/>
      <c r="V39" s="26">
        <v>79400</v>
      </c>
      <c r="W39" s="21"/>
      <c r="X39" s="25">
        <v>6673182478</v>
      </c>
      <c r="Y39" s="23"/>
      <c r="Z39" s="25">
        <v>23218281122.040001</v>
      </c>
      <c r="AB39" s="19">
        <f t="shared" si="0"/>
        <v>2.3411388218103592E-2</v>
      </c>
    </row>
    <row r="40" spans="1:28" ht="21.75" customHeight="1">
      <c r="A40" s="93" t="s">
        <v>48</v>
      </c>
      <c r="B40" s="93"/>
      <c r="C40" s="93"/>
      <c r="E40" s="94">
        <v>1000000</v>
      </c>
      <c r="F40" s="94"/>
      <c r="G40" s="21"/>
      <c r="H40" s="25">
        <v>45897553415</v>
      </c>
      <c r="I40" s="23"/>
      <c r="J40" s="25">
        <v>53231377500</v>
      </c>
      <c r="K40" s="21"/>
      <c r="L40" s="26">
        <v>0</v>
      </c>
      <c r="M40" s="21"/>
      <c r="N40" s="26">
        <v>0</v>
      </c>
      <c r="O40" s="21"/>
      <c r="P40" s="26">
        <v>0</v>
      </c>
      <c r="Q40" s="21"/>
      <c r="R40" s="26">
        <v>0</v>
      </c>
      <c r="S40" s="21"/>
      <c r="T40" s="26">
        <v>1000000</v>
      </c>
      <c r="U40" s="21"/>
      <c r="V40" s="26">
        <v>59820</v>
      </c>
      <c r="W40" s="21"/>
      <c r="X40" s="25">
        <v>45897553415</v>
      </c>
      <c r="Y40" s="23"/>
      <c r="Z40" s="25">
        <v>59464071000</v>
      </c>
      <c r="AB40" s="19">
        <f t="shared" si="0"/>
        <v>5.9958635348263879E-2</v>
      </c>
    </row>
    <row r="41" spans="1:28" ht="21.75" customHeight="1">
      <c r="A41" s="93" t="s">
        <v>49</v>
      </c>
      <c r="B41" s="93"/>
      <c r="C41" s="93"/>
      <c r="E41" s="94">
        <v>8117982</v>
      </c>
      <c r="F41" s="94"/>
      <c r="G41" s="21"/>
      <c r="H41" s="25">
        <v>35036738527</v>
      </c>
      <c r="I41" s="23"/>
      <c r="J41" s="25">
        <v>39557571394.804199</v>
      </c>
      <c r="K41" s="21"/>
      <c r="L41" s="26">
        <v>0</v>
      </c>
      <c r="M41" s="21"/>
      <c r="N41" s="26">
        <v>0</v>
      </c>
      <c r="O41" s="21"/>
      <c r="P41" s="26">
        <v>-1</v>
      </c>
      <c r="Q41" s="21"/>
      <c r="R41" s="25">
        <v>1</v>
      </c>
      <c r="S41" s="21"/>
      <c r="T41" s="26">
        <v>8117981</v>
      </c>
      <c r="U41" s="21"/>
      <c r="V41" s="26">
        <v>4800</v>
      </c>
      <c r="W41" s="21"/>
      <c r="X41" s="25">
        <v>35036734211</v>
      </c>
      <c r="Y41" s="23"/>
      <c r="Z41" s="25">
        <v>38734459262.639999</v>
      </c>
      <c r="AB41" s="19">
        <f t="shared" si="0"/>
        <v>3.9056614847994747E-2</v>
      </c>
    </row>
    <row r="42" spans="1:28" ht="21.75" customHeight="1">
      <c r="A42" s="93" t="s">
        <v>50</v>
      </c>
      <c r="B42" s="93"/>
      <c r="C42" s="93"/>
      <c r="E42" s="94">
        <v>4575000</v>
      </c>
      <c r="F42" s="94"/>
      <c r="G42" s="21"/>
      <c r="H42" s="25">
        <v>10787258510</v>
      </c>
      <c r="I42" s="23"/>
      <c r="J42" s="25">
        <v>11696886945</v>
      </c>
      <c r="K42" s="21"/>
      <c r="L42" s="26">
        <v>0</v>
      </c>
      <c r="M42" s="21"/>
      <c r="N42" s="26">
        <v>0</v>
      </c>
      <c r="O42" s="21"/>
      <c r="P42" s="26">
        <v>-1</v>
      </c>
      <c r="Q42" s="21"/>
      <c r="R42" s="25">
        <v>1</v>
      </c>
      <c r="S42" s="21"/>
      <c r="T42" s="26">
        <v>4574999</v>
      </c>
      <c r="U42" s="21"/>
      <c r="V42" s="26">
        <v>2791</v>
      </c>
      <c r="W42" s="21"/>
      <c r="X42" s="25">
        <v>10787256152</v>
      </c>
      <c r="Y42" s="23"/>
      <c r="Z42" s="25">
        <v>12692847716.8564</v>
      </c>
      <c r="AB42" s="19">
        <f t="shared" ref="AB42:AB60" si="1">Z42/$AG$11</f>
        <v>1.2798414487733889E-2</v>
      </c>
    </row>
    <row r="43" spans="1:28" ht="21.75" customHeight="1">
      <c r="A43" s="93" t="s">
        <v>51</v>
      </c>
      <c r="B43" s="93"/>
      <c r="C43" s="93"/>
      <c r="E43" s="94">
        <v>700000</v>
      </c>
      <c r="F43" s="94"/>
      <c r="G43" s="21"/>
      <c r="H43" s="25">
        <v>2979039943</v>
      </c>
      <c r="I43" s="23"/>
      <c r="J43" s="25">
        <v>2868231870</v>
      </c>
      <c r="K43" s="21"/>
      <c r="L43" s="26">
        <v>0</v>
      </c>
      <c r="M43" s="21"/>
      <c r="N43" s="26">
        <v>0</v>
      </c>
      <c r="O43" s="21"/>
      <c r="P43" s="26">
        <v>-700000</v>
      </c>
      <c r="Q43" s="21"/>
      <c r="R43" s="25">
        <v>2726977377</v>
      </c>
      <c r="S43" s="21"/>
      <c r="T43" s="26">
        <v>0</v>
      </c>
      <c r="U43" s="21"/>
      <c r="V43" s="26">
        <v>0</v>
      </c>
      <c r="W43" s="21"/>
      <c r="X43" s="25">
        <v>0</v>
      </c>
      <c r="Y43" s="23"/>
      <c r="Z43" s="25">
        <v>0</v>
      </c>
      <c r="AB43" s="19">
        <f t="shared" si="1"/>
        <v>0</v>
      </c>
    </row>
    <row r="44" spans="1:28" ht="21.75" customHeight="1">
      <c r="A44" s="93" t="s">
        <v>52</v>
      </c>
      <c r="B44" s="93"/>
      <c r="C44" s="93"/>
      <c r="E44" s="94">
        <v>12725747</v>
      </c>
      <c r="F44" s="94"/>
      <c r="G44" s="21"/>
      <c r="H44" s="25">
        <v>25713168978</v>
      </c>
      <c r="I44" s="23"/>
      <c r="J44" s="25">
        <v>72358164766.602005</v>
      </c>
      <c r="K44" s="21"/>
      <c r="L44" s="26">
        <v>0</v>
      </c>
      <c r="M44" s="21"/>
      <c r="N44" s="26">
        <v>0</v>
      </c>
      <c r="O44" s="21"/>
      <c r="P44" s="26">
        <v>-1225747</v>
      </c>
      <c r="Q44" s="21"/>
      <c r="R44" s="25">
        <v>7335091943</v>
      </c>
      <c r="S44" s="21"/>
      <c r="T44" s="26">
        <v>11500000</v>
      </c>
      <c r="U44" s="21"/>
      <c r="V44" s="26">
        <v>5670</v>
      </c>
      <c r="W44" s="21"/>
      <c r="X44" s="25">
        <v>23236470377</v>
      </c>
      <c r="Y44" s="23"/>
      <c r="Z44" s="25">
        <v>64817030250</v>
      </c>
      <c r="AB44" s="19">
        <f t="shared" si="1"/>
        <v>6.5356115310657742E-2</v>
      </c>
    </row>
    <row r="45" spans="1:28" ht="21.75" customHeight="1">
      <c r="A45" s="93" t="s">
        <v>53</v>
      </c>
      <c r="B45" s="93"/>
      <c r="C45" s="93"/>
      <c r="E45" s="94">
        <v>78373</v>
      </c>
      <c r="F45" s="94"/>
      <c r="G45" s="21"/>
      <c r="H45" s="25">
        <v>362995361</v>
      </c>
      <c r="I45" s="23"/>
      <c r="J45" s="25">
        <v>371225333.29724997</v>
      </c>
      <c r="K45" s="21"/>
      <c r="L45" s="26">
        <v>0</v>
      </c>
      <c r="M45" s="21"/>
      <c r="N45" s="26">
        <v>0</v>
      </c>
      <c r="O45" s="21"/>
      <c r="P45" s="26">
        <v>0</v>
      </c>
      <c r="Q45" s="21"/>
      <c r="R45" s="26">
        <v>0</v>
      </c>
      <c r="S45" s="21"/>
      <c r="T45" s="26">
        <v>78373</v>
      </c>
      <c r="U45" s="21"/>
      <c r="V45" s="26">
        <v>4528</v>
      </c>
      <c r="W45" s="21"/>
      <c r="X45" s="25">
        <v>362995361</v>
      </c>
      <c r="Y45" s="23"/>
      <c r="Z45" s="25">
        <v>352761449.98320001</v>
      </c>
      <c r="AB45" s="19">
        <f t="shared" si="1"/>
        <v>3.5569537686828598E-4</v>
      </c>
    </row>
    <row r="46" spans="1:28" ht="21.75" customHeight="1">
      <c r="A46" s="93" t="s">
        <v>54</v>
      </c>
      <c r="B46" s="93"/>
      <c r="C46" s="93"/>
      <c r="E46" s="94">
        <v>2000000</v>
      </c>
      <c r="F46" s="94"/>
      <c r="G46" s="21"/>
      <c r="H46" s="25">
        <v>31967416093</v>
      </c>
      <c r="I46" s="23"/>
      <c r="J46" s="25">
        <v>28847331000</v>
      </c>
      <c r="K46" s="21"/>
      <c r="L46" s="26">
        <v>0</v>
      </c>
      <c r="M46" s="21"/>
      <c r="N46" s="26">
        <v>0</v>
      </c>
      <c r="O46" s="21"/>
      <c r="P46" s="26">
        <v>0</v>
      </c>
      <c r="Q46" s="21"/>
      <c r="R46" s="26">
        <v>0</v>
      </c>
      <c r="S46" s="21"/>
      <c r="T46" s="26">
        <v>2000000</v>
      </c>
      <c r="U46" s="21"/>
      <c r="V46" s="26">
        <v>13690</v>
      </c>
      <c r="W46" s="21"/>
      <c r="X46" s="25">
        <v>31967416093</v>
      </c>
      <c r="Y46" s="23"/>
      <c r="Z46" s="25">
        <v>27217089000</v>
      </c>
      <c r="AB46" s="19">
        <f t="shared" si="1"/>
        <v>2.74434542934715E-2</v>
      </c>
    </row>
    <row r="47" spans="1:28" ht="21.75" customHeight="1">
      <c r="A47" s="93" t="s">
        <v>55</v>
      </c>
      <c r="B47" s="93"/>
      <c r="C47" s="93"/>
      <c r="E47" s="94">
        <v>6139154</v>
      </c>
      <c r="F47" s="94"/>
      <c r="G47" s="21"/>
      <c r="H47" s="25">
        <v>13622586357</v>
      </c>
      <c r="I47" s="23"/>
      <c r="J47" s="25">
        <v>47234325500.837997</v>
      </c>
      <c r="K47" s="21"/>
      <c r="L47" s="26">
        <v>0</v>
      </c>
      <c r="M47" s="21"/>
      <c r="N47" s="26">
        <v>0</v>
      </c>
      <c r="O47" s="21"/>
      <c r="P47" s="26">
        <v>-139154</v>
      </c>
      <c r="Q47" s="21"/>
      <c r="R47" s="25">
        <v>1131498827</v>
      </c>
      <c r="S47" s="21"/>
      <c r="T47" s="26">
        <v>6000000</v>
      </c>
      <c r="U47" s="21"/>
      <c r="V47" s="26">
        <v>8270</v>
      </c>
      <c r="W47" s="21"/>
      <c r="X47" s="25">
        <v>13313808082</v>
      </c>
      <c r="Y47" s="23"/>
      <c r="Z47" s="25">
        <v>49324761000</v>
      </c>
      <c r="AB47" s="19">
        <f t="shared" si="1"/>
        <v>4.9734996422281068E-2</v>
      </c>
    </row>
    <row r="48" spans="1:28" ht="21.75" customHeight="1">
      <c r="A48" s="93" t="s">
        <v>56</v>
      </c>
      <c r="B48" s="93"/>
      <c r="C48" s="93"/>
      <c r="E48" s="94">
        <v>350000</v>
      </c>
      <c r="F48" s="94"/>
      <c r="G48" s="21"/>
      <c r="H48" s="25">
        <v>2909039013</v>
      </c>
      <c r="I48" s="23"/>
      <c r="J48" s="25">
        <v>1819608525</v>
      </c>
      <c r="K48" s="21"/>
      <c r="L48" s="26">
        <v>0</v>
      </c>
      <c r="M48" s="21"/>
      <c r="N48" s="26">
        <v>0</v>
      </c>
      <c r="O48" s="21"/>
      <c r="P48" s="26">
        <v>0</v>
      </c>
      <c r="Q48" s="21"/>
      <c r="R48" s="26">
        <v>0</v>
      </c>
      <c r="S48" s="21"/>
      <c r="T48" s="26">
        <v>350000</v>
      </c>
      <c r="U48" s="21"/>
      <c r="V48" s="26">
        <v>5170</v>
      </c>
      <c r="W48" s="21"/>
      <c r="X48" s="25">
        <v>2909039013</v>
      </c>
      <c r="Y48" s="23"/>
      <c r="Z48" s="25">
        <v>1798733475</v>
      </c>
      <c r="AB48" s="19">
        <f t="shared" si="1"/>
        <v>1.8136935918201854E-3</v>
      </c>
    </row>
    <row r="49" spans="1:28" ht="21.75" customHeight="1">
      <c r="A49" s="93" t="s">
        <v>57</v>
      </c>
      <c r="B49" s="93"/>
      <c r="C49" s="93"/>
      <c r="E49" s="94">
        <v>125000</v>
      </c>
      <c r="F49" s="94"/>
      <c r="G49" s="21"/>
      <c r="H49" s="25">
        <v>2372902604</v>
      </c>
      <c r="I49" s="23"/>
      <c r="J49" s="25">
        <v>4498076250</v>
      </c>
      <c r="K49" s="21"/>
      <c r="L49" s="26">
        <v>156250</v>
      </c>
      <c r="M49" s="21"/>
      <c r="N49" s="26">
        <v>0</v>
      </c>
      <c r="O49" s="21"/>
      <c r="P49" s="26">
        <v>0</v>
      </c>
      <c r="Q49" s="21"/>
      <c r="R49" s="26">
        <v>0</v>
      </c>
      <c r="S49" s="21"/>
      <c r="T49" s="26">
        <v>281250</v>
      </c>
      <c r="U49" s="21"/>
      <c r="V49" s="26">
        <v>19100</v>
      </c>
      <c r="W49" s="21"/>
      <c r="X49" s="25">
        <v>2372902604</v>
      </c>
      <c r="Y49" s="23"/>
      <c r="Z49" s="25">
        <v>5339912343.75</v>
      </c>
      <c r="AB49" s="19">
        <f t="shared" si="1"/>
        <v>5.384324544658225E-3</v>
      </c>
    </row>
    <row r="50" spans="1:28" ht="21.75" customHeight="1">
      <c r="A50" s="93" t="s">
        <v>58</v>
      </c>
      <c r="B50" s="93"/>
      <c r="C50" s="93"/>
      <c r="E50" s="94">
        <v>200000</v>
      </c>
      <c r="F50" s="94"/>
      <c r="G50" s="21"/>
      <c r="H50" s="25">
        <v>1827694494</v>
      </c>
      <c r="I50" s="23"/>
      <c r="J50" s="25">
        <v>1994064300</v>
      </c>
      <c r="K50" s="21"/>
      <c r="L50" s="26">
        <v>0</v>
      </c>
      <c r="M50" s="21"/>
      <c r="N50" s="26">
        <v>0</v>
      </c>
      <c r="O50" s="21"/>
      <c r="P50" s="26">
        <v>0</v>
      </c>
      <c r="Q50" s="21"/>
      <c r="R50" s="26">
        <v>0</v>
      </c>
      <c r="S50" s="21"/>
      <c r="T50" s="26">
        <v>200000</v>
      </c>
      <c r="U50" s="21"/>
      <c r="V50" s="26">
        <v>11770</v>
      </c>
      <c r="W50" s="21"/>
      <c r="X50" s="25">
        <v>1827694494</v>
      </c>
      <c r="Y50" s="23"/>
      <c r="Z50" s="25">
        <v>2339993700</v>
      </c>
      <c r="AB50" s="19">
        <f t="shared" si="1"/>
        <v>2.35945549331015E-3</v>
      </c>
    </row>
    <row r="51" spans="1:28" ht="21.75" customHeight="1">
      <c r="A51" s="93" t="s">
        <v>59</v>
      </c>
      <c r="B51" s="93"/>
      <c r="C51" s="93"/>
      <c r="E51" s="94">
        <v>11756700</v>
      </c>
      <c r="F51" s="94"/>
      <c r="G51" s="21"/>
      <c r="H51" s="25">
        <v>34652127265</v>
      </c>
      <c r="I51" s="23"/>
      <c r="J51" s="25">
        <v>41254219151.550003</v>
      </c>
      <c r="K51" s="21"/>
      <c r="L51" s="26">
        <v>0</v>
      </c>
      <c r="M51" s="21"/>
      <c r="N51" s="26">
        <v>0</v>
      </c>
      <c r="O51" s="21"/>
      <c r="P51" s="26">
        <v>-1</v>
      </c>
      <c r="Q51" s="21"/>
      <c r="R51" s="25">
        <v>1</v>
      </c>
      <c r="S51" s="21"/>
      <c r="T51" s="26">
        <v>11756699</v>
      </c>
      <c r="U51" s="21"/>
      <c r="V51" s="26">
        <v>3916</v>
      </c>
      <c r="W51" s="21"/>
      <c r="X51" s="25">
        <v>34652124318</v>
      </c>
      <c r="Y51" s="23"/>
      <c r="Z51" s="25">
        <v>45765299845.960197</v>
      </c>
      <c r="AB51" s="19">
        <f t="shared" si="1"/>
        <v>4.6145931129873106E-2</v>
      </c>
    </row>
    <row r="52" spans="1:28" ht="21.75" customHeight="1">
      <c r="A52" s="93" t="s">
        <v>60</v>
      </c>
      <c r="B52" s="93"/>
      <c r="C52" s="93"/>
      <c r="E52" s="94">
        <v>100000</v>
      </c>
      <c r="F52" s="94"/>
      <c r="G52" s="21"/>
      <c r="H52" s="25">
        <v>1252135908</v>
      </c>
      <c r="I52" s="23"/>
      <c r="J52" s="25">
        <v>1816129350</v>
      </c>
      <c r="K52" s="21"/>
      <c r="L52" s="26">
        <v>0</v>
      </c>
      <c r="M52" s="21"/>
      <c r="N52" s="26">
        <v>0</v>
      </c>
      <c r="O52" s="21"/>
      <c r="P52" s="26">
        <v>-50000</v>
      </c>
      <c r="Q52" s="21"/>
      <c r="R52" s="25">
        <v>949317759</v>
      </c>
      <c r="S52" s="21"/>
      <c r="T52" s="26">
        <v>50000</v>
      </c>
      <c r="U52" s="21"/>
      <c r="V52" s="26">
        <v>17430</v>
      </c>
      <c r="W52" s="21"/>
      <c r="X52" s="25">
        <v>626067954</v>
      </c>
      <c r="Y52" s="23"/>
      <c r="Z52" s="25">
        <v>866314570</v>
      </c>
      <c r="AB52" s="19">
        <f t="shared" si="1"/>
        <v>8.7351973260488714E-4</v>
      </c>
    </row>
    <row r="53" spans="1:28" ht="21.75" customHeight="1">
      <c r="A53" s="93" t="s">
        <v>61</v>
      </c>
      <c r="B53" s="93"/>
      <c r="C53" s="93"/>
      <c r="E53" s="94">
        <v>305300</v>
      </c>
      <c r="F53" s="94"/>
      <c r="G53" s="21"/>
      <c r="H53" s="25">
        <v>15309418059</v>
      </c>
      <c r="I53" s="23"/>
      <c r="J53" s="25">
        <v>15599050101</v>
      </c>
      <c r="K53" s="21"/>
      <c r="L53" s="26">
        <v>0</v>
      </c>
      <c r="M53" s="21"/>
      <c r="N53" s="26">
        <v>0</v>
      </c>
      <c r="O53" s="21"/>
      <c r="P53" s="26">
        <v>0</v>
      </c>
      <c r="Q53" s="21"/>
      <c r="R53" s="26">
        <v>0</v>
      </c>
      <c r="S53" s="21"/>
      <c r="T53" s="26">
        <v>305300</v>
      </c>
      <c r="U53" s="21"/>
      <c r="V53" s="26">
        <v>62300</v>
      </c>
      <c r="W53" s="21"/>
      <c r="X53" s="25">
        <v>15309418059</v>
      </c>
      <c r="Y53" s="23"/>
      <c r="Z53" s="25">
        <v>18907019869.5</v>
      </c>
      <c r="AB53" s="19">
        <f t="shared" si="1"/>
        <v>1.9064270084665581E-2</v>
      </c>
    </row>
    <row r="54" spans="1:28" ht="21.75" customHeight="1">
      <c r="A54" s="93" t="s">
        <v>62</v>
      </c>
      <c r="B54" s="93"/>
      <c r="C54" s="93"/>
      <c r="E54" s="94">
        <v>3200000</v>
      </c>
      <c r="F54" s="94"/>
      <c r="G54" s="21"/>
      <c r="H54" s="25">
        <v>18643798763</v>
      </c>
      <c r="I54" s="23"/>
      <c r="J54" s="25">
        <v>20517192000</v>
      </c>
      <c r="K54" s="21"/>
      <c r="L54" s="26">
        <v>0</v>
      </c>
      <c r="M54" s="21"/>
      <c r="N54" s="26">
        <v>0</v>
      </c>
      <c r="O54" s="21"/>
      <c r="P54" s="26">
        <v>0</v>
      </c>
      <c r="Q54" s="21"/>
      <c r="R54" s="26">
        <v>0</v>
      </c>
      <c r="S54" s="21"/>
      <c r="T54" s="26">
        <v>3200000</v>
      </c>
      <c r="U54" s="21"/>
      <c r="V54" s="26">
        <v>7310</v>
      </c>
      <c r="W54" s="21"/>
      <c r="X54" s="25">
        <v>18643798763</v>
      </c>
      <c r="Y54" s="23"/>
      <c r="Z54" s="25">
        <v>23252817600</v>
      </c>
      <c r="AB54" s="19">
        <f t="shared" si="1"/>
        <v>2.3446211936920574E-2</v>
      </c>
    </row>
    <row r="55" spans="1:28" ht="21.75" customHeight="1">
      <c r="A55" s="93" t="s">
        <v>63</v>
      </c>
      <c r="B55" s="93"/>
      <c r="C55" s="93"/>
      <c r="E55" s="94">
        <v>0</v>
      </c>
      <c r="F55" s="94"/>
      <c r="G55" s="21"/>
      <c r="H55" s="26">
        <v>0</v>
      </c>
      <c r="I55" s="21"/>
      <c r="J55" s="26">
        <v>0</v>
      </c>
      <c r="K55" s="21"/>
      <c r="L55" s="26">
        <v>428500</v>
      </c>
      <c r="M55" s="21"/>
      <c r="N55" s="25">
        <v>18306601308</v>
      </c>
      <c r="O55" s="21"/>
      <c r="P55" s="26">
        <v>0</v>
      </c>
      <c r="Q55" s="21"/>
      <c r="R55" s="26">
        <v>0</v>
      </c>
      <c r="S55" s="21"/>
      <c r="T55" s="26">
        <v>428500</v>
      </c>
      <c r="U55" s="21"/>
      <c r="V55" s="26">
        <v>47450</v>
      </c>
      <c r="W55" s="21"/>
      <c r="X55" s="25">
        <v>18306601308</v>
      </c>
      <c r="Y55" s="23"/>
      <c r="Z55" s="25">
        <v>20211347666.25</v>
      </c>
      <c r="AB55" s="19">
        <f t="shared" si="1"/>
        <v>2.0379446012326802E-2</v>
      </c>
    </row>
    <row r="56" spans="1:28" ht="21.75" customHeight="1">
      <c r="A56" s="93" t="s">
        <v>64</v>
      </c>
      <c r="B56" s="93"/>
      <c r="C56" s="93"/>
      <c r="E56" s="94">
        <v>0</v>
      </c>
      <c r="F56" s="94"/>
      <c r="G56" s="21"/>
      <c r="H56" s="26">
        <v>0</v>
      </c>
      <c r="I56" s="21"/>
      <c r="J56" s="26">
        <v>0</v>
      </c>
      <c r="K56" s="21"/>
      <c r="L56" s="26">
        <v>1200000</v>
      </c>
      <c r="M56" s="21"/>
      <c r="N56" s="25">
        <v>17912249568</v>
      </c>
      <c r="O56" s="21"/>
      <c r="P56" s="26">
        <v>0</v>
      </c>
      <c r="Q56" s="21"/>
      <c r="R56" s="26">
        <v>0</v>
      </c>
      <c r="S56" s="21"/>
      <c r="T56" s="26">
        <v>1200000</v>
      </c>
      <c r="U56" s="21"/>
      <c r="V56" s="26">
        <v>17340</v>
      </c>
      <c r="W56" s="21"/>
      <c r="X56" s="25">
        <v>17912249568</v>
      </c>
      <c r="Y56" s="23"/>
      <c r="Z56" s="25">
        <v>20684192400</v>
      </c>
      <c r="AB56" s="19">
        <f t="shared" si="1"/>
        <v>2.0856223409004927E-2</v>
      </c>
    </row>
    <row r="57" spans="1:28" ht="21.75" customHeight="1">
      <c r="A57" s="93" t="s">
        <v>65</v>
      </c>
      <c r="B57" s="93"/>
      <c r="C57" s="93"/>
      <c r="E57" s="94">
        <v>0</v>
      </c>
      <c r="F57" s="94"/>
      <c r="G57" s="21"/>
      <c r="H57" s="26">
        <v>0</v>
      </c>
      <c r="I57" s="21"/>
      <c r="J57" s="26">
        <v>0</v>
      </c>
      <c r="K57" s="21"/>
      <c r="L57" s="26">
        <v>450000</v>
      </c>
      <c r="M57" s="21"/>
      <c r="N57" s="25">
        <v>2960310522</v>
      </c>
      <c r="O57" s="21"/>
      <c r="P57" s="26">
        <v>0</v>
      </c>
      <c r="Q57" s="21"/>
      <c r="R57" s="26">
        <v>0</v>
      </c>
      <c r="S57" s="21"/>
      <c r="T57" s="26">
        <v>450000</v>
      </c>
      <c r="U57" s="21"/>
      <c r="V57" s="26">
        <v>9020</v>
      </c>
      <c r="W57" s="21"/>
      <c r="X57" s="25">
        <v>2960310522</v>
      </c>
      <c r="Y57" s="23"/>
      <c r="Z57" s="25">
        <v>4034848950</v>
      </c>
      <c r="AB57" s="19">
        <f t="shared" si="1"/>
        <v>4.0684069020160999E-3</v>
      </c>
    </row>
    <row r="58" spans="1:28" ht="21.75" customHeight="1">
      <c r="A58" s="93" t="s">
        <v>66</v>
      </c>
      <c r="B58" s="93"/>
      <c r="C58" s="93"/>
      <c r="E58" s="94">
        <v>0</v>
      </c>
      <c r="F58" s="94"/>
      <c r="G58" s="21"/>
      <c r="H58" s="26">
        <v>0</v>
      </c>
      <c r="I58" s="21"/>
      <c r="J58" s="26">
        <v>0</v>
      </c>
      <c r="K58" s="21"/>
      <c r="L58" s="26">
        <v>5120</v>
      </c>
      <c r="M58" s="21"/>
      <c r="N58" s="25">
        <v>16880928</v>
      </c>
      <c r="O58" s="21"/>
      <c r="P58" s="26">
        <v>0</v>
      </c>
      <c r="Q58" s="21"/>
      <c r="R58" s="26">
        <v>0</v>
      </c>
      <c r="S58" s="21"/>
      <c r="T58" s="26">
        <v>5120</v>
      </c>
      <c r="U58" s="21"/>
      <c r="V58" s="26">
        <v>3790</v>
      </c>
      <c r="W58" s="21"/>
      <c r="X58" s="25">
        <v>16880933</v>
      </c>
      <c r="Y58" s="23"/>
      <c r="Z58" s="25">
        <v>19289341.440000001</v>
      </c>
      <c r="AB58" s="19">
        <f t="shared" si="1"/>
        <v>1.9449771434403058E-5</v>
      </c>
    </row>
    <row r="59" spans="1:28" ht="21.75" customHeight="1">
      <c r="A59" s="93" t="s">
        <v>67</v>
      </c>
      <c r="B59" s="93"/>
      <c r="C59" s="93"/>
      <c r="E59" s="94">
        <v>0</v>
      </c>
      <c r="F59" s="94"/>
      <c r="G59" s="21"/>
      <c r="H59" s="26">
        <v>0</v>
      </c>
      <c r="I59" s="21"/>
      <c r="J59" s="26">
        <v>0</v>
      </c>
      <c r="K59" s="21"/>
      <c r="L59" s="26">
        <v>500000</v>
      </c>
      <c r="M59" s="21"/>
      <c r="N59" s="25">
        <v>3649811003</v>
      </c>
      <c r="O59" s="21"/>
      <c r="P59" s="26">
        <v>-250000</v>
      </c>
      <c r="Q59" s="21"/>
      <c r="R59" s="25">
        <v>2268919149</v>
      </c>
      <c r="S59" s="21"/>
      <c r="T59" s="26">
        <v>250000</v>
      </c>
      <c r="U59" s="21"/>
      <c r="V59" s="26">
        <v>10050</v>
      </c>
      <c r="W59" s="21"/>
      <c r="X59" s="25">
        <v>1824905501</v>
      </c>
      <c r="Y59" s="23"/>
      <c r="Z59" s="25">
        <v>2497550625</v>
      </c>
      <c r="AB59" s="19">
        <f t="shared" si="1"/>
        <v>2.5183228236795889E-3</v>
      </c>
    </row>
    <row r="60" spans="1:28" ht="21.75" customHeight="1">
      <c r="A60" s="95" t="s">
        <v>68</v>
      </c>
      <c r="B60" s="95"/>
      <c r="C60" s="95"/>
      <c r="D60" s="16"/>
      <c r="E60" s="94">
        <v>0</v>
      </c>
      <c r="F60" s="96"/>
      <c r="G60" s="21"/>
      <c r="H60" s="29">
        <v>0</v>
      </c>
      <c r="I60" s="21"/>
      <c r="J60" s="29">
        <v>0</v>
      </c>
      <c r="K60" s="21"/>
      <c r="L60" s="28">
        <v>595000</v>
      </c>
      <c r="M60" s="21"/>
      <c r="N60" s="27">
        <v>11029405607</v>
      </c>
      <c r="O60" s="21"/>
      <c r="P60" s="28">
        <v>0</v>
      </c>
      <c r="Q60" s="21"/>
      <c r="R60" s="29">
        <v>0</v>
      </c>
      <c r="S60" s="21"/>
      <c r="T60" s="28">
        <v>595000</v>
      </c>
      <c r="U60" s="21"/>
      <c r="V60" s="28">
        <v>29600</v>
      </c>
      <c r="W60" s="21"/>
      <c r="X60" s="27">
        <v>11029405607</v>
      </c>
      <c r="Y60" s="23"/>
      <c r="Z60" s="27">
        <v>17507208600</v>
      </c>
      <c r="AB60" s="19">
        <f t="shared" si="1"/>
        <v>1.7652816545530314E-2</v>
      </c>
    </row>
    <row r="61" spans="1:28" s="17" customFormat="1" ht="21.75" customHeight="1" thickBot="1">
      <c r="A61" s="97"/>
      <c r="B61" s="97"/>
      <c r="C61" s="97"/>
      <c r="D61" s="33"/>
      <c r="E61" s="98"/>
      <c r="F61" s="98"/>
      <c r="G61" s="30"/>
      <c r="H61" s="32">
        <f>SUM(H10:H60)</f>
        <v>665248883456</v>
      </c>
      <c r="I61" s="30"/>
      <c r="J61" s="32">
        <f>SUM(J10:J60)</f>
        <v>881659934346.0376</v>
      </c>
      <c r="K61" s="30"/>
      <c r="L61" s="31"/>
      <c r="M61" s="30"/>
      <c r="N61" s="32">
        <f>SUM(N10:N60)</f>
        <v>53875258936</v>
      </c>
      <c r="O61" s="30"/>
      <c r="P61" s="31"/>
      <c r="Q61" s="30"/>
      <c r="R61" s="32">
        <f>SUM(R10:R60)</f>
        <v>99180782244</v>
      </c>
      <c r="S61" s="30"/>
      <c r="T61" s="31"/>
      <c r="U61" s="30"/>
      <c r="V61" s="31"/>
      <c r="W61" s="30"/>
      <c r="X61" s="32">
        <f>SUM(X10:X60)</f>
        <v>647809684838</v>
      </c>
      <c r="Y61" s="30"/>
      <c r="Z61" s="32">
        <f>SUM(Z10:Z60)</f>
        <v>917940710014.47998</v>
      </c>
      <c r="AB61" s="34">
        <f>SUM(AB10:AB60)</f>
        <v>0.92557524867553453</v>
      </c>
    </row>
    <row r="62" spans="1:28" ht="13.5" thickTop="1">
      <c r="X62" s="84"/>
    </row>
    <row r="63" spans="1:28">
      <c r="X63" s="84"/>
      <c r="Y63" s="81"/>
      <c r="Z63" s="82">
        <v>917940710014</v>
      </c>
      <c r="AA63" s="81"/>
      <c r="AB63" s="81"/>
    </row>
    <row r="64" spans="1:28">
      <c r="X64" s="84"/>
      <c r="Y64" s="81"/>
      <c r="Z64" s="81"/>
      <c r="AA64" s="81"/>
      <c r="AB64" s="81"/>
    </row>
    <row r="65" spans="24:28">
      <c r="X65" s="85"/>
      <c r="Y65" s="81"/>
      <c r="Z65" s="81"/>
      <c r="AA65" s="81"/>
      <c r="AB65" s="81"/>
    </row>
    <row r="66" spans="24:28">
      <c r="X66" s="84"/>
      <c r="Y66" s="81"/>
      <c r="Z66" s="83">
        <f>Z63-Z61</f>
        <v>-0.47998046875</v>
      </c>
      <c r="AA66" s="81"/>
      <c r="AB66" s="81"/>
    </row>
    <row r="67" spans="24:28">
      <c r="X67" s="85"/>
      <c r="Y67" s="81"/>
      <c r="Z67" s="81"/>
      <c r="AA67" s="81"/>
      <c r="AB67" s="81"/>
    </row>
    <row r="68" spans="24:28">
      <c r="X68" s="84"/>
      <c r="Y68" s="81"/>
      <c r="Z68" s="81"/>
      <c r="AA68" s="81"/>
      <c r="AB68" s="81"/>
    </row>
    <row r="69" spans="24:28">
      <c r="X69" s="84"/>
      <c r="Y69" s="81"/>
      <c r="Z69" s="81"/>
      <c r="AA69" s="81"/>
      <c r="AB69" s="81"/>
    </row>
  </sheetData>
  <mergeCells count="118">
    <mergeCell ref="A1:AB1"/>
    <mergeCell ref="A2:AB2"/>
    <mergeCell ref="A3:AB3"/>
    <mergeCell ref="B5:AB5"/>
    <mergeCell ref="A6:B6"/>
    <mergeCell ref="C6:AB6"/>
    <mergeCell ref="F7:J7"/>
    <mergeCell ref="L7:R7"/>
    <mergeCell ref="T7:AB7"/>
    <mergeCell ref="A4:AB4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8:C58"/>
    <mergeCell ref="E58:F58"/>
    <mergeCell ref="A59:C59"/>
    <mergeCell ref="E59:F59"/>
    <mergeCell ref="A60:C60"/>
    <mergeCell ref="E60:F60"/>
    <mergeCell ref="A61:C61"/>
    <mergeCell ref="E61:F61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H21" sqref="H2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21.7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25" ht="24">
      <c r="A5" s="102" t="s">
        <v>193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21.75" customHeight="1"/>
    <row r="7" spans="1:25" ht="21">
      <c r="E7" s="100" t="s">
        <v>131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Y7" s="2" t="s">
        <v>132</v>
      </c>
    </row>
    <row r="8" spans="1:25" ht="42">
      <c r="A8" s="2" t="s">
        <v>194</v>
      </c>
      <c r="C8" s="2" t="s">
        <v>195</v>
      </c>
      <c r="E8" s="11" t="s">
        <v>74</v>
      </c>
      <c r="F8" s="3"/>
      <c r="G8" s="11" t="s">
        <v>12</v>
      </c>
      <c r="H8" s="3"/>
      <c r="I8" s="11" t="s">
        <v>73</v>
      </c>
      <c r="J8" s="3"/>
      <c r="K8" s="11" t="s">
        <v>196</v>
      </c>
      <c r="L8" s="3"/>
      <c r="M8" s="11" t="s">
        <v>197</v>
      </c>
      <c r="N8" s="3"/>
      <c r="O8" s="11" t="s">
        <v>198</v>
      </c>
      <c r="P8" s="3"/>
      <c r="Q8" s="11" t="s">
        <v>199</v>
      </c>
      <c r="R8" s="3"/>
      <c r="S8" s="11" t="s">
        <v>200</v>
      </c>
      <c r="T8" s="3"/>
      <c r="U8" s="11" t="s">
        <v>201</v>
      </c>
      <c r="V8" s="3"/>
      <c r="W8" s="11" t="s">
        <v>202</v>
      </c>
      <c r="Y8" s="11" t="s">
        <v>202</v>
      </c>
    </row>
  </sheetData>
  <mergeCells count="6">
    <mergeCell ref="A1:Y1"/>
    <mergeCell ref="A2:Y2"/>
    <mergeCell ref="A3:Y3"/>
    <mergeCell ref="A5:Y5"/>
    <mergeCell ref="E7:W7"/>
    <mergeCell ref="A4:Y4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1"/>
  <sheetViews>
    <sheetView rightToLeft="1" topLeftCell="A25" zoomScaleNormal="100" workbookViewId="0">
      <selection activeCell="I62" sqref="I62"/>
    </sheetView>
  </sheetViews>
  <sheetFormatPr defaultRowHeight="12.75"/>
  <cols>
    <col min="1" max="1" width="25" bestFit="1" customWidth="1"/>
    <col min="2" max="2" width="1.28515625" customWidth="1"/>
    <col min="3" max="3" width="12.140625" bestFit="1" customWidth="1"/>
    <col min="4" max="4" width="1.28515625" customWidth="1"/>
    <col min="5" max="5" width="16.28515625" bestFit="1" customWidth="1"/>
    <col min="6" max="6" width="1.28515625" customWidth="1"/>
    <col min="7" max="7" width="17.85546875" bestFit="1" customWidth="1"/>
    <col min="8" max="8" width="1.28515625" customWidth="1"/>
    <col min="9" max="9" width="16" customWidth="1"/>
    <col min="10" max="10" width="1.28515625" customWidth="1"/>
    <col min="11" max="11" width="12.140625" bestFit="1" customWidth="1"/>
    <col min="12" max="12" width="1.28515625" customWidth="1"/>
    <col min="13" max="13" width="16.2851562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8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ht="15.7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24">
      <c r="A5" s="102" t="s">
        <v>203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21">
      <c r="A6" s="97"/>
      <c r="C6" s="100" t="s">
        <v>131</v>
      </c>
      <c r="D6" s="100"/>
      <c r="E6" s="100"/>
      <c r="F6" s="100"/>
      <c r="G6" s="100"/>
      <c r="H6" s="100"/>
      <c r="I6" s="100"/>
      <c r="K6" s="100" t="s">
        <v>132</v>
      </c>
      <c r="L6" s="100"/>
      <c r="M6" s="100"/>
      <c r="N6" s="100"/>
      <c r="O6" s="100"/>
      <c r="P6" s="100"/>
      <c r="Q6" s="100"/>
      <c r="R6" s="100"/>
    </row>
    <row r="7" spans="1:18" ht="43.5" customHeight="1">
      <c r="A7" s="97"/>
      <c r="C7" s="11" t="s">
        <v>12</v>
      </c>
      <c r="D7" s="3"/>
      <c r="E7" s="11" t="s">
        <v>14</v>
      </c>
      <c r="F7" s="3"/>
      <c r="G7" s="11" t="s">
        <v>191</v>
      </c>
      <c r="H7" s="3"/>
      <c r="I7" s="12" t="s">
        <v>204</v>
      </c>
      <c r="K7" s="11" t="s">
        <v>12</v>
      </c>
      <c r="L7" s="3"/>
      <c r="M7" s="11" t="s">
        <v>14</v>
      </c>
      <c r="N7" s="3"/>
      <c r="O7" s="11" t="s">
        <v>191</v>
      </c>
      <c r="P7" s="3"/>
      <c r="Q7" s="118" t="s">
        <v>204</v>
      </c>
      <c r="R7" s="118"/>
    </row>
    <row r="8" spans="1:18" ht="21.75" customHeight="1">
      <c r="A8" s="35" t="s">
        <v>42</v>
      </c>
      <c r="C8" s="46">
        <v>34948</v>
      </c>
      <c r="D8" s="47"/>
      <c r="E8" s="48">
        <v>251518030</v>
      </c>
      <c r="F8" s="49"/>
      <c r="G8" s="48">
        <v>208787759</v>
      </c>
      <c r="H8" s="49"/>
      <c r="I8" s="50">
        <f>E8-G8</f>
        <v>42730271</v>
      </c>
      <c r="J8" s="47"/>
      <c r="K8" s="46">
        <v>34948</v>
      </c>
      <c r="L8" s="47"/>
      <c r="M8" s="48">
        <v>251518030</v>
      </c>
      <c r="N8" s="47"/>
      <c r="O8" s="48">
        <v>208787759</v>
      </c>
      <c r="P8" s="47"/>
      <c r="Q8" s="124">
        <f>M8-O8</f>
        <v>42730271</v>
      </c>
      <c r="R8" s="124"/>
    </row>
    <row r="9" spans="1:18" ht="21.75" customHeight="1">
      <c r="A9" s="6" t="s">
        <v>58</v>
      </c>
      <c r="C9" s="51">
        <v>200000</v>
      </c>
      <c r="D9" s="47"/>
      <c r="E9" s="52">
        <v>2339993700</v>
      </c>
      <c r="F9" s="49"/>
      <c r="G9" s="52">
        <v>1994064300</v>
      </c>
      <c r="H9" s="49"/>
      <c r="I9" s="53">
        <f t="shared" ref="I9:I55" si="0">E9-G9</f>
        <v>345929400</v>
      </c>
      <c r="J9" s="47"/>
      <c r="K9" s="51">
        <v>200000</v>
      </c>
      <c r="L9" s="47"/>
      <c r="M9" s="52">
        <v>2339993700</v>
      </c>
      <c r="N9" s="47"/>
      <c r="O9" s="52">
        <v>1994064300</v>
      </c>
      <c r="P9" s="47"/>
      <c r="Q9" s="122">
        <f t="shared" ref="Q9:Q55" si="1">M9-O9</f>
        <v>345929400</v>
      </c>
      <c r="R9" s="122"/>
    </row>
    <row r="10" spans="1:18" ht="21.75" customHeight="1">
      <c r="A10" s="6" t="s">
        <v>18</v>
      </c>
      <c r="C10" s="51">
        <v>2771415</v>
      </c>
      <c r="D10" s="47"/>
      <c r="E10" s="52">
        <v>4311457751</v>
      </c>
      <c r="F10" s="49"/>
      <c r="G10" s="52">
        <v>4385840727</v>
      </c>
      <c r="H10" s="49"/>
      <c r="I10" s="53">
        <f t="shared" si="0"/>
        <v>-74382976</v>
      </c>
      <c r="J10" s="47"/>
      <c r="K10" s="51">
        <v>2771415</v>
      </c>
      <c r="L10" s="47"/>
      <c r="M10" s="52">
        <v>4311457751</v>
      </c>
      <c r="N10" s="47"/>
      <c r="O10" s="52">
        <v>4385840727</v>
      </c>
      <c r="P10" s="47"/>
      <c r="Q10" s="122">
        <f t="shared" si="1"/>
        <v>-74382976</v>
      </c>
      <c r="R10" s="122"/>
    </row>
    <row r="11" spans="1:18" ht="21.75" customHeight="1">
      <c r="A11" s="6" t="s">
        <v>43</v>
      </c>
      <c r="C11" s="51">
        <v>700000</v>
      </c>
      <c r="D11" s="47"/>
      <c r="E11" s="52">
        <v>16261663950</v>
      </c>
      <c r="F11" s="49"/>
      <c r="G11" s="52">
        <v>15948538200</v>
      </c>
      <c r="H11" s="49"/>
      <c r="I11" s="53">
        <f t="shared" si="0"/>
        <v>313125750</v>
      </c>
      <c r="J11" s="47"/>
      <c r="K11" s="51">
        <v>700000</v>
      </c>
      <c r="L11" s="47"/>
      <c r="M11" s="52">
        <v>16261663950</v>
      </c>
      <c r="N11" s="47"/>
      <c r="O11" s="52">
        <v>15948538200</v>
      </c>
      <c r="P11" s="47"/>
      <c r="Q11" s="122">
        <f t="shared" si="1"/>
        <v>313125750</v>
      </c>
      <c r="R11" s="122"/>
    </row>
    <row r="12" spans="1:18" ht="21.75" customHeight="1">
      <c r="A12" s="6" t="s">
        <v>63</v>
      </c>
      <c r="C12" s="51">
        <v>428500</v>
      </c>
      <c r="D12" s="47"/>
      <c r="E12" s="52">
        <v>20211347666</v>
      </c>
      <c r="F12" s="49"/>
      <c r="G12" s="52">
        <v>18306601308</v>
      </c>
      <c r="H12" s="49"/>
      <c r="I12" s="53">
        <f t="shared" si="0"/>
        <v>1904746358</v>
      </c>
      <c r="J12" s="47"/>
      <c r="K12" s="51">
        <v>428500</v>
      </c>
      <c r="L12" s="47"/>
      <c r="M12" s="52">
        <v>20211347666</v>
      </c>
      <c r="N12" s="47"/>
      <c r="O12" s="52">
        <v>18306601308</v>
      </c>
      <c r="P12" s="47"/>
      <c r="Q12" s="122">
        <f t="shared" si="1"/>
        <v>1904746358</v>
      </c>
      <c r="R12" s="122"/>
    </row>
    <row r="13" spans="1:18" ht="21.75" customHeight="1">
      <c r="A13" s="6" t="s">
        <v>67</v>
      </c>
      <c r="C13" s="51">
        <v>250000</v>
      </c>
      <c r="D13" s="47"/>
      <c r="E13" s="52">
        <v>2497550625</v>
      </c>
      <c r="F13" s="49"/>
      <c r="G13" s="52">
        <v>1824905501</v>
      </c>
      <c r="H13" s="49"/>
      <c r="I13" s="53">
        <f t="shared" si="0"/>
        <v>672645124</v>
      </c>
      <c r="J13" s="47"/>
      <c r="K13" s="51">
        <v>250000</v>
      </c>
      <c r="L13" s="47"/>
      <c r="M13" s="52">
        <v>2497550625</v>
      </c>
      <c r="N13" s="47"/>
      <c r="O13" s="52">
        <v>1824905501</v>
      </c>
      <c r="P13" s="47"/>
      <c r="Q13" s="122">
        <f t="shared" si="1"/>
        <v>672645124</v>
      </c>
      <c r="R13" s="122"/>
    </row>
    <row r="14" spans="1:18" ht="21.75" customHeight="1">
      <c r="A14" s="6" t="s">
        <v>54</v>
      </c>
      <c r="C14" s="51">
        <v>2000000</v>
      </c>
      <c r="D14" s="47"/>
      <c r="E14" s="52">
        <v>27217089000</v>
      </c>
      <c r="F14" s="49"/>
      <c r="G14" s="52">
        <v>28847331000</v>
      </c>
      <c r="H14" s="49"/>
      <c r="I14" s="53">
        <f t="shared" si="0"/>
        <v>-1630242000</v>
      </c>
      <c r="J14" s="47"/>
      <c r="K14" s="51">
        <v>2000000</v>
      </c>
      <c r="L14" s="47"/>
      <c r="M14" s="52">
        <v>27217089000</v>
      </c>
      <c r="N14" s="47"/>
      <c r="O14" s="52">
        <v>28847331000</v>
      </c>
      <c r="P14" s="47"/>
      <c r="Q14" s="122">
        <f t="shared" si="1"/>
        <v>-1630242000</v>
      </c>
      <c r="R14" s="122"/>
    </row>
    <row r="15" spans="1:18" ht="21.75" customHeight="1">
      <c r="A15" s="6" t="s">
        <v>49</v>
      </c>
      <c r="C15" s="51">
        <v>8117981</v>
      </c>
      <c r="D15" s="47"/>
      <c r="E15" s="52">
        <v>38734459262</v>
      </c>
      <c r="F15" s="49"/>
      <c r="G15" s="52">
        <v>39557566521</v>
      </c>
      <c r="H15" s="49"/>
      <c r="I15" s="53">
        <f t="shared" si="0"/>
        <v>-823107259</v>
      </c>
      <c r="J15" s="47"/>
      <c r="K15" s="51">
        <v>8117981</v>
      </c>
      <c r="L15" s="47"/>
      <c r="M15" s="52">
        <v>38734459262</v>
      </c>
      <c r="N15" s="47"/>
      <c r="O15" s="52">
        <v>39557566521</v>
      </c>
      <c r="P15" s="47"/>
      <c r="Q15" s="122">
        <f t="shared" si="1"/>
        <v>-823107259</v>
      </c>
      <c r="R15" s="122"/>
    </row>
    <row r="16" spans="1:18" ht="21.75" customHeight="1">
      <c r="A16" s="6" t="s">
        <v>48</v>
      </c>
      <c r="C16" s="51">
        <v>1000000</v>
      </c>
      <c r="D16" s="47"/>
      <c r="E16" s="52">
        <v>59464071000</v>
      </c>
      <c r="F16" s="49"/>
      <c r="G16" s="52">
        <v>53231377500</v>
      </c>
      <c r="H16" s="49"/>
      <c r="I16" s="53">
        <f t="shared" si="0"/>
        <v>6232693500</v>
      </c>
      <c r="J16" s="47"/>
      <c r="K16" s="51">
        <v>1000000</v>
      </c>
      <c r="L16" s="47"/>
      <c r="M16" s="52">
        <v>59464071000</v>
      </c>
      <c r="N16" s="47"/>
      <c r="O16" s="52">
        <v>53231377500</v>
      </c>
      <c r="P16" s="47"/>
      <c r="Q16" s="122">
        <f t="shared" si="1"/>
        <v>6232693500</v>
      </c>
      <c r="R16" s="122"/>
    </row>
    <row r="17" spans="1:18" ht="21.75" customHeight="1">
      <c r="A17" s="6" t="s">
        <v>30</v>
      </c>
      <c r="C17" s="51">
        <v>8660149</v>
      </c>
      <c r="D17" s="47"/>
      <c r="E17" s="52">
        <v>14273093806</v>
      </c>
      <c r="F17" s="49"/>
      <c r="G17" s="52">
        <v>13911531719</v>
      </c>
      <c r="H17" s="49"/>
      <c r="I17" s="53">
        <f>E17-G17</f>
        <v>361562087</v>
      </c>
      <c r="J17" s="47"/>
      <c r="K17" s="51">
        <v>8660149</v>
      </c>
      <c r="L17" s="47"/>
      <c r="M17" s="52">
        <v>14273093806</v>
      </c>
      <c r="N17" s="47"/>
      <c r="O17" s="52">
        <v>13911531719</v>
      </c>
      <c r="P17" s="47"/>
      <c r="Q17" s="122">
        <f t="shared" si="1"/>
        <v>361562087</v>
      </c>
      <c r="R17" s="122"/>
    </row>
    <row r="18" spans="1:18" ht="21.75" customHeight="1">
      <c r="A18" s="6" t="s">
        <v>56</v>
      </c>
      <c r="C18" s="51">
        <v>350000</v>
      </c>
      <c r="D18" s="47"/>
      <c r="E18" s="52">
        <v>1798733475</v>
      </c>
      <c r="F18" s="49"/>
      <c r="G18" s="52">
        <v>1819608525</v>
      </c>
      <c r="H18" s="49"/>
      <c r="I18" s="53">
        <f t="shared" si="0"/>
        <v>-20875050</v>
      </c>
      <c r="J18" s="47"/>
      <c r="K18" s="51">
        <v>350000</v>
      </c>
      <c r="L18" s="47"/>
      <c r="M18" s="52">
        <v>1798733475</v>
      </c>
      <c r="N18" s="47"/>
      <c r="O18" s="52">
        <v>1819608525</v>
      </c>
      <c r="P18" s="47"/>
      <c r="Q18" s="122">
        <f t="shared" si="1"/>
        <v>-20875050</v>
      </c>
      <c r="R18" s="122"/>
    </row>
    <row r="19" spans="1:18" ht="21.75" customHeight="1">
      <c r="A19" s="6" t="s">
        <v>32</v>
      </c>
      <c r="C19" s="51">
        <v>1900000</v>
      </c>
      <c r="D19" s="47"/>
      <c r="E19" s="52">
        <v>5226019065</v>
      </c>
      <c r="F19" s="49"/>
      <c r="G19" s="52">
        <v>4799173995</v>
      </c>
      <c r="H19" s="49"/>
      <c r="I19" s="53">
        <f t="shared" si="0"/>
        <v>426845070</v>
      </c>
      <c r="J19" s="47"/>
      <c r="K19" s="51">
        <v>1900000</v>
      </c>
      <c r="L19" s="47"/>
      <c r="M19" s="52">
        <v>5226019065</v>
      </c>
      <c r="N19" s="47"/>
      <c r="O19" s="52">
        <v>4799173995</v>
      </c>
      <c r="P19" s="47"/>
      <c r="Q19" s="122">
        <f t="shared" si="1"/>
        <v>426845070</v>
      </c>
      <c r="R19" s="122"/>
    </row>
    <row r="20" spans="1:18" ht="21.75" customHeight="1">
      <c r="A20" s="6" t="s">
        <v>38</v>
      </c>
      <c r="C20" s="51">
        <v>33000000</v>
      </c>
      <c r="D20" s="47"/>
      <c r="E20" s="52">
        <v>45006607800</v>
      </c>
      <c r="F20" s="49"/>
      <c r="G20" s="52">
        <v>45925110001</v>
      </c>
      <c r="H20" s="49"/>
      <c r="I20" s="53">
        <f t="shared" si="0"/>
        <v>-918502201</v>
      </c>
      <c r="J20" s="47"/>
      <c r="K20" s="51">
        <v>33000000</v>
      </c>
      <c r="L20" s="47"/>
      <c r="M20" s="52">
        <v>45006607800</v>
      </c>
      <c r="N20" s="47"/>
      <c r="O20" s="52">
        <v>45925110001</v>
      </c>
      <c r="P20" s="47"/>
      <c r="Q20" s="122">
        <f t="shared" si="1"/>
        <v>-918502201</v>
      </c>
      <c r="R20" s="122"/>
    </row>
    <row r="21" spans="1:18" ht="21.75" customHeight="1">
      <c r="A21" s="6" t="s">
        <v>29</v>
      </c>
      <c r="C21" s="51">
        <v>50170</v>
      </c>
      <c r="D21" s="47"/>
      <c r="E21" s="52">
        <v>3163348515</v>
      </c>
      <c r="F21" s="49"/>
      <c r="G21" s="52">
        <v>3163348515</v>
      </c>
      <c r="H21" s="49"/>
      <c r="I21" s="54">
        <f t="shared" si="0"/>
        <v>0</v>
      </c>
      <c r="J21" s="47"/>
      <c r="K21" s="51">
        <v>50170</v>
      </c>
      <c r="L21" s="47"/>
      <c r="M21" s="52">
        <v>3163348515</v>
      </c>
      <c r="N21" s="47"/>
      <c r="O21" s="52">
        <v>3163348515</v>
      </c>
      <c r="P21" s="47"/>
      <c r="Q21" s="125">
        <f t="shared" si="1"/>
        <v>0</v>
      </c>
      <c r="R21" s="125"/>
    </row>
    <row r="22" spans="1:18" ht="21.75" customHeight="1">
      <c r="A22" s="6" t="s">
        <v>66</v>
      </c>
      <c r="C22" s="51">
        <v>5120</v>
      </c>
      <c r="D22" s="47"/>
      <c r="E22" s="52">
        <v>19289341</v>
      </c>
      <c r="F22" s="49"/>
      <c r="G22" s="52">
        <v>16880933</v>
      </c>
      <c r="H22" s="49"/>
      <c r="I22" s="53">
        <f t="shared" si="0"/>
        <v>2408408</v>
      </c>
      <c r="J22" s="47"/>
      <c r="K22" s="51">
        <v>5120</v>
      </c>
      <c r="L22" s="47"/>
      <c r="M22" s="52">
        <v>19289341</v>
      </c>
      <c r="N22" s="47"/>
      <c r="O22" s="52">
        <v>16880933</v>
      </c>
      <c r="P22" s="47"/>
      <c r="Q22" s="122">
        <f t="shared" si="1"/>
        <v>2408408</v>
      </c>
      <c r="R22" s="122"/>
    </row>
    <row r="23" spans="1:18" ht="21.75" customHeight="1">
      <c r="A23" s="6" t="s">
        <v>47</v>
      </c>
      <c r="C23" s="51">
        <v>294172</v>
      </c>
      <c r="D23" s="47"/>
      <c r="E23" s="52">
        <v>23218281122</v>
      </c>
      <c r="F23" s="49"/>
      <c r="G23" s="52">
        <v>17285045303</v>
      </c>
      <c r="H23" s="49"/>
      <c r="I23" s="53">
        <f t="shared" si="0"/>
        <v>5933235819</v>
      </c>
      <c r="J23" s="47"/>
      <c r="K23" s="51">
        <v>294172</v>
      </c>
      <c r="L23" s="47"/>
      <c r="M23" s="52">
        <v>23218281122</v>
      </c>
      <c r="N23" s="47"/>
      <c r="O23" s="52">
        <v>17285045303</v>
      </c>
      <c r="P23" s="47"/>
      <c r="Q23" s="122">
        <f t="shared" si="1"/>
        <v>5933235819</v>
      </c>
      <c r="R23" s="122"/>
    </row>
    <row r="24" spans="1:18" ht="21.75" customHeight="1">
      <c r="A24" s="6" t="s">
        <v>27</v>
      </c>
      <c r="C24" s="51">
        <v>3000000</v>
      </c>
      <c r="D24" s="47"/>
      <c r="E24" s="52">
        <v>14165212500</v>
      </c>
      <c r="F24" s="49"/>
      <c r="G24" s="52">
        <v>14215909016</v>
      </c>
      <c r="H24" s="49"/>
      <c r="I24" s="53">
        <f t="shared" si="0"/>
        <v>-50696516</v>
      </c>
      <c r="J24" s="47"/>
      <c r="K24" s="51">
        <v>3000000</v>
      </c>
      <c r="L24" s="47"/>
      <c r="M24" s="52">
        <v>14165212500</v>
      </c>
      <c r="N24" s="47"/>
      <c r="O24" s="52">
        <v>14215909016</v>
      </c>
      <c r="P24" s="47"/>
      <c r="Q24" s="122">
        <f t="shared" si="1"/>
        <v>-50696516</v>
      </c>
      <c r="R24" s="122"/>
    </row>
    <row r="25" spans="1:18" ht="21.75" customHeight="1">
      <c r="A25" s="6" t="s">
        <v>45</v>
      </c>
      <c r="C25" s="51">
        <v>385000</v>
      </c>
      <c r="D25" s="47"/>
      <c r="E25" s="52">
        <v>19384223512</v>
      </c>
      <c r="F25" s="49"/>
      <c r="G25" s="52">
        <v>17451541800</v>
      </c>
      <c r="H25" s="49"/>
      <c r="I25" s="53">
        <f t="shared" si="0"/>
        <v>1932681712</v>
      </c>
      <c r="J25" s="47"/>
      <c r="K25" s="51">
        <v>385000</v>
      </c>
      <c r="L25" s="47"/>
      <c r="M25" s="52">
        <v>19384223512</v>
      </c>
      <c r="N25" s="47"/>
      <c r="O25" s="52">
        <v>17451541800</v>
      </c>
      <c r="P25" s="47"/>
      <c r="Q25" s="122">
        <f t="shared" si="1"/>
        <v>1932681712</v>
      </c>
      <c r="R25" s="122"/>
    </row>
    <row r="26" spans="1:18" ht="21.75" customHeight="1">
      <c r="A26" s="6" t="s">
        <v>55</v>
      </c>
      <c r="C26" s="51">
        <v>6000000</v>
      </c>
      <c r="D26" s="47"/>
      <c r="E26" s="52">
        <v>49324761000</v>
      </c>
      <c r="F26" s="49"/>
      <c r="G26" s="52">
        <v>46163681999</v>
      </c>
      <c r="H26" s="49"/>
      <c r="I26" s="53">
        <f t="shared" si="0"/>
        <v>3161079001</v>
      </c>
      <c r="J26" s="47"/>
      <c r="K26" s="51">
        <v>6000000</v>
      </c>
      <c r="L26" s="47"/>
      <c r="M26" s="52">
        <v>49324761000</v>
      </c>
      <c r="N26" s="47"/>
      <c r="O26" s="52">
        <v>46163681999</v>
      </c>
      <c r="P26" s="47"/>
      <c r="Q26" s="122">
        <f t="shared" si="1"/>
        <v>3161079001</v>
      </c>
      <c r="R26" s="122"/>
    </row>
    <row r="27" spans="1:18" ht="21.75" customHeight="1">
      <c r="A27" s="6" t="s">
        <v>41</v>
      </c>
      <c r="C27" s="51">
        <v>2000000</v>
      </c>
      <c r="D27" s="47"/>
      <c r="E27" s="52">
        <v>11053836000</v>
      </c>
      <c r="F27" s="49"/>
      <c r="G27" s="52">
        <v>7990173909</v>
      </c>
      <c r="H27" s="49"/>
      <c r="I27" s="53">
        <f t="shared" si="0"/>
        <v>3063662091</v>
      </c>
      <c r="J27" s="47"/>
      <c r="K27" s="51">
        <v>2000000</v>
      </c>
      <c r="L27" s="47"/>
      <c r="M27" s="52">
        <v>11053836000</v>
      </c>
      <c r="N27" s="47"/>
      <c r="O27" s="52">
        <v>7990173909</v>
      </c>
      <c r="P27" s="47"/>
      <c r="Q27" s="122">
        <f t="shared" si="1"/>
        <v>3063662091</v>
      </c>
      <c r="R27" s="122"/>
    </row>
    <row r="28" spans="1:18" ht="21.75" customHeight="1">
      <c r="A28" s="6" t="s">
        <v>68</v>
      </c>
      <c r="C28" s="51">
        <v>595000</v>
      </c>
      <c r="D28" s="47"/>
      <c r="E28" s="52">
        <v>17507208600</v>
      </c>
      <c r="F28" s="49"/>
      <c r="G28" s="52">
        <v>11029405607</v>
      </c>
      <c r="H28" s="49"/>
      <c r="I28" s="53">
        <f t="shared" si="0"/>
        <v>6477802993</v>
      </c>
      <c r="J28" s="47"/>
      <c r="K28" s="51">
        <v>595000</v>
      </c>
      <c r="L28" s="47"/>
      <c r="M28" s="52">
        <v>17507208600</v>
      </c>
      <c r="N28" s="47"/>
      <c r="O28" s="52">
        <v>11029405607</v>
      </c>
      <c r="P28" s="47"/>
      <c r="Q28" s="122">
        <f t="shared" si="1"/>
        <v>6477802993</v>
      </c>
      <c r="R28" s="122"/>
    </row>
    <row r="29" spans="1:18" ht="21.75" customHeight="1">
      <c r="A29" s="6" t="s">
        <v>28</v>
      </c>
      <c r="C29" s="51">
        <v>1100000</v>
      </c>
      <c r="D29" s="47"/>
      <c r="E29" s="52">
        <v>12279499650</v>
      </c>
      <c r="F29" s="49"/>
      <c r="G29" s="52">
        <v>12279499650</v>
      </c>
      <c r="H29" s="49"/>
      <c r="I29" s="54">
        <f t="shared" si="0"/>
        <v>0</v>
      </c>
      <c r="J29" s="47"/>
      <c r="K29" s="51">
        <v>1100000</v>
      </c>
      <c r="L29" s="47"/>
      <c r="M29" s="52">
        <v>12279499650</v>
      </c>
      <c r="N29" s="47"/>
      <c r="O29" s="52">
        <v>12279499650</v>
      </c>
      <c r="P29" s="47"/>
      <c r="Q29" s="125">
        <f t="shared" si="1"/>
        <v>0</v>
      </c>
      <c r="R29" s="125"/>
    </row>
    <row r="30" spans="1:18" ht="21.75" customHeight="1">
      <c r="A30" s="6" t="s">
        <v>62</v>
      </c>
      <c r="C30" s="51">
        <v>3200000</v>
      </c>
      <c r="D30" s="47"/>
      <c r="E30" s="52">
        <v>23252817600</v>
      </c>
      <c r="F30" s="49"/>
      <c r="G30" s="52">
        <v>20517192000</v>
      </c>
      <c r="H30" s="49"/>
      <c r="I30" s="53">
        <f t="shared" si="0"/>
        <v>2735625600</v>
      </c>
      <c r="J30" s="47"/>
      <c r="K30" s="51">
        <v>3200000</v>
      </c>
      <c r="L30" s="47"/>
      <c r="M30" s="52">
        <v>23252817600</v>
      </c>
      <c r="N30" s="47"/>
      <c r="O30" s="52">
        <v>20517192000</v>
      </c>
      <c r="P30" s="47"/>
      <c r="Q30" s="122">
        <f t="shared" si="1"/>
        <v>2735625600</v>
      </c>
      <c r="R30" s="122"/>
    </row>
    <row r="31" spans="1:18" ht="21.75" customHeight="1">
      <c r="A31" s="6" t="s">
        <v>40</v>
      </c>
      <c r="C31" s="51">
        <v>800000</v>
      </c>
      <c r="D31" s="47"/>
      <c r="E31" s="52">
        <v>6703873200</v>
      </c>
      <c r="F31" s="49"/>
      <c r="G31" s="52">
        <v>5980204800</v>
      </c>
      <c r="H31" s="49"/>
      <c r="I31" s="53">
        <f t="shared" si="0"/>
        <v>723668400</v>
      </c>
      <c r="J31" s="47"/>
      <c r="K31" s="51">
        <v>800000</v>
      </c>
      <c r="L31" s="47"/>
      <c r="M31" s="52">
        <v>6703873200</v>
      </c>
      <c r="N31" s="47"/>
      <c r="O31" s="52">
        <v>5980204800</v>
      </c>
      <c r="P31" s="47"/>
      <c r="Q31" s="122">
        <f t="shared" si="1"/>
        <v>723668400</v>
      </c>
      <c r="R31" s="122"/>
    </row>
    <row r="32" spans="1:18" ht="21.75" customHeight="1">
      <c r="A32" s="6" t="s">
        <v>57</v>
      </c>
      <c r="C32" s="51">
        <v>281250</v>
      </c>
      <c r="D32" s="47"/>
      <c r="E32" s="52">
        <v>5339912343</v>
      </c>
      <c r="F32" s="49"/>
      <c r="G32" s="52">
        <v>4498076250</v>
      </c>
      <c r="H32" s="49"/>
      <c r="I32" s="53">
        <f t="shared" si="0"/>
        <v>841836093</v>
      </c>
      <c r="J32" s="47"/>
      <c r="K32" s="51">
        <v>281250</v>
      </c>
      <c r="L32" s="47"/>
      <c r="M32" s="52">
        <v>5339912343</v>
      </c>
      <c r="N32" s="47"/>
      <c r="O32" s="52">
        <v>4498076250</v>
      </c>
      <c r="P32" s="47"/>
      <c r="Q32" s="122">
        <f t="shared" si="1"/>
        <v>841836093</v>
      </c>
      <c r="R32" s="122"/>
    </row>
    <row r="33" spans="1:18" ht="21.75" customHeight="1">
      <c r="A33" s="6" t="s">
        <v>20</v>
      </c>
      <c r="C33" s="51">
        <v>2035520</v>
      </c>
      <c r="D33" s="47"/>
      <c r="E33" s="52">
        <v>37554464655</v>
      </c>
      <c r="F33" s="49"/>
      <c r="G33" s="52">
        <v>29116850559</v>
      </c>
      <c r="H33" s="49"/>
      <c r="I33" s="53">
        <f t="shared" si="0"/>
        <v>8437614096</v>
      </c>
      <c r="J33" s="47"/>
      <c r="K33" s="51">
        <v>2035520</v>
      </c>
      <c r="L33" s="47"/>
      <c r="M33" s="52">
        <v>37554464655</v>
      </c>
      <c r="N33" s="47"/>
      <c r="O33" s="52">
        <v>29116850559</v>
      </c>
      <c r="P33" s="47"/>
      <c r="Q33" s="122">
        <f t="shared" si="1"/>
        <v>8437614096</v>
      </c>
      <c r="R33" s="122"/>
    </row>
    <row r="34" spans="1:18" ht="21.75" customHeight="1">
      <c r="A34" s="6" t="s">
        <v>61</v>
      </c>
      <c r="C34" s="51">
        <v>305300</v>
      </c>
      <c r="D34" s="47"/>
      <c r="E34" s="52">
        <v>18907019869</v>
      </c>
      <c r="F34" s="49"/>
      <c r="G34" s="52">
        <v>15599050101</v>
      </c>
      <c r="H34" s="49"/>
      <c r="I34" s="53">
        <f t="shared" si="0"/>
        <v>3307969768</v>
      </c>
      <c r="J34" s="47"/>
      <c r="K34" s="51">
        <v>305300</v>
      </c>
      <c r="L34" s="47"/>
      <c r="M34" s="52">
        <v>18907019869</v>
      </c>
      <c r="N34" s="47"/>
      <c r="O34" s="52">
        <v>15599050101</v>
      </c>
      <c r="P34" s="47"/>
      <c r="Q34" s="122">
        <f t="shared" si="1"/>
        <v>3307969768</v>
      </c>
      <c r="R34" s="122"/>
    </row>
    <row r="35" spans="1:18" ht="21.75" customHeight="1">
      <c r="A35" s="6" t="s">
        <v>23</v>
      </c>
      <c r="C35" s="51">
        <v>3400000</v>
      </c>
      <c r="D35" s="47"/>
      <c r="E35" s="52">
        <v>15175167300</v>
      </c>
      <c r="F35" s="49"/>
      <c r="G35" s="52">
        <v>14232211470</v>
      </c>
      <c r="H35" s="49"/>
      <c r="I35" s="53">
        <f t="shared" si="0"/>
        <v>942955830</v>
      </c>
      <c r="J35" s="47"/>
      <c r="K35" s="51">
        <v>3400000</v>
      </c>
      <c r="L35" s="47"/>
      <c r="M35" s="52">
        <v>15175167300</v>
      </c>
      <c r="N35" s="47"/>
      <c r="O35" s="52">
        <v>14232211470</v>
      </c>
      <c r="P35" s="47"/>
      <c r="Q35" s="122">
        <f t="shared" si="1"/>
        <v>942955830</v>
      </c>
      <c r="R35" s="122"/>
    </row>
    <row r="36" spans="1:18" ht="21.75" customHeight="1">
      <c r="A36" s="6" t="s">
        <v>60</v>
      </c>
      <c r="C36" s="51">
        <v>50000</v>
      </c>
      <c r="D36" s="47"/>
      <c r="E36" s="52">
        <v>866314575</v>
      </c>
      <c r="F36" s="49"/>
      <c r="G36" s="52">
        <v>908064676</v>
      </c>
      <c r="H36" s="49"/>
      <c r="I36" s="53">
        <f t="shared" si="0"/>
        <v>-41750101</v>
      </c>
      <c r="J36" s="47"/>
      <c r="K36" s="51">
        <v>50000</v>
      </c>
      <c r="L36" s="47"/>
      <c r="M36" s="52">
        <v>866314575</v>
      </c>
      <c r="N36" s="47"/>
      <c r="O36" s="52">
        <v>908064676</v>
      </c>
      <c r="P36" s="47"/>
      <c r="Q36" s="122">
        <f t="shared" si="1"/>
        <v>-41750101</v>
      </c>
      <c r="R36" s="122"/>
    </row>
    <row r="37" spans="1:18" ht="21.75" customHeight="1">
      <c r="A37" s="6" t="s">
        <v>22</v>
      </c>
      <c r="C37" s="51">
        <v>20000000</v>
      </c>
      <c r="D37" s="47"/>
      <c r="E37" s="52">
        <v>62784198000</v>
      </c>
      <c r="F37" s="49"/>
      <c r="G37" s="52">
        <v>63778248009</v>
      </c>
      <c r="H37" s="49"/>
      <c r="I37" s="53">
        <f t="shared" si="0"/>
        <v>-994050009</v>
      </c>
      <c r="J37" s="47"/>
      <c r="K37" s="51">
        <v>20000000</v>
      </c>
      <c r="L37" s="47"/>
      <c r="M37" s="52">
        <v>62784198000</v>
      </c>
      <c r="N37" s="47"/>
      <c r="O37" s="52">
        <v>63778248009</v>
      </c>
      <c r="P37" s="47"/>
      <c r="Q37" s="122">
        <f t="shared" si="1"/>
        <v>-994050009</v>
      </c>
      <c r="R37" s="122"/>
    </row>
    <row r="38" spans="1:18" ht="21.75" customHeight="1">
      <c r="A38" s="6" t="s">
        <v>35</v>
      </c>
      <c r="C38" s="51">
        <v>617383</v>
      </c>
      <c r="D38" s="47"/>
      <c r="E38" s="52">
        <v>1861994838</v>
      </c>
      <c r="F38" s="49"/>
      <c r="G38" s="52">
        <v>1861994838</v>
      </c>
      <c r="H38" s="49"/>
      <c r="I38" s="54">
        <f t="shared" si="0"/>
        <v>0</v>
      </c>
      <c r="J38" s="47"/>
      <c r="K38" s="51">
        <v>617383</v>
      </c>
      <c r="L38" s="47"/>
      <c r="M38" s="52">
        <v>1861994838</v>
      </c>
      <c r="N38" s="47"/>
      <c r="O38" s="52">
        <v>1861994838</v>
      </c>
      <c r="P38" s="47"/>
      <c r="Q38" s="125">
        <f t="shared" si="1"/>
        <v>0</v>
      </c>
      <c r="R38" s="125"/>
    </row>
    <row r="39" spans="1:18" ht="21.75" customHeight="1">
      <c r="A39" s="6" t="s">
        <v>21</v>
      </c>
      <c r="C39" s="51">
        <v>72634517</v>
      </c>
      <c r="D39" s="47"/>
      <c r="E39" s="52">
        <v>44115630732</v>
      </c>
      <c r="F39" s="49"/>
      <c r="G39" s="52">
        <v>44141738968</v>
      </c>
      <c r="H39" s="49"/>
      <c r="I39" s="53">
        <f t="shared" si="0"/>
        <v>-26108236</v>
      </c>
      <c r="J39" s="47"/>
      <c r="K39" s="51">
        <v>72634517</v>
      </c>
      <c r="L39" s="47"/>
      <c r="M39" s="52">
        <v>44115630732</v>
      </c>
      <c r="N39" s="47"/>
      <c r="O39" s="52">
        <v>44141738968</v>
      </c>
      <c r="P39" s="47"/>
      <c r="Q39" s="122">
        <f t="shared" si="1"/>
        <v>-26108236</v>
      </c>
      <c r="R39" s="122"/>
    </row>
    <row r="40" spans="1:18" ht="21.75" customHeight="1">
      <c r="A40" s="6" t="s">
        <v>25</v>
      </c>
      <c r="C40" s="51">
        <v>1891700</v>
      </c>
      <c r="D40" s="47"/>
      <c r="E40" s="52">
        <v>5043351840</v>
      </c>
      <c r="F40" s="49"/>
      <c r="G40" s="52">
        <v>5208830946</v>
      </c>
      <c r="H40" s="49"/>
      <c r="I40" s="53">
        <f t="shared" si="0"/>
        <v>-165479106</v>
      </c>
      <c r="J40" s="47"/>
      <c r="K40" s="51">
        <v>1891700</v>
      </c>
      <c r="L40" s="47"/>
      <c r="M40" s="52">
        <v>5043351840</v>
      </c>
      <c r="N40" s="47"/>
      <c r="O40" s="52">
        <v>5208830946</v>
      </c>
      <c r="P40" s="47"/>
      <c r="Q40" s="122">
        <f t="shared" si="1"/>
        <v>-165479106</v>
      </c>
      <c r="R40" s="122"/>
    </row>
    <row r="41" spans="1:18" ht="21.75" customHeight="1">
      <c r="A41" s="6" t="s">
        <v>19</v>
      </c>
      <c r="C41" s="51">
        <v>6000000</v>
      </c>
      <c r="D41" s="47"/>
      <c r="E41" s="52">
        <v>20690156700</v>
      </c>
      <c r="F41" s="49"/>
      <c r="G41" s="52">
        <v>20040047998</v>
      </c>
      <c r="H41" s="49"/>
      <c r="I41" s="53">
        <f t="shared" si="0"/>
        <v>650108702</v>
      </c>
      <c r="J41" s="47"/>
      <c r="K41" s="51">
        <v>6000000</v>
      </c>
      <c r="L41" s="47"/>
      <c r="M41" s="52">
        <v>20690156700</v>
      </c>
      <c r="N41" s="47"/>
      <c r="O41" s="52">
        <v>20040047998</v>
      </c>
      <c r="P41" s="47"/>
      <c r="Q41" s="122">
        <f t="shared" si="1"/>
        <v>650108702</v>
      </c>
      <c r="R41" s="122"/>
    </row>
    <row r="42" spans="1:18" ht="21.75" customHeight="1">
      <c r="A42" s="6" t="s">
        <v>46</v>
      </c>
      <c r="C42" s="51">
        <v>4428997</v>
      </c>
      <c r="D42" s="47"/>
      <c r="E42" s="52">
        <v>47020242916</v>
      </c>
      <c r="F42" s="49"/>
      <c r="G42" s="52">
        <v>37818715978</v>
      </c>
      <c r="H42" s="49"/>
      <c r="I42" s="53">
        <f t="shared" si="0"/>
        <v>9201526938</v>
      </c>
      <c r="J42" s="47"/>
      <c r="K42" s="51">
        <v>4428997</v>
      </c>
      <c r="L42" s="47"/>
      <c r="M42" s="52">
        <v>47020242916</v>
      </c>
      <c r="N42" s="47"/>
      <c r="O42" s="52">
        <v>37818715978</v>
      </c>
      <c r="P42" s="47"/>
      <c r="Q42" s="122">
        <f t="shared" si="1"/>
        <v>9201526938</v>
      </c>
      <c r="R42" s="122"/>
    </row>
    <row r="43" spans="1:18" ht="21.75" customHeight="1">
      <c r="A43" s="6" t="s">
        <v>52</v>
      </c>
      <c r="C43" s="51">
        <v>11500000</v>
      </c>
      <c r="D43" s="47"/>
      <c r="E43" s="52">
        <v>64817030250</v>
      </c>
      <c r="F43" s="49"/>
      <c r="G43" s="52">
        <v>65388608998</v>
      </c>
      <c r="H43" s="49"/>
      <c r="I43" s="53">
        <f t="shared" si="0"/>
        <v>-571578748</v>
      </c>
      <c r="J43" s="47"/>
      <c r="K43" s="51">
        <v>11500000</v>
      </c>
      <c r="L43" s="47"/>
      <c r="M43" s="52">
        <v>64817030250</v>
      </c>
      <c r="N43" s="47"/>
      <c r="O43" s="52">
        <v>65388608998</v>
      </c>
      <c r="P43" s="47"/>
      <c r="Q43" s="122">
        <f t="shared" si="1"/>
        <v>-571578748</v>
      </c>
      <c r="R43" s="122"/>
    </row>
    <row r="44" spans="1:18" ht="21.75" customHeight="1">
      <c r="A44" s="6" t="s">
        <v>50</v>
      </c>
      <c r="C44" s="51">
        <v>4574999</v>
      </c>
      <c r="D44" s="47"/>
      <c r="E44" s="52">
        <v>12692847716</v>
      </c>
      <c r="F44" s="49"/>
      <c r="G44" s="52">
        <v>11696884388</v>
      </c>
      <c r="H44" s="49"/>
      <c r="I44" s="53">
        <f t="shared" si="0"/>
        <v>995963328</v>
      </c>
      <c r="J44" s="47"/>
      <c r="K44" s="51">
        <v>4574999</v>
      </c>
      <c r="L44" s="47"/>
      <c r="M44" s="52">
        <v>12692847716</v>
      </c>
      <c r="N44" s="47"/>
      <c r="O44" s="52">
        <v>11696884388</v>
      </c>
      <c r="P44" s="47"/>
      <c r="Q44" s="122">
        <f t="shared" si="1"/>
        <v>995963328</v>
      </c>
      <c r="R44" s="122"/>
    </row>
    <row r="45" spans="1:18" ht="21.75" customHeight="1">
      <c r="A45" s="6" t="s">
        <v>65</v>
      </c>
      <c r="C45" s="51">
        <v>450000</v>
      </c>
      <c r="D45" s="47"/>
      <c r="E45" s="52">
        <v>4034848950</v>
      </c>
      <c r="F45" s="49"/>
      <c r="G45" s="52">
        <v>2960310522</v>
      </c>
      <c r="H45" s="49"/>
      <c r="I45" s="53">
        <f t="shared" si="0"/>
        <v>1074538428</v>
      </c>
      <c r="J45" s="47"/>
      <c r="K45" s="51">
        <v>450000</v>
      </c>
      <c r="L45" s="47"/>
      <c r="M45" s="52">
        <v>4034848950</v>
      </c>
      <c r="N45" s="47"/>
      <c r="O45" s="52">
        <v>2960310522</v>
      </c>
      <c r="P45" s="47"/>
      <c r="Q45" s="122">
        <f t="shared" si="1"/>
        <v>1074538428</v>
      </c>
      <c r="R45" s="122"/>
    </row>
    <row r="46" spans="1:18" ht="21.75" customHeight="1">
      <c r="A46" s="6" t="s">
        <v>53</v>
      </c>
      <c r="C46" s="51">
        <v>78373</v>
      </c>
      <c r="D46" s="47"/>
      <c r="E46" s="52">
        <v>352761449</v>
      </c>
      <c r="F46" s="49"/>
      <c r="G46" s="52">
        <v>371225333</v>
      </c>
      <c r="H46" s="49"/>
      <c r="I46" s="53">
        <f t="shared" si="0"/>
        <v>-18463884</v>
      </c>
      <c r="J46" s="47"/>
      <c r="K46" s="51">
        <v>78373</v>
      </c>
      <c r="L46" s="47"/>
      <c r="M46" s="52">
        <v>352761449</v>
      </c>
      <c r="N46" s="47"/>
      <c r="O46" s="52">
        <v>371225333</v>
      </c>
      <c r="P46" s="47"/>
      <c r="Q46" s="122">
        <f t="shared" si="1"/>
        <v>-18463884</v>
      </c>
      <c r="R46" s="122"/>
    </row>
    <row r="47" spans="1:18" ht="21.75" customHeight="1">
      <c r="A47" s="6" t="s">
        <v>31</v>
      </c>
      <c r="C47" s="51">
        <v>8922398</v>
      </c>
      <c r="D47" s="47"/>
      <c r="E47" s="52">
        <v>63326871485</v>
      </c>
      <c r="F47" s="49"/>
      <c r="G47" s="52">
        <v>53570630780</v>
      </c>
      <c r="H47" s="49"/>
      <c r="I47" s="53">
        <f t="shared" si="0"/>
        <v>9756240705</v>
      </c>
      <c r="J47" s="47"/>
      <c r="K47" s="51">
        <v>8922398</v>
      </c>
      <c r="L47" s="47"/>
      <c r="M47" s="52">
        <v>63326871485</v>
      </c>
      <c r="N47" s="47"/>
      <c r="O47" s="52">
        <v>53570630780</v>
      </c>
      <c r="P47" s="47"/>
      <c r="Q47" s="122">
        <f t="shared" si="1"/>
        <v>9756240705</v>
      </c>
      <c r="R47" s="122"/>
    </row>
    <row r="48" spans="1:18" ht="21.75" customHeight="1">
      <c r="A48" s="6" t="s">
        <v>34</v>
      </c>
      <c r="C48" s="51">
        <v>1500000</v>
      </c>
      <c r="D48" s="47"/>
      <c r="E48" s="52">
        <v>10691007750</v>
      </c>
      <c r="F48" s="49"/>
      <c r="G48" s="52">
        <v>9811273500</v>
      </c>
      <c r="H48" s="49"/>
      <c r="I48" s="53">
        <f t="shared" si="0"/>
        <v>879734250</v>
      </c>
      <c r="J48" s="47"/>
      <c r="K48" s="51">
        <v>1500000</v>
      </c>
      <c r="L48" s="47"/>
      <c r="M48" s="52">
        <v>10691007750</v>
      </c>
      <c r="N48" s="47"/>
      <c r="O48" s="52">
        <v>9811273500</v>
      </c>
      <c r="P48" s="47"/>
      <c r="Q48" s="122">
        <f t="shared" si="1"/>
        <v>879734250</v>
      </c>
      <c r="R48" s="122"/>
    </row>
    <row r="49" spans="1:18" ht="21.75" customHeight="1">
      <c r="A49" s="6" t="s">
        <v>26</v>
      </c>
      <c r="C49" s="51">
        <v>850000</v>
      </c>
      <c r="D49" s="47"/>
      <c r="E49" s="52">
        <v>4858419375</v>
      </c>
      <c r="F49" s="49"/>
      <c r="G49" s="52">
        <v>3996578025</v>
      </c>
      <c r="H49" s="49"/>
      <c r="I49" s="53">
        <f t="shared" si="0"/>
        <v>861841350</v>
      </c>
      <c r="J49" s="47"/>
      <c r="K49" s="51">
        <v>850000</v>
      </c>
      <c r="L49" s="47"/>
      <c r="M49" s="52">
        <v>4858419375</v>
      </c>
      <c r="N49" s="47"/>
      <c r="O49" s="52">
        <v>3996578025</v>
      </c>
      <c r="P49" s="47"/>
      <c r="Q49" s="122">
        <f t="shared" si="1"/>
        <v>861841350</v>
      </c>
      <c r="R49" s="122"/>
    </row>
    <row r="50" spans="1:18" ht="21.75" customHeight="1">
      <c r="A50" s="6" t="s">
        <v>64</v>
      </c>
      <c r="C50" s="51">
        <v>1200000</v>
      </c>
      <c r="D50" s="47"/>
      <c r="E50" s="52">
        <v>20684192400</v>
      </c>
      <c r="F50" s="49"/>
      <c r="G50" s="52">
        <v>17912249568</v>
      </c>
      <c r="H50" s="49"/>
      <c r="I50" s="53">
        <f t="shared" si="0"/>
        <v>2771942832</v>
      </c>
      <c r="J50" s="47"/>
      <c r="K50" s="51">
        <v>1200000</v>
      </c>
      <c r="L50" s="47"/>
      <c r="M50" s="52">
        <v>20684192400</v>
      </c>
      <c r="N50" s="47"/>
      <c r="O50" s="52">
        <v>17912249568</v>
      </c>
      <c r="P50" s="47"/>
      <c r="Q50" s="122">
        <f t="shared" si="1"/>
        <v>2771942832</v>
      </c>
      <c r="R50" s="122"/>
    </row>
    <row r="51" spans="1:18" ht="21.75" customHeight="1">
      <c r="A51" s="6" t="s">
        <v>36</v>
      </c>
      <c r="C51" s="51">
        <v>800000</v>
      </c>
      <c r="D51" s="47"/>
      <c r="E51" s="52">
        <v>4190914800</v>
      </c>
      <c r="F51" s="49"/>
      <c r="G51" s="52">
        <v>3961090440</v>
      </c>
      <c r="H51" s="49"/>
      <c r="I51" s="53">
        <f t="shared" si="0"/>
        <v>229824360</v>
      </c>
      <c r="J51" s="47"/>
      <c r="K51" s="51">
        <v>800000</v>
      </c>
      <c r="L51" s="47"/>
      <c r="M51" s="52">
        <v>4190914800</v>
      </c>
      <c r="N51" s="47"/>
      <c r="O51" s="52">
        <v>3961090440</v>
      </c>
      <c r="P51" s="47"/>
      <c r="Q51" s="122">
        <f t="shared" si="1"/>
        <v>229824360</v>
      </c>
      <c r="R51" s="122"/>
    </row>
    <row r="52" spans="1:18" ht="21.75" customHeight="1">
      <c r="A52" s="6" t="s">
        <v>44</v>
      </c>
      <c r="C52" s="51">
        <v>1000000</v>
      </c>
      <c r="D52" s="47"/>
      <c r="E52" s="52">
        <v>5218762500</v>
      </c>
      <c r="F52" s="49"/>
      <c r="G52" s="52">
        <v>5874835500</v>
      </c>
      <c r="H52" s="49"/>
      <c r="I52" s="53">
        <f t="shared" si="0"/>
        <v>-656073000</v>
      </c>
      <c r="J52" s="47"/>
      <c r="K52" s="51">
        <v>1000000</v>
      </c>
      <c r="L52" s="47"/>
      <c r="M52" s="52">
        <v>5218762500</v>
      </c>
      <c r="N52" s="47"/>
      <c r="O52" s="52">
        <v>5874835500</v>
      </c>
      <c r="P52" s="47"/>
      <c r="Q52" s="122">
        <f t="shared" si="1"/>
        <v>-656073000</v>
      </c>
      <c r="R52" s="122"/>
    </row>
    <row r="53" spans="1:18" ht="21.75" customHeight="1">
      <c r="A53" s="6" t="s">
        <v>59</v>
      </c>
      <c r="C53" s="51">
        <v>11756699</v>
      </c>
      <c r="D53" s="47"/>
      <c r="E53" s="52">
        <v>45765299845</v>
      </c>
      <c r="F53" s="49"/>
      <c r="G53" s="52">
        <v>41254215642</v>
      </c>
      <c r="H53" s="49"/>
      <c r="I53" s="53">
        <f>E53-G53</f>
        <v>4511084203</v>
      </c>
      <c r="J53" s="47"/>
      <c r="K53" s="51">
        <v>11756699</v>
      </c>
      <c r="L53" s="47"/>
      <c r="M53" s="52">
        <v>45765299845</v>
      </c>
      <c r="N53" s="47"/>
      <c r="O53" s="52">
        <v>41254215642</v>
      </c>
      <c r="P53" s="47"/>
      <c r="Q53" s="122">
        <f>M53-O53</f>
        <v>4511084203</v>
      </c>
      <c r="R53" s="122"/>
    </row>
    <row r="54" spans="1:18" ht="21.75" customHeight="1">
      <c r="A54" s="6" t="s">
        <v>37</v>
      </c>
      <c r="C54" s="51">
        <v>1117000</v>
      </c>
      <c r="D54" s="47"/>
      <c r="E54" s="52">
        <v>3215584749</v>
      </c>
      <c r="F54" s="49"/>
      <c r="G54" s="52">
        <v>3126756441</v>
      </c>
      <c r="H54" s="49"/>
      <c r="I54" s="53">
        <f t="shared" si="0"/>
        <v>88828308</v>
      </c>
      <c r="J54" s="47"/>
      <c r="K54" s="51">
        <v>1117000</v>
      </c>
      <c r="L54" s="47"/>
      <c r="M54" s="52">
        <v>3215584749</v>
      </c>
      <c r="N54" s="47"/>
      <c r="O54" s="52">
        <v>3126756441</v>
      </c>
      <c r="P54" s="47"/>
      <c r="Q54" s="122">
        <f t="shared" si="1"/>
        <v>88828308</v>
      </c>
      <c r="R54" s="122"/>
    </row>
    <row r="55" spans="1:18" ht="21.75" customHeight="1">
      <c r="A55" s="35" t="s">
        <v>24</v>
      </c>
      <c r="C55" s="54">
        <v>350000</v>
      </c>
      <c r="D55" s="47"/>
      <c r="E55" s="55">
        <v>1067758807</v>
      </c>
      <c r="F55" s="49"/>
      <c r="G55" s="55">
        <v>1042708747</v>
      </c>
      <c r="H55" s="49"/>
      <c r="I55" s="53">
        <f t="shared" si="0"/>
        <v>25050060</v>
      </c>
      <c r="J55" s="47"/>
      <c r="K55" s="54">
        <v>350000</v>
      </c>
      <c r="L55" s="47"/>
      <c r="M55" s="55">
        <v>1067758807</v>
      </c>
      <c r="N55" s="47"/>
      <c r="O55" s="55">
        <v>1042708747</v>
      </c>
      <c r="P55" s="47"/>
      <c r="Q55" s="122">
        <f t="shared" si="1"/>
        <v>25050060</v>
      </c>
      <c r="R55" s="122"/>
    </row>
    <row r="56" spans="1:18" s="44" customFormat="1" ht="21.75" customHeight="1">
      <c r="A56" s="18"/>
      <c r="C56" s="56"/>
      <c r="D56" s="57"/>
      <c r="E56" s="58">
        <f>SUM(E8:E55)</f>
        <v>917940710014</v>
      </c>
      <c r="F56" s="57"/>
      <c r="G56" s="58">
        <f>SUM(G8:G55)</f>
        <v>845024518265</v>
      </c>
      <c r="H56" s="57"/>
      <c r="I56" s="59">
        <f>SUM(I8:I55)</f>
        <v>72916191749</v>
      </c>
      <c r="J56" s="57"/>
      <c r="K56" s="56"/>
      <c r="L56" s="57"/>
      <c r="M56" s="58">
        <f>SUM(M8:M55)</f>
        <v>917940710014</v>
      </c>
      <c r="N56" s="57"/>
      <c r="O56" s="58">
        <f>SUM(O8:O55)</f>
        <v>845024518265</v>
      </c>
      <c r="P56" s="57"/>
      <c r="Q56" s="123">
        <f>SUM(Q8:R55)</f>
        <v>72916191749</v>
      </c>
      <c r="R56" s="123"/>
    </row>
    <row r="57" spans="1:18" ht="13.5" thickTop="1"/>
    <row r="58" spans="1:18">
      <c r="O58" s="38"/>
    </row>
    <row r="59" spans="1:18">
      <c r="Q59" s="89">
        <v>72916191749</v>
      </c>
    </row>
    <row r="60" spans="1:18">
      <c r="M60" s="47"/>
      <c r="O60" s="38"/>
      <c r="Q60" s="88"/>
    </row>
    <row r="61" spans="1:18">
      <c r="Q61" s="90">
        <f>Q56-Q59</f>
        <v>0</v>
      </c>
    </row>
  </sheetData>
  <mergeCells count="5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53:R53"/>
    <mergeCell ref="Q54:R54"/>
    <mergeCell ref="Q55:R55"/>
    <mergeCell ref="Q56:R56"/>
    <mergeCell ref="A4:R4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8"/>
  <sheetViews>
    <sheetView rightToLeft="1" workbookViewId="0">
      <selection sqref="A1:XFD3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49" ht="25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</row>
    <row r="3" spans="1:49" ht="25.5">
      <c r="A3" s="91" t="s">
        <v>207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</row>
    <row r="4" spans="1:49" ht="14.4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</row>
    <row r="5" spans="1:49" ht="24">
      <c r="A5" s="102" t="s">
        <v>70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</row>
    <row r="6" spans="1:49" ht="21">
      <c r="I6" s="100" t="s">
        <v>7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C6" s="100" t="s">
        <v>9</v>
      </c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</row>
    <row r="7" spans="1:49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>
      <c r="A8" s="100" t="s">
        <v>71</v>
      </c>
      <c r="B8" s="100"/>
      <c r="C8" s="100"/>
      <c r="D8" s="100"/>
      <c r="E8" s="100"/>
      <c r="F8" s="100"/>
      <c r="G8" s="100"/>
      <c r="I8" s="100" t="s">
        <v>72</v>
      </c>
      <c r="J8" s="100"/>
      <c r="K8" s="100"/>
      <c r="M8" s="100" t="s">
        <v>73</v>
      </c>
      <c r="N8" s="100"/>
      <c r="O8" s="100"/>
      <c r="Q8" s="100" t="s">
        <v>74</v>
      </c>
      <c r="R8" s="100"/>
      <c r="S8" s="100"/>
      <c r="T8" s="100"/>
      <c r="U8" s="100"/>
      <c r="W8" s="100" t="s">
        <v>75</v>
      </c>
      <c r="X8" s="100"/>
      <c r="Y8" s="100"/>
      <c r="Z8" s="100"/>
      <c r="AA8" s="100"/>
      <c r="AC8" s="100" t="s">
        <v>72</v>
      </c>
      <c r="AD8" s="100"/>
      <c r="AE8" s="100"/>
      <c r="AF8" s="100"/>
      <c r="AG8" s="100"/>
      <c r="AI8" s="100" t="s">
        <v>73</v>
      </c>
      <c r="AJ8" s="100"/>
      <c r="AK8" s="100"/>
      <c r="AM8" s="100" t="s">
        <v>74</v>
      </c>
      <c r="AN8" s="100"/>
      <c r="AO8" s="100"/>
      <c r="AQ8" s="100" t="s">
        <v>75</v>
      </c>
      <c r="AR8" s="100"/>
      <c r="AS8" s="100"/>
    </row>
    <row r="9" spans="1:49" ht="18.75">
      <c r="A9" s="107" t="s">
        <v>76</v>
      </c>
      <c r="B9" s="107"/>
      <c r="C9" s="107"/>
      <c r="D9" s="107"/>
      <c r="E9" s="107"/>
      <c r="F9" s="107"/>
      <c r="G9" s="107"/>
      <c r="I9" s="106">
        <v>0</v>
      </c>
      <c r="J9" s="106"/>
      <c r="K9" s="106"/>
      <c r="M9" s="106">
        <v>0</v>
      </c>
      <c r="N9" s="106"/>
      <c r="O9" s="106"/>
      <c r="Q9" s="3"/>
      <c r="R9" s="3"/>
      <c r="S9" s="3"/>
      <c r="T9" s="3"/>
      <c r="U9" s="3"/>
      <c r="W9" s="108">
        <v>0</v>
      </c>
      <c r="X9" s="108"/>
      <c r="Y9" s="108"/>
      <c r="Z9" s="108"/>
      <c r="AA9" s="108"/>
      <c r="AC9" s="106">
        <v>5120</v>
      </c>
      <c r="AD9" s="106"/>
      <c r="AE9" s="106"/>
      <c r="AF9" s="106"/>
      <c r="AG9" s="106"/>
      <c r="AI9" s="106">
        <v>4447</v>
      </c>
      <c r="AJ9" s="106"/>
      <c r="AK9" s="106"/>
      <c r="AM9" s="107" t="s">
        <v>77</v>
      </c>
      <c r="AN9" s="107"/>
      <c r="AO9" s="107"/>
      <c r="AQ9" s="108">
        <v>0.34443413285701502</v>
      </c>
      <c r="AR9" s="108"/>
      <c r="AS9" s="108"/>
    </row>
    <row r="10" spans="1:49" ht="18.7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</row>
    <row r="11" spans="1:49" ht="24">
      <c r="A11" s="102" t="s">
        <v>78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</row>
    <row r="12" spans="1:49" ht="21">
      <c r="C12" s="100" t="s">
        <v>7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Y12" s="100" t="s">
        <v>9</v>
      </c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</row>
    <row r="13" spans="1:49" ht="21">
      <c r="A13" s="2" t="s">
        <v>71</v>
      </c>
      <c r="C13" s="4" t="s">
        <v>79</v>
      </c>
      <c r="D13" s="3"/>
      <c r="E13" s="4" t="s">
        <v>80</v>
      </c>
      <c r="F13" s="3"/>
      <c r="G13" s="99" t="s">
        <v>81</v>
      </c>
      <c r="H13" s="99"/>
      <c r="I13" s="99"/>
      <c r="J13" s="3"/>
      <c r="K13" s="99" t="s">
        <v>82</v>
      </c>
      <c r="L13" s="99"/>
      <c r="M13" s="99"/>
      <c r="N13" s="3"/>
      <c r="O13" s="99" t="s">
        <v>73</v>
      </c>
      <c r="P13" s="99"/>
      <c r="Q13" s="99"/>
      <c r="R13" s="3"/>
      <c r="S13" s="99" t="s">
        <v>74</v>
      </c>
      <c r="T13" s="99"/>
      <c r="U13" s="99"/>
      <c r="V13" s="99"/>
      <c r="W13" s="99"/>
      <c r="Y13" s="99" t="s">
        <v>79</v>
      </c>
      <c r="Z13" s="99"/>
      <c r="AA13" s="99"/>
      <c r="AB13" s="99"/>
      <c r="AC13" s="99"/>
      <c r="AD13" s="3"/>
      <c r="AE13" s="99" t="s">
        <v>80</v>
      </c>
      <c r="AF13" s="99"/>
      <c r="AG13" s="99"/>
      <c r="AH13" s="99"/>
      <c r="AI13" s="99"/>
      <c r="AJ13" s="3"/>
      <c r="AK13" s="99" t="s">
        <v>81</v>
      </c>
      <c r="AL13" s="99"/>
      <c r="AM13" s="99"/>
      <c r="AN13" s="3"/>
      <c r="AO13" s="99" t="s">
        <v>82</v>
      </c>
      <c r="AP13" s="99"/>
      <c r="AQ13" s="99"/>
      <c r="AR13" s="3"/>
      <c r="AS13" s="99" t="s">
        <v>73</v>
      </c>
      <c r="AT13" s="99"/>
      <c r="AU13" s="3"/>
      <c r="AV13" s="4" t="s">
        <v>74</v>
      </c>
    </row>
    <row r="14" spans="1:49" ht="2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</row>
    <row r="15" spans="1:49" ht="24">
      <c r="A15" s="105" t="s">
        <v>83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</row>
    <row r="16" spans="1:49" ht="21">
      <c r="C16" s="100" t="s">
        <v>7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O16" s="100" t="s">
        <v>9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</row>
    <row r="17" spans="1:35" ht="21">
      <c r="A17" s="2" t="s">
        <v>71</v>
      </c>
      <c r="C17" s="4" t="s">
        <v>80</v>
      </c>
      <c r="D17" s="3"/>
      <c r="E17" s="4" t="s">
        <v>82</v>
      </c>
      <c r="F17" s="3"/>
      <c r="G17" s="99" t="s">
        <v>73</v>
      </c>
      <c r="H17" s="99"/>
      <c r="I17" s="99"/>
      <c r="J17" s="3"/>
      <c r="K17" s="99" t="s">
        <v>74</v>
      </c>
      <c r="L17" s="99"/>
      <c r="M17" s="99"/>
      <c r="O17" s="99" t="s">
        <v>80</v>
      </c>
      <c r="P17" s="99"/>
      <c r="Q17" s="99"/>
      <c r="R17" s="99"/>
      <c r="S17" s="99"/>
      <c r="T17" s="3"/>
      <c r="U17" s="99" t="s">
        <v>82</v>
      </c>
      <c r="V17" s="99"/>
      <c r="W17" s="99"/>
      <c r="X17" s="99"/>
      <c r="Y17" s="99"/>
      <c r="Z17" s="3"/>
      <c r="AA17" s="99" t="s">
        <v>73</v>
      </c>
      <c r="AB17" s="99"/>
      <c r="AC17" s="99"/>
      <c r="AD17" s="99"/>
      <c r="AE17" s="99"/>
      <c r="AF17" s="3"/>
      <c r="AG17" s="99" t="s">
        <v>74</v>
      </c>
      <c r="AH17" s="99"/>
      <c r="AI17" s="99"/>
    </row>
    <row r="18" spans="1:35">
      <c r="A18" s="3"/>
      <c r="C18" s="3"/>
      <c r="E18" s="3"/>
      <c r="G18" s="3"/>
      <c r="H18" s="3"/>
      <c r="I18" s="3"/>
      <c r="K18" s="3"/>
      <c r="L18" s="3"/>
      <c r="M18" s="3"/>
      <c r="O18" s="3"/>
      <c r="P18" s="3"/>
      <c r="Q18" s="3"/>
      <c r="R18" s="3"/>
      <c r="S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G18" s="3"/>
      <c r="AH18" s="3"/>
      <c r="AI18" s="3"/>
    </row>
    <row r="20" spans="1:35" ht="21.75" customHeight="1"/>
    <row r="21" spans="1:35" ht="21.75" customHeight="1"/>
    <row r="22" spans="1:35" ht="21.75" customHeight="1"/>
    <row r="23" spans="1:35" ht="21.75" customHeight="1"/>
    <row r="24" spans="1:35" ht="21.75" customHeight="1"/>
    <row r="25" spans="1:35" ht="21.75" customHeight="1"/>
    <row r="26" spans="1:35" ht="21.75" customHeight="1"/>
    <row r="27" spans="1:35" ht="21.75" customHeight="1"/>
    <row r="28" spans="1:35" ht="21.75" customHeight="1"/>
    <row r="29" spans="1:35" ht="21.75" customHeight="1"/>
    <row r="30" spans="1:35" ht="21.75" customHeight="1"/>
    <row r="31" spans="1:35" ht="21.75" customHeight="1"/>
    <row r="32" spans="1:3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</sheetData>
  <mergeCells count="47">
    <mergeCell ref="AQ8:AS8"/>
    <mergeCell ref="A1:AW1"/>
    <mergeCell ref="A2:AW2"/>
    <mergeCell ref="A3:AW3"/>
    <mergeCell ref="A5:AW5"/>
    <mergeCell ref="I6:AA6"/>
    <mergeCell ref="AC6:AS6"/>
    <mergeCell ref="A4:AW4"/>
    <mergeCell ref="AI9:AK9"/>
    <mergeCell ref="AM9:AO9"/>
    <mergeCell ref="AQ9:AS9"/>
    <mergeCell ref="A8:G8"/>
    <mergeCell ref="I8:K8"/>
    <mergeCell ref="M8:O8"/>
    <mergeCell ref="Q8:U8"/>
    <mergeCell ref="A9:G9"/>
    <mergeCell ref="I9:K9"/>
    <mergeCell ref="M9:O9"/>
    <mergeCell ref="W9:AA9"/>
    <mergeCell ref="AC9:AG9"/>
    <mergeCell ref="W8:AA8"/>
    <mergeCell ref="AC8:AG8"/>
    <mergeCell ref="AI8:AK8"/>
    <mergeCell ref="AM8:AO8"/>
    <mergeCell ref="AE13:AI13"/>
    <mergeCell ref="AK13:AM13"/>
    <mergeCell ref="AO13:AQ13"/>
    <mergeCell ref="AS13:AT13"/>
    <mergeCell ref="G17:I17"/>
    <mergeCell ref="K17:M17"/>
    <mergeCell ref="O17:S17"/>
    <mergeCell ref="U17:Y17"/>
    <mergeCell ref="AA17:AE17"/>
    <mergeCell ref="A10:AV10"/>
    <mergeCell ref="A14:AV14"/>
    <mergeCell ref="A15:AW15"/>
    <mergeCell ref="C16:M16"/>
    <mergeCell ref="O16:AI16"/>
    <mergeCell ref="AG17:AI17"/>
    <mergeCell ref="A11:AW11"/>
    <mergeCell ref="C12:W12"/>
    <mergeCell ref="Y12:AV12"/>
    <mergeCell ref="G13:I13"/>
    <mergeCell ref="K13:M13"/>
    <mergeCell ref="O13:Q13"/>
    <mergeCell ref="S13:W13"/>
    <mergeCell ref="Y13:AC13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M20" sqref="M20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7" ht="25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27" ht="25.5">
      <c r="A3" s="91" t="s">
        <v>207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1:27" ht="14.4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1:27" ht="24">
      <c r="A5" s="1" t="s">
        <v>84</v>
      </c>
      <c r="B5" s="102" t="s">
        <v>85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27" ht="21">
      <c r="E6" s="100" t="s">
        <v>7</v>
      </c>
      <c r="F6" s="100"/>
      <c r="G6" s="100"/>
      <c r="H6" s="100"/>
      <c r="I6" s="100"/>
      <c r="K6" s="100" t="s">
        <v>8</v>
      </c>
      <c r="L6" s="100"/>
      <c r="M6" s="100"/>
      <c r="N6" s="100"/>
      <c r="O6" s="100"/>
      <c r="P6" s="100"/>
      <c r="Q6" s="100"/>
      <c r="S6" s="100" t="s">
        <v>9</v>
      </c>
      <c r="T6" s="100"/>
      <c r="U6" s="100"/>
      <c r="V6" s="100"/>
      <c r="W6" s="100"/>
      <c r="X6" s="100"/>
      <c r="Y6" s="100"/>
      <c r="Z6" s="100"/>
      <c r="AA6" s="100"/>
    </row>
    <row r="7" spans="1:27" ht="21">
      <c r="E7" s="3"/>
      <c r="F7" s="3"/>
      <c r="G7" s="3"/>
      <c r="H7" s="3"/>
      <c r="I7" s="3"/>
      <c r="K7" s="99" t="s">
        <v>86</v>
      </c>
      <c r="L7" s="99"/>
      <c r="M7" s="99"/>
      <c r="N7" s="3"/>
      <c r="O7" s="99" t="s">
        <v>87</v>
      </c>
      <c r="P7" s="99"/>
      <c r="Q7" s="99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100" t="s">
        <v>88</v>
      </c>
      <c r="B8" s="100"/>
      <c r="D8" s="100" t="s">
        <v>89</v>
      </c>
      <c r="E8" s="100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90</v>
      </c>
      <c r="W8" s="2" t="s">
        <v>13</v>
      </c>
      <c r="Y8" s="2" t="s">
        <v>14</v>
      </c>
      <c r="AA8" s="2" t="s">
        <v>17</v>
      </c>
    </row>
  </sheetData>
  <mergeCells count="12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4:AA4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H21" sqref="H2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25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25.5">
      <c r="A3" s="91" t="s">
        <v>207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38" ht="19.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</row>
    <row r="5" spans="1:38" ht="24">
      <c r="A5" s="1" t="s">
        <v>91</v>
      </c>
      <c r="B5" s="102" t="s">
        <v>92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1:38" ht="21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 t="s">
        <v>7</v>
      </c>
      <c r="Q6" s="100"/>
      <c r="R6" s="100"/>
      <c r="S6" s="100"/>
      <c r="T6" s="100"/>
      <c r="V6" s="100" t="s">
        <v>8</v>
      </c>
      <c r="W6" s="100"/>
      <c r="X6" s="100"/>
      <c r="Y6" s="100"/>
      <c r="Z6" s="100"/>
      <c r="AA6" s="100"/>
      <c r="AB6" s="100"/>
      <c r="AD6" s="100" t="s">
        <v>9</v>
      </c>
      <c r="AE6" s="100"/>
      <c r="AF6" s="100"/>
      <c r="AG6" s="100"/>
      <c r="AH6" s="100"/>
      <c r="AI6" s="100"/>
      <c r="AJ6" s="100"/>
      <c r="AK6" s="100"/>
      <c r="AL6" s="100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9" t="s">
        <v>10</v>
      </c>
      <c r="W7" s="99"/>
      <c r="X7" s="99"/>
      <c r="Y7" s="3"/>
      <c r="Z7" s="99" t="s">
        <v>11</v>
      </c>
      <c r="AA7" s="99"/>
      <c r="AB7" s="99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100" t="s">
        <v>94</v>
      </c>
      <c r="B8" s="100"/>
      <c r="D8" s="2" t="s">
        <v>95</v>
      </c>
      <c r="F8" s="2" t="s">
        <v>96</v>
      </c>
      <c r="H8" s="2" t="s">
        <v>97</v>
      </c>
      <c r="J8" s="2" t="s">
        <v>98</v>
      </c>
      <c r="L8" s="2" t="s">
        <v>99</v>
      </c>
      <c r="N8" s="2" t="s">
        <v>75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2">
    <mergeCell ref="V7:X7"/>
    <mergeCell ref="Z7:AB7"/>
    <mergeCell ref="A8:B8"/>
    <mergeCell ref="A4:AL4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workbookViewId="0">
      <selection sqref="A1:XFD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5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5.5">
      <c r="A3" s="91" t="s">
        <v>207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21.7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24">
      <c r="A5" s="102" t="s">
        <v>100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24">
      <c r="A6" s="102" t="s">
        <v>101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8" spans="1:13" ht="21">
      <c r="C8" s="100" t="s">
        <v>9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13" ht="21">
      <c r="A9" s="2" t="s">
        <v>102</v>
      </c>
      <c r="C9" s="4" t="s">
        <v>12</v>
      </c>
      <c r="D9" s="3"/>
      <c r="E9" s="4" t="s">
        <v>103</v>
      </c>
      <c r="F9" s="3"/>
      <c r="G9" s="4" t="s">
        <v>104</v>
      </c>
      <c r="H9" s="3"/>
      <c r="I9" s="4" t="s">
        <v>105</v>
      </c>
      <c r="J9" s="3"/>
      <c r="K9" s="4" t="s">
        <v>106</v>
      </c>
      <c r="L9" s="3"/>
      <c r="M9" s="4" t="s">
        <v>107</v>
      </c>
    </row>
  </sheetData>
  <mergeCells count="7">
    <mergeCell ref="C8:M8"/>
    <mergeCell ref="A4:M4"/>
    <mergeCell ref="A1:M1"/>
    <mergeCell ref="A2:M2"/>
    <mergeCell ref="A3:M3"/>
    <mergeCell ref="A5:M5"/>
    <mergeCell ref="A6:M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8"/>
  <sheetViews>
    <sheetView rightToLeft="1" workbookViewId="0">
      <selection activeCell="H26" sqref="H26"/>
    </sheetView>
  </sheetViews>
  <sheetFormatPr defaultRowHeight="12.75"/>
  <cols>
    <col min="1" max="1" width="6.28515625" bestFit="1" customWidth="1"/>
    <col min="2" max="2" width="11.28515625" customWidth="1"/>
    <col min="3" max="3" width="1.28515625" customWidth="1"/>
    <col min="4" max="4" width="15" customWidth="1"/>
    <col min="5" max="5" width="1.28515625" customWidth="1"/>
    <col min="6" max="6" width="17.28515625" bestFit="1" customWidth="1"/>
    <col min="7" max="7" width="1.28515625" customWidth="1"/>
    <col min="8" max="8" width="17.7109375" bestFit="1" customWidth="1"/>
    <col min="9" max="9" width="1.28515625" customWidth="1"/>
    <col min="10" max="10" width="16.28515625" bestFit="1" customWidth="1"/>
    <col min="11" max="11" width="1.28515625" customWidth="1"/>
    <col min="12" max="12" width="18.28515625" bestFit="1" customWidth="1"/>
    <col min="13" max="13" width="0.28515625" customWidth="1"/>
    <col min="19" max="19" width="2.42578125" hidden="1" customWidth="1"/>
  </cols>
  <sheetData>
    <row r="1" spans="1:19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9" ht="25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9" ht="25.5">
      <c r="A3" s="91" t="s">
        <v>207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9" ht="14.4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9" ht="32.25" customHeight="1">
      <c r="A5" s="1" t="s">
        <v>108</v>
      </c>
      <c r="B5" s="102" t="s">
        <v>109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9" ht="21">
      <c r="D6" s="2" t="s">
        <v>7</v>
      </c>
      <c r="F6" s="100" t="s">
        <v>8</v>
      </c>
      <c r="G6" s="100"/>
      <c r="H6" s="100"/>
      <c r="J6" s="2" t="s">
        <v>9</v>
      </c>
    </row>
    <row r="7" spans="1:19" ht="15.75" customHeight="1">
      <c r="D7" s="3"/>
      <c r="F7" s="3"/>
      <c r="G7" s="3"/>
      <c r="H7" s="3"/>
      <c r="J7" s="3"/>
    </row>
    <row r="8" spans="1:19" ht="16.5" customHeight="1">
      <c r="A8" s="97"/>
      <c r="B8" s="97"/>
      <c r="D8" s="2" t="s">
        <v>110</v>
      </c>
      <c r="F8" s="2" t="s">
        <v>111</v>
      </c>
      <c r="H8" s="2" t="s">
        <v>112</v>
      </c>
      <c r="J8" s="2" t="s">
        <v>110</v>
      </c>
      <c r="L8" s="2" t="s">
        <v>17</v>
      </c>
    </row>
    <row r="9" spans="1:19" ht="21.75" customHeight="1">
      <c r="A9" s="110" t="s">
        <v>205</v>
      </c>
      <c r="B9" s="110"/>
      <c r="D9" s="5">
        <v>29191519491</v>
      </c>
      <c r="E9" s="41"/>
      <c r="F9" s="5">
        <v>317572854152</v>
      </c>
      <c r="G9" s="41"/>
      <c r="H9" s="5">
        <v>284936989386</v>
      </c>
      <c r="I9" s="41"/>
      <c r="J9" s="5">
        <v>61827384257</v>
      </c>
      <c r="L9" s="40">
        <f>J9/S9</f>
        <v>6.2341604347984414E-2</v>
      </c>
      <c r="S9" s="38">
        <v>991751574308</v>
      </c>
    </row>
    <row r="10" spans="1:19" s="44" customFormat="1" ht="21.75" customHeight="1" thickBot="1">
      <c r="A10" s="97"/>
      <c r="B10" s="97"/>
      <c r="D10" s="45">
        <f>SUM(D9)</f>
        <v>29191519491</v>
      </c>
      <c r="E10" s="67"/>
      <c r="F10" s="45">
        <f>SUM(F9)</f>
        <v>317572854152</v>
      </c>
      <c r="G10" s="67"/>
      <c r="H10" s="45">
        <f>SUM(H9)</f>
        <v>284936989386</v>
      </c>
      <c r="I10" s="67"/>
      <c r="J10" s="45">
        <f>SUM(J9)</f>
        <v>61827384257</v>
      </c>
      <c r="L10" s="68">
        <f>SUM(L9:L9)</f>
        <v>6.2341604347984414E-2</v>
      </c>
    </row>
    <row r="11" spans="1:19" ht="13.5" thickTop="1">
      <c r="L11" s="39"/>
    </row>
    <row r="15" spans="1:19">
      <c r="L15" s="87">
        <v>61827384257</v>
      </c>
    </row>
    <row r="16" spans="1:19">
      <c r="L16" s="88"/>
    </row>
    <row r="17" spans="12:12">
      <c r="L17" s="89">
        <f>J10-L15</f>
        <v>0</v>
      </c>
    </row>
    <row r="18" spans="12:12">
      <c r="L18" s="88"/>
    </row>
  </sheetData>
  <mergeCells count="9">
    <mergeCell ref="A10:B10"/>
    <mergeCell ref="A4:L4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9"/>
  <sheetViews>
    <sheetView rightToLeft="1" tabSelected="1" workbookViewId="0">
      <selection activeCell="O20" sqref="O20"/>
    </sheetView>
  </sheetViews>
  <sheetFormatPr defaultRowHeight="12.75"/>
  <cols>
    <col min="1" max="1" width="2.5703125" customWidth="1"/>
    <col min="2" max="2" width="48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6.28515625" customWidth="1"/>
    <col min="9" max="9" width="1.28515625" customWidth="1"/>
    <col min="10" max="10" width="19.42578125" customWidth="1"/>
    <col min="11" max="11" width="0.28515625" customWidth="1"/>
    <col min="17" max="17" width="2.85546875" hidden="1" customWidth="1"/>
  </cols>
  <sheetData>
    <row r="1" spans="1:17" ht="25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7" ht="25.5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</row>
    <row r="3" spans="1:17" ht="25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5" spans="1:17" ht="29.1" customHeight="1">
      <c r="A5" s="1" t="s">
        <v>114</v>
      </c>
      <c r="B5" s="102" t="s">
        <v>115</v>
      </c>
      <c r="C5" s="102"/>
      <c r="D5" s="102"/>
      <c r="E5" s="102"/>
      <c r="F5" s="102"/>
      <c r="G5" s="102"/>
      <c r="H5" s="102"/>
      <c r="I5" s="102"/>
      <c r="J5" s="102"/>
    </row>
    <row r="6" spans="1:17" ht="14.45" customHeight="1"/>
    <row r="7" spans="1:17" ht="28.5" customHeight="1">
      <c r="A7" s="97"/>
      <c r="B7" s="97"/>
      <c r="D7" s="2" t="s">
        <v>116</v>
      </c>
      <c r="F7" s="2" t="s">
        <v>110</v>
      </c>
      <c r="H7" s="18" t="s">
        <v>117</v>
      </c>
      <c r="J7" s="18" t="s">
        <v>118</v>
      </c>
    </row>
    <row r="8" spans="1:17" ht="21.75" customHeight="1">
      <c r="A8" s="110" t="s">
        <v>119</v>
      </c>
      <c r="B8" s="110"/>
      <c r="D8" s="73" t="s">
        <v>120</v>
      </c>
      <c r="F8" s="5">
        <f>'درآمد سرمایه گذاری در سهام'!U60</f>
        <v>81586298988</v>
      </c>
      <c r="H8" s="69">
        <f>F8/$F$13</f>
        <v>0.98653902451306719</v>
      </c>
      <c r="J8" s="69">
        <f>F8/$Q$9</f>
        <v>8.2264854527634379E-2</v>
      </c>
    </row>
    <row r="9" spans="1:17" ht="21.75" customHeight="1">
      <c r="A9" s="111" t="s">
        <v>121</v>
      </c>
      <c r="B9" s="111"/>
      <c r="D9" s="74" t="s">
        <v>122</v>
      </c>
      <c r="F9" s="43">
        <v>0</v>
      </c>
      <c r="H9" s="70">
        <f t="shared" ref="H9:H12" si="0">F9/$F$13</f>
        <v>0</v>
      </c>
      <c r="J9" s="70">
        <f t="shared" ref="J9:J12" si="1">F9/$Q$9</f>
        <v>0</v>
      </c>
      <c r="Q9" s="64">
        <v>991751574308</v>
      </c>
    </row>
    <row r="10" spans="1:17" ht="21.75" customHeight="1">
      <c r="A10" s="111" t="s">
        <v>123</v>
      </c>
      <c r="B10" s="111"/>
      <c r="D10" s="74" t="s">
        <v>124</v>
      </c>
      <c r="F10" s="43">
        <v>0</v>
      </c>
      <c r="H10" s="70">
        <f t="shared" si="0"/>
        <v>0</v>
      </c>
      <c r="J10" s="70">
        <f t="shared" si="1"/>
        <v>0</v>
      </c>
    </row>
    <row r="11" spans="1:17" ht="21.75" customHeight="1">
      <c r="A11" s="111" t="s">
        <v>125</v>
      </c>
      <c r="B11" s="111"/>
      <c r="D11" s="74" t="s">
        <v>126</v>
      </c>
      <c r="F11" s="7">
        <f>'درآمد سپرده بانکی'!H9</f>
        <v>988472634</v>
      </c>
      <c r="H11" s="70">
        <f t="shared" si="0"/>
        <v>1.1952580766626674E-2</v>
      </c>
      <c r="J11" s="70">
        <f t="shared" si="1"/>
        <v>9.9669378865338532E-4</v>
      </c>
    </row>
    <row r="12" spans="1:17" ht="21.75" customHeight="1">
      <c r="A12" s="110" t="s">
        <v>127</v>
      </c>
      <c r="B12" s="110"/>
      <c r="D12" s="36" t="s">
        <v>128</v>
      </c>
      <c r="F12" s="8">
        <f>'سایر درآمدها'!F10</f>
        <v>124743512</v>
      </c>
      <c r="H12" s="70">
        <f t="shared" si="0"/>
        <v>1.5083947203060998E-3</v>
      </c>
      <c r="J12" s="70">
        <f t="shared" si="1"/>
        <v>1.257810072921139E-4</v>
      </c>
    </row>
    <row r="13" spans="1:17" s="44" customFormat="1" ht="21.75" customHeight="1">
      <c r="A13" s="97"/>
      <c r="B13" s="97"/>
      <c r="D13" s="75"/>
      <c r="F13" s="45">
        <f>SUM(F8:F12)</f>
        <v>82699515134</v>
      </c>
      <c r="H13" s="71">
        <f>SUM(H8:H12)</f>
        <v>0.99999999999999989</v>
      </c>
      <c r="J13" s="72">
        <f>SUM(J8:J12)</f>
        <v>8.3387329323579881E-2</v>
      </c>
    </row>
    <row r="16" spans="1:17">
      <c r="F16" s="38"/>
    </row>
    <row r="18" spans="6:6">
      <c r="F18" s="38"/>
    </row>
    <row r="19" spans="6:6">
      <c r="F19" s="3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5"/>
  <sheetViews>
    <sheetView rightToLeft="1" workbookViewId="0">
      <selection activeCell="N6" sqref="N6:W6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5703125" bestFit="1" customWidth="1"/>
    <col min="7" max="7" width="1.28515625" customWidth="1"/>
    <col min="8" max="8" width="15" bestFit="1" customWidth="1"/>
    <col min="9" max="9" width="1.28515625" customWidth="1"/>
    <col min="10" max="10" width="17" bestFit="1" customWidth="1"/>
    <col min="11" max="11" width="1.28515625" customWidth="1"/>
    <col min="12" max="12" width="17.42578125" bestFit="1" customWidth="1"/>
    <col min="13" max="13" width="1.28515625" customWidth="1"/>
    <col min="14" max="14" width="14.85546875" bestFit="1" customWidth="1"/>
    <col min="15" max="16" width="1.28515625" customWidth="1"/>
    <col min="17" max="17" width="15.5703125" bestFit="1" customWidth="1"/>
    <col min="18" max="18" width="1.28515625" customWidth="1"/>
    <col min="19" max="19" width="15" bestFit="1" customWidth="1"/>
    <col min="20" max="20" width="1.28515625" customWidth="1"/>
    <col min="21" max="21" width="17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ht="21.75" customHeight="1">
      <c r="A2" s="91" t="s">
        <v>113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5" spans="1:23" ht="24">
      <c r="A5" s="1" t="s">
        <v>129</v>
      </c>
      <c r="B5" s="102" t="s">
        <v>130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ht="21">
      <c r="D6" s="100" t="s">
        <v>131</v>
      </c>
      <c r="E6" s="100"/>
      <c r="F6" s="100"/>
      <c r="G6" s="100"/>
      <c r="H6" s="100"/>
      <c r="I6" s="100"/>
      <c r="J6" s="100"/>
      <c r="K6" s="100"/>
      <c r="L6" s="100"/>
      <c r="N6" s="100" t="s">
        <v>132</v>
      </c>
      <c r="O6" s="100"/>
      <c r="P6" s="100"/>
      <c r="Q6" s="100"/>
      <c r="R6" s="100"/>
      <c r="S6" s="100"/>
      <c r="T6" s="100"/>
      <c r="U6" s="100"/>
      <c r="V6" s="100"/>
      <c r="W6" s="100"/>
    </row>
    <row r="7" spans="1:23" ht="21">
      <c r="D7" s="3"/>
      <c r="E7" s="3"/>
      <c r="F7" s="3"/>
      <c r="G7" s="3"/>
      <c r="H7" s="3"/>
      <c r="I7" s="3"/>
      <c r="J7" s="99" t="s">
        <v>69</v>
      </c>
      <c r="K7" s="99"/>
      <c r="L7" s="99"/>
      <c r="N7" s="3"/>
      <c r="O7" s="3"/>
      <c r="P7" s="3"/>
      <c r="Q7" s="3"/>
      <c r="R7" s="3"/>
      <c r="S7" s="3"/>
      <c r="T7" s="3"/>
      <c r="U7" s="99" t="s">
        <v>69</v>
      </c>
      <c r="V7" s="99"/>
      <c r="W7" s="99"/>
    </row>
    <row r="8" spans="1:23" ht="21">
      <c r="A8" s="97"/>
      <c r="B8" s="97"/>
      <c r="D8" s="2" t="s">
        <v>133</v>
      </c>
      <c r="F8" s="2" t="s">
        <v>134</v>
      </c>
      <c r="H8" s="2" t="s">
        <v>135</v>
      </c>
      <c r="J8" s="10" t="s">
        <v>110</v>
      </c>
      <c r="K8" s="3"/>
      <c r="L8" s="10" t="s">
        <v>117</v>
      </c>
      <c r="N8" s="2" t="s">
        <v>133</v>
      </c>
      <c r="P8" s="100" t="s">
        <v>134</v>
      </c>
      <c r="Q8" s="100"/>
      <c r="S8" s="2" t="s">
        <v>135</v>
      </c>
      <c r="U8" s="10" t="s">
        <v>110</v>
      </c>
      <c r="V8" s="3"/>
      <c r="W8" s="10" t="s">
        <v>117</v>
      </c>
    </row>
    <row r="9" spans="1:23" ht="18.75">
      <c r="A9" s="110" t="s">
        <v>38</v>
      </c>
      <c r="B9" s="110"/>
      <c r="D9" s="42">
        <v>0</v>
      </c>
      <c r="F9" s="48">
        <v>-918502201</v>
      </c>
      <c r="G9" s="47"/>
      <c r="H9" s="48">
        <v>270397614</v>
      </c>
      <c r="I9" s="47"/>
      <c r="J9" s="50">
        <f>D9+F9+H9</f>
        <v>-648104587</v>
      </c>
      <c r="K9" s="47"/>
      <c r="L9" s="78">
        <f>J9/درآمد!$F$13</f>
        <v>-7.8368607838856207E-3</v>
      </c>
      <c r="M9" s="47"/>
      <c r="N9" s="46">
        <v>0</v>
      </c>
      <c r="O9" s="47"/>
      <c r="P9" s="116">
        <v>-918502201</v>
      </c>
      <c r="Q9" s="116"/>
      <c r="R9" s="47"/>
      <c r="S9" s="48">
        <v>270397614</v>
      </c>
      <c r="T9" s="47"/>
      <c r="U9" s="50">
        <f>N9+P9+S9</f>
        <v>-648104587</v>
      </c>
      <c r="V9" s="47"/>
      <c r="W9" s="79">
        <f>U9/درآمد!$F$13</f>
        <v>-7.8368607838856207E-3</v>
      </c>
    </row>
    <row r="10" spans="1:23" ht="21.75" customHeight="1">
      <c r="A10" s="111" t="s">
        <v>33</v>
      </c>
      <c r="B10" s="111"/>
      <c r="D10" s="43">
        <v>0</v>
      </c>
      <c r="F10" s="51">
        <v>0</v>
      </c>
      <c r="G10" s="47"/>
      <c r="H10" s="52">
        <v>-8418</v>
      </c>
      <c r="I10" s="47"/>
      <c r="J10" s="53">
        <f t="shared" ref="J10:J59" si="0">D10+F10+H10</f>
        <v>-8418</v>
      </c>
      <c r="K10" s="47"/>
      <c r="L10" s="76">
        <f>J10/درآمد!$F$13</f>
        <v>-1.017901977582349E-7</v>
      </c>
      <c r="M10" s="47"/>
      <c r="N10" s="51">
        <v>0</v>
      </c>
      <c r="O10" s="47"/>
      <c r="P10" s="115">
        <v>0</v>
      </c>
      <c r="Q10" s="115"/>
      <c r="R10" s="47"/>
      <c r="S10" s="52">
        <v>-8418</v>
      </c>
      <c r="T10" s="47"/>
      <c r="U10" s="53">
        <f t="shared" ref="U10:U59" si="1">N10+P10+S10</f>
        <v>-8418</v>
      </c>
      <c r="V10" s="47"/>
      <c r="W10" s="77">
        <f>U10/درآمد!$F$13</f>
        <v>-1.017901977582349E-7</v>
      </c>
    </row>
    <row r="11" spans="1:23" ht="21.75" customHeight="1">
      <c r="A11" s="111" t="s">
        <v>27</v>
      </c>
      <c r="B11" s="111"/>
      <c r="D11" s="43">
        <v>0</v>
      </c>
      <c r="F11" s="52">
        <v>-50696516</v>
      </c>
      <c r="G11" s="47"/>
      <c r="H11" s="52">
        <v>3806395030</v>
      </c>
      <c r="I11" s="47"/>
      <c r="J11" s="53">
        <f t="shared" si="0"/>
        <v>3755698514</v>
      </c>
      <c r="K11" s="47"/>
      <c r="L11" s="70">
        <f>J11/درآمد!$F$13</f>
        <v>4.541379121648479E-2</v>
      </c>
      <c r="M11" s="47"/>
      <c r="N11" s="51">
        <v>0</v>
      </c>
      <c r="O11" s="47"/>
      <c r="P11" s="112">
        <v>-50696516</v>
      </c>
      <c r="Q11" s="112"/>
      <c r="R11" s="47"/>
      <c r="S11" s="52">
        <v>3806395030</v>
      </c>
      <c r="T11" s="47"/>
      <c r="U11" s="53">
        <f t="shared" si="1"/>
        <v>3755698514</v>
      </c>
      <c r="V11" s="47"/>
      <c r="W11" s="70">
        <f>U11/درآمد!$F$13</f>
        <v>4.541379121648479E-2</v>
      </c>
    </row>
    <row r="12" spans="1:23" ht="21.75" customHeight="1">
      <c r="A12" s="111" t="s">
        <v>45</v>
      </c>
      <c r="B12" s="111"/>
      <c r="D12" s="43">
        <v>0</v>
      </c>
      <c r="F12" s="52">
        <v>1932681712</v>
      </c>
      <c r="G12" s="47"/>
      <c r="H12" s="52">
        <v>432411755</v>
      </c>
      <c r="I12" s="47"/>
      <c r="J12" s="53">
        <f t="shared" si="0"/>
        <v>2365093467</v>
      </c>
      <c r="K12" s="47"/>
      <c r="L12" s="70">
        <f>J12/درآمد!$F$13</f>
        <v>2.8598637648210905E-2</v>
      </c>
      <c r="M12" s="47"/>
      <c r="N12" s="51">
        <v>0</v>
      </c>
      <c r="O12" s="47"/>
      <c r="P12" s="112">
        <v>1932681712</v>
      </c>
      <c r="Q12" s="112"/>
      <c r="R12" s="47"/>
      <c r="S12" s="52">
        <v>432411755</v>
      </c>
      <c r="T12" s="47"/>
      <c r="U12" s="53">
        <f t="shared" si="1"/>
        <v>2365093467</v>
      </c>
      <c r="V12" s="47"/>
      <c r="W12" s="70">
        <f>U12/درآمد!$F$13</f>
        <v>2.8598637648210905E-2</v>
      </c>
    </row>
    <row r="13" spans="1:23" ht="21.75" customHeight="1">
      <c r="A13" s="111" t="s">
        <v>55</v>
      </c>
      <c r="B13" s="111"/>
      <c r="D13" s="43">
        <v>0</v>
      </c>
      <c r="F13" s="52">
        <v>3161079001</v>
      </c>
      <c r="G13" s="47"/>
      <c r="H13" s="52">
        <v>60855326</v>
      </c>
      <c r="I13" s="47"/>
      <c r="J13" s="53">
        <f t="shared" si="0"/>
        <v>3221934327</v>
      </c>
      <c r="K13" s="47"/>
      <c r="L13" s="70">
        <f>J13/درآمد!$F$13</f>
        <v>3.895953104174097E-2</v>
      </c>
      <c r="M13" s="47"/>
      <c r="N13" s="51">
        <v>0</v>
      </c>
      <c r="O13" s="47"/>
      <c r="P13" s="112">
        <v>3161079001</v>
      </c>
      <c r="Q13" s="112"/>
      <c r="R13" s="47"/>
      <c r="S13" s="52">
        <v>60855326</v>
      </c>
      <c r="T13" s="47"/>
      <c r="U13" s="53">
        <f t="shared" si="1"/>
        <v>3221934327</v>
      </c>
      <c r="V13" s="47"/>
      <c r="W13" s="70">
        <f>U13/درآمد!$F$13</f>
        <v>3.895953104174097E-2</v>
      </c>
    </row>
    <row r="14" spans="1:23" ht="21.75" customHeight="1">
      <c r="A14" s="111" t="s">
        <v>59</v>
      </c>
      <c r="B14" s="111"/>
      <c r="D14" s="43">
        <v>0</v>
      </c>
      <c r="F14" s="52">
        <v>4511084203</v>
      </c>
      <c r="G14" s="47"/>
      <c r="H14" s="52">
        <v>-3508</v>
      </c>
      <c r="I14" s="47"/>
      <c r="J14" s="53">
        <f t="shared" si="0"/>
        <v>4511080695</v>
      </c>
      <c r="K14" s="47"/>
      <c r="L14" s="70">
        <f>J14/درآمد!$F$13</f>
        <v>5.4547849376028239E-2</v>
      </c>
      <c r="M14" s="47"/>
      <c r="N14" s="51">
        <v>0</v>
      </c>
      <c r="O14" s="47"/>
      <c r="P14" s="112">
        <v>4511084203</v>
      </c>
      <c r="Q14" s="112"/>
      <c r="R14" s="47"/>
      <c r="S14" s="52">
        <v>-3508</v>
      </c>
      <c r="T14" s="47"/>
      <c r="U14" s="53">
        <f t="shared" si="1"/>
        <v>4511080695</v>
      </c>
      <c r="V14" s="47"/>
      <c r="W14" s="70">
        <f>U14/درآمد!$F$13</f>
        <v>5.4547849376028239E-2</v>
      </c>
    </row>
    <row r="15" spans="1:23" ht="21.75" customHeight="1">
      <c r="A15" s="111" t="s">
        <v>51</v>
      </c>
      <c r="B15" s="111"/>
      <c r="D15" s="43">
        <v>0</v>
      </c>
      <c r="F15" s="51">
        <v>0</v>
      </c>
      <c r="G15" s="47"/>
      <c r="H15" s="52">
        <v>-141254493</v>
      </c>
      <c r="I15" s="47"/>
      <c r="J15" s="53">
        <f t="shared" si="0"/>
        <v>-141254493</v>
      </c>
      <c r="K15" s="47"/>
      <c r="L15" s="76">
        <f>J15/درآمد!$F$13</f>
        <v>-1.7080449960452848E-3</v>
      </c>
      <c r="M15" s="47"/>
      <c r="N15" s="51">
        <v>0</v>
      </c>
      <c r="O15" s="47"/>
      <c r="P15" s="115">
        <v>0</v>
      </c>
      <c r="Q15" s="115"/>
      <c r="R15" s="47"/>
      <c r="S15" s="52">
        <v>-141254493</v>
      </c>
      <c r="T15" s="47"/>
      <c r="U15" s="53">
        <f t="shared" si="1"/>
        <v>-141254493</v>
      </c>
      <c r="V15" s="47"/>
      <c r="W15" s="77">
        <f>U15/درآمد!$F$13</f>
        <v>-1.7080449960452848E-3</v>
      </c>
    </row>
    <row r="16" spans="1:23" ht="21.75" customHeight="1">
      <c r="A16" s="111" t="s">
        <v>52</v>
      </c>
      <c r="B16" s="111"/>
      <c r="D16" s="43">
        <v>0</v>
      </c>
      <c r="F16" s="52">
        <v>-571578748</v>
      </c>
      <c r="G16" s="47"/>
      <c r="H16" s="52">
        <v>365536175</v>
      </c>
      <c r="I16" s="47"/>
      <c r="J16" s="53">
        <f t="shared" si="0"/>
        <v>-206042573</v>
      </c>
      <c r="K16" s="47"/>
      <c r="L16" s="76">
        <f>J16/درآمد!$F$13</f>
        <v>-2.4914604718799657E-3</v>
      </c>
      <c r="M16" s="47"/>
      <c r="N16" s="51">
        <v>0</v>
      </c>
      <c r="O16" s="47"/>
      <c r="P16" s="112">
        <v>-571578748</v>
      </c>
      <c r="Q16" s="112"/>
      <c r="R16" s="47"/>
      <c r="S16" s="52">
        <v>365536175</v>
      </c>
      <c r="T16" s="47"/>
      <c r="U16" s="53">
        <f t="shared" si="1"/>
        <v>-206042573</v>
      </c>
      <c r="V16" s="47"/>
      <c r="W16" s="77">
        <f>U16/درآمد!$F$13</f>
        <v>-2.4914604718799657E-3</v>
      </c>
    </row>
    <row r="17" spans="1:23" ht="21.75" customHeight="1">
      <c r="A17" s="111" t="s">
        <v>50</v>
      </c>
      <c r="B17" s="111"/>
      <c r="D17" s="43">
        <v>0</v>
      </c>
      <c r="F17" s="52">
        <v>995963328</v>
      </c>
      <c r="G17" s="47"/>
      <c r="H17" s="52">
        <v>-2556</v>
      </c>
      <c r="I17" s="47"/>
      <c r="J17" s="53">
        <f t="shared" si="0"/>
        <v>995960772</v>
      </c>
      <c r="K17" s="47"/>
      <c r="L17" s="70">
        <f>J17/درآمد!$F$13</f>
        <v>1.2043127101606594E-2</v>
      </c>
      <c r="M17" s="47"/>
      <c r="N17" s="51">
        <v>0</v>
      </c>
      <c r="O17" s="47"/>
      <c r="P17" s="112">
        <v>995963328</v>
      </c>
      <c r="Q17" s="112"/>
      <c r="R17" s="47"/>
      <c r="S17" s="52">
        <v>-2556</v>
      </c>
      <c r="T17" s="47"/>
      <c r="U17" s="53">
        <f t="shared" si="1"/>
        <v>995960772</v>
      </c>
      <c r="V17" s="47"/>
      <c r="W17" s="70">
        <f>U17/درآمد!$F$13</f>
        <v>1.2043127101606594E-2</v>
      </c>
    </row>
    <row r="18" spans="1:23" ht="21.75" customHeight="1">
      <c r="A18" s="111" t="s">
        <v>42</v>
      </c>
      <c r="B18" s="111"/>
      <c r="D18" s="43">
        <v>0</v>
      </c>
      <c r="F18" s="52">
        <v>42730271</v>
      </c>
      <c r="G18" s="47"/>
      <c r="H18" s="52">
        <v>-11944</v>
      </c>
      <c r="I18" s="47"/>
      <c r="J18" s="53">
        <f t="shared" si="0"/>
        <v>42718327</v>
      </c>
      <c r="K18" s="47"/>
      <c r="L18" s="70">
        <f>J18/درآمد!$F$13</f>
        <v>5.1654869959977972E-4</v>
      </c>
      <c r="M18" s="47"/>
      <c r="N18" s="51">
        <v>0</v>
      </c>
      <c r="O18" s="47"/>
      <c r="P18" s="112">
        <v>42730271</v>
      </c>
      <c r="Q18" s="112"/>
      <c r="R18" s="47"/>
      <c r="S18" s="52">
        <v>-11944</v>
      </c>
      <c r="T18" s="47"/>
      <c r="U18" s="53">
        <f t="shared" si="1"/>
        <v>42718327</v>
      </c>
      <c r="V18" s="47"/>
      <c r="W18" s="70">
        <f>U18/درآمد!$F$13</f>
        <v>5.1654869959977972E-4</v>
      </c>
    </row>
    <row r="19" spans="1:23" ht="21.75" customHeight="1">
      <c r="A19" s="111" t="s">
        <v>18</v>
      </c>
      <c r="B19" s="111"/>
      <c r="D19" s="43">
        <v>0</v>
      </c>
      <c r="F19" s="52">
        <v>-74382975</v>
      </c>
      <c r="G19" s="47"/>
      <c r="H19" s="52">
        <v>-1583</v>
      </c>
      <c r="I19" s="47"/>
      <c r="J19" s="53">
        <f t="shared" si="0"/>
        <v>-74384558</v>
      </c>
      <c r="K19" s="47"/>
      <c r="L19" s="76">
        <f>J19/درآمد!$F$13</f>
        <v>-8.994557934163571E-4</v>
      </c>
      <c r="M19" s="47"/>
      <c r="N19" s="51">
        <v>0</v>
      </c>
      <c r="O19" s="47"/>
      <c r="P19" s="112">
        <v>-74382975</v>
      </c>
      <c r="Q19" s="112"/>
      <c r="R19" s="47"/>
      <c r="S19" s="52">
        <v>-1583</v>
      </c>
      <c r="T19" s="47"/>
      <c r="U19" s="53">
        <f t="shared" si="1"/>
        <v>-74384558</v>
      </c>
      <c r="V19" s="47"/>
      <c r="W19" s="77">
        <f>U19/درآمد!$F$13</f>
        <v>-8.994557934163571E-4</v>
      </c>
    </row>
    <row r="20" spans="1:23" ht="21.75" customHeight="1">
      <c r="A20" s="111" t="s">
        <v>39</v>
      </c>
      <c r="B20" s="111"/>
      <c r="D20" s="43">
        <v>0</v>
      </c>
      <c r="F20" s="51">
        <v>0</v>
      </c>
      <c r="G20" s="47"/>
      <c r="H20" s="52">
        <v>200936351</v>
      </c>
      <c r="I20" s="47"/>
      <c r="J20" s="53">
        <f t="shared" si="0"/>
        <v>200936351</v>
      </c>
      <c r="K20" s="47"/>
      <c r="L20" s="70">
        <f>J20/درآمد!$F$13</f>
        <v>2.4297161921012236E-3</v>
      </c>
      <c r="M20" s="47"/>
      <c r="N20" s="51">
        <v>0</v>
      </c>
      <c r="O20" s="47"/>
      <c r="P20" s="115">
        <v>0</v>
      </c>
      <c r="Q20" s="115"/>
      <c r="R20" s="47"/>
      <c r="S20" s="52">
        <v>200936351</v>
      </c>
      <c r="T20" s="47"/>
      <c r="U20" s="53">
        <f t="shared" si="1"/>
        <v>200936351</v>
      </c>
      <c r="V20" s="47"/>
      <c r="W20" s="70">
        <f>U20/درآمد!$F$13</f>
        <v>2.4297161921012236E-3</v>
      </c>
    </row>
    <row r="21" spans="1:23" ht="21.75" customHeight="1">
      <c r="A21" s="111" t="s">
        <v>22</v>
      </c>
      <c r="B21" s="111"/>
      <c r="D21" s="43">
        <v>0</v>
      </c>
      <c r="F21" s="52">
        <v>-994050009</v>
      </c>
      <c r="G21" s="47"/>
      <c r="H21" s="52">
        <v>391303212</v>
      </c>
      <c r="I21" s="47"/>
      <c r="J21" s="53">
        <f t="shared" si="0"/>
        <v>-602746797</v>
      </c>
      <c r="K21" s="47"/>
      <c r="L21" s="76">
        <f>J21/درآمد!$F$13</f>
        <v>-7.2883957786615185E-3</v>
      </c>
      <c r="M21" s="47"/>
      <c r="N21" s="51">
        <v>0</v>
      </c>
      <c r="O21" s="47"/>
      <c r="P21" s="112">
        <v>-994050009</v>
      </c>
      <c r="Q21" s="112"/>
      <c r="R21" s="47"/>
      <c r="S21" s="52">
        <v>391303212</v>
      </c>
      <c r="T21" s="47"/>
      <c r="U21" s="53">
        <f t="shared" si="1"/>
        <v>-602746797</v>
      </c>
      <c r="V21" s="47"/>
      <c r="W21" s="77">
        <f>U21/درآمد!$F$13</f>
        <v>-7.2883957786615185E-3</v>
      </c>
    </row>
    <row r="22" spans="1:23" ht="21.75" customHeight="1">
      <c r="A22" s="111" t="s">
        <v>21</v>
      </c>
      <c r="B22" s="111"/>
      <c r="D22" s="43">
        <v>0</v>
      </c>
      <c r="F22" s="52">
        <v>-26108235</v>
      </c>
      <c r="G22" s="47"/>
      <c r="H22" s="52">
        <v>-2206</v>
      </c>
      <c r="I22" s="47"/>
      <c r="J22" s="53">
        <f t="shared" si="0"/>
        <v>-26110441</v>
      </c>
      <c r="K22" s="47"/>
      <c r="L22" s="76">
        <f>J22/درآمد!$F$13</f>
        <v>-3.1572665157338141E-4</v>
      </c>
      <c r="M22" s="47"/>
      <c r="N22" s="51">
        <v>0</v>
      </c>
      <c r="O22" s="47"/>
      <c r="P22" s="112">
        <v>-26108235</v>
      </c>
      <c r="Q22" s="112"/>
      <c r="R22" s="47"/>
      <c r="S22" s="52">
        <v>-2206</v>
      </c>
      <c r="T22" s="47"/>
      <c r="U22" s="53">
        <f t="shared" si="1"/>
        <v>-26110441</v>
      </c>
      <c r="V22" s="47"/>
      <c r="W22" s="77">
        <f>U22/درآمد!$F$13</f>
        <v>-3.1572665157338141E-4</v>
      </c>
    </row>
    <row r="23" spans="1:23" ht="21.75" customHeight="1">
      <c r="A23" s="111" t="s">
        <v>19</v>
      </c>
      <c r="B23" s="111"/>
      <c r="D23" s="43">
        <v>0</v>
      </c>
      <c r="F23" s="52">
        <v>650108702</v>
      </c>
      <c r="G23" s="47"/>
      <c r="H23" s="52">
        <v>498074780</v>
      </c>
      <c r="I23" s="47"/>
      <c r="J23" s="53">
        <f t="shared" si="0"/>
        <v>1148183482</v>
      </c>
      <c r="K23" s="47"/>
      <c r="L23" s="70">
        <f>J23/درآمد!$F$13</f>
        <v>1.3883799441140264E-2</v>
      </c>
      <c r="M23" s="47"/>
      <c r="N23" s="51">
        <v>0</v>
      </c>
      <c r="O23" s="47"/>
      <c r="P23" s="112">
        <v>650108702</v>
      </c>
      <c r="Q23" s="112"/>
      <c r="R23" s="47"/>
      <c r="S23" s="52">
        <v>498074780</v>
      </c>
      <c r="T23" s="47"/>
      <c r="U23" s="53">
        <f t="shared" si="1"/>
        <v>1148183482</v>
      </c>
      <c r="V23" s="47"/>
      <c r="W23" s="70">
        <f>U23/درآمد!$F$13</f>
        <v>1.3883799441140264E-2</v>
      </c>
    </row>
    <row r="24" spans="1:23" ht="21.75" customHeight="1">
      <c r="A24" s="111" t="s">
        <v>67</v>
      </c>
      <c r="B24" s="111"/>
      <c r="D24" s="43">
        <v>0</v>
      </c>
      <c r="F24" s="52">
        <v>672645124</v>
      </c>
      <c r="G24" s="47"/>
      <c r="H24" s="52">
        <v>444013647</v>
      </c>
      <c r="I24" s="47"/>
      <c r="J24" s="53">
        <f t="shared" si="0"/>
        <v>1116658771</v>
      </c>
      <c r="K24" s="47"/>
      <c r="L24" s="70">
        <f>J24/درآمد!$F$13</f>
        <v>1.3502603602822232E-2</v>
      </c>
      <c r="M24" s="47"/>
      <c r="N24" s="51">
        <v>0</v>
      </c>
      <c r="O24" s="47"/>
      <c r="P24" s="112">
        <v>672645124</v>
      </c>
      <c r="Q24" s="112"/>
      <c r="R24" s="47"/>
      <c r="S24" s="52">
        <v>444013647</v>
      </c>
      <c r="T24" s="47"/>
      <c r="U24" s="53">
        <f t="shared" si="1"/>
        <v>1116658771</v>
      </c>
      <c r="V24" s="47"/>
      <c r="W24" s="70">
        <f>U24/درآمد!$F$13</f>
        <v>1.3502603602822232E-2</v>
      </c>
    </row>
    <row r="25" spans="1:23" ht="21.75" customHeight="1">
      <c r="A25" s="111" t="s">
        <v>49</v>
      </c>
      <c r="B25" s="111"/>
      <c r="D25" s="43">
        <v>0</v>
      </c>
      <c r="F25" s="52">
        <v>-823107258</v>
      </c>
      <c r="G25" s="47"/>
      <c r="H25" s="52">
        <v>-4872</v>
      </c>
      <c r="I25" s="47"/>
      <c r="J25" s="53">
        <f t="shared" si="0"/>
        <v>-823112130</v>
      </c>
      <c r="K25" s="47"/>
      <c r="L25" s="76">
        <f>J25/درآمد!$F$13</f>
        <v>-9.9530466250774483E-3</v>
      </c>
      <c r="M25" s="47"/>
      <c r="N25" s="51">
        <v>0</v>
      </c>
      <c r="O25" s="47"/>
      <c r="P25" s="112">
        <v>-823107258</v>
      </c>
      <c r="Q25" s="112"/>
      <c r="R25" s="47"/>
      <c r="S25" s="52">
        <v>-4872</v>
      </c>
      <c r="T25" s="47"/>
      <c r="U25" s="53">
        <f t="shared" si="1"/>
        <v>-823112130</v>
      </c>
      <c r="V25" s="47"/>
      <c r="W25" s="77">
        <f>U25/درآمد!$F$13</f>
        <v>-9.9530466250774483E-3</v>
      </c>
    </row>
    <row r="26" spans="1:23" ht="21.75" customHeight="1">
      <c r="A26" s="111" t="s">
        <v>60</v>
      </c>
      <c r="B26" s="111"/>
      <c r="D26" s="43">
        <v>0</v>
      </c>
      <c r="F26" s="52">
        <v>-41750101</v>
      </c>
      <c r="G26" s="47"/>
      <c r="H26" s="52">
        <v>41253085</v>
      </c>
      <c r="I26" s="47"/>
      <c r="J26" s="53">
        <f t="shared" si="0"/>
        <v>-497016</v>
      </c>
      <c r="K26" s="47"/>
      <c r="L26" s="76">
        <f>J26/درآمد!$F$13</f>
        <v>-6.0099022248760839E-6</v>
      </c>
      <c r="M26" s="47"/>
      <c r="N26" s="51">
        <v>0</v>
      </c>
      <c r="O26" s="47"/>
      <c r="P26" s="112">
        <v>-41750101</v>
      </c>
      <c r="Q26" s="112"/>
      <c r="R26" s="47"/>
      <c r="S26" s="52">
        <v>41253085</v>
      </c>
      <c r="T26" s="47"/>
      <c r="U26" s="53">
        <f t="shared" si="1"/>
        <v>-497016</v>
      </c>
      <c r="V26" s="47"/>
      <c r="W26" s="77">
        <f>U26/درآمد!$F$13</f>
        <v>-6.0099022248760839E-6</v>
      </c>
    </row>
    <row r="27" spans="1:23" ht="21.75" customHeight="1">
      <c r="A27" s="111" t="s">
        <v>31</v>
      </c>
      <c r="B27" s="111"/>
      <c r="D27" s="43">
        <v>0</v>
      </c>
      <c r="F27" s="52">
        <v>9756240705</v>
      </c>
      <c r="G27" s="47"/>
      <c r="H27" s="52">
        <v>-12006</v>
      </c>
      <c r="I27" s="47"/>
      <c r="J27" s="53">
        <f t="shared" si="0"/>
        <v>9756228699</v>
      </c>
      <c r="K27" s="47"/>
      <c r="L27" s="70">
        <f>J27/درآمد!$F$13</f>
        <v>0.1179720181332593</v>
      </c>
      <c r="M27" s="47"/>
      <c r="N27" s="51">
        <v>0</v>
      </c>
      <c r="O27" s="47"/>
      <c r="P27" s="112">
        <v>9756240705</v>
      </c>
      <c r="Q27" s="112"/>
      <c r="R27" s="47"/>
      <c r="S27" s="52">
        <v>-12006</v>
      </c>
      <c r="T27" s="47"/>
      <c r="U27" s="53">
        <f t="shared" si="1"/>
        <v>9756228699</v>
      </c>
      <c r="V27" s="47"/>
      <c r="W27" s="70">
        <f>U27/درآمد!$F$13</f>
        <v>0.1179720181332593</v>
      </c>
    </row>
    <row r="28" spans="1:23" ht="21.75" customHeight="1">
      <c r="A28" s="111" t="s">
        <v>41</v>
      </c>
      <c r="B28" s="111"/>
      <c r="D28" s="43">
        <v>0</v>
      </c>
      <c r="F28" s="52">
        <v>3063662091</v>
      </c>
      <c r="G28" s="47"/>
      <c r="H28" s="52">
        <v>1723682821</v>
      </c>
      <c r="I28" s="47"/>
      <c r="J28" s="53">
        <f t="shared" si="0"/>
        <v>4787344912</v>
      </c>
      <c r="K28" s="47"/>
      <c r="L28" s="70">
        <f>J28/درآمد!$F$13</f>
        <v>5.7888427812943649E-2</v>
      </c>
      <c r="M28" s="47"/>
      <c r="N28" s="51">
        <v>0</v>
      </c>
      <c r="O28" s="47"/>
      <c r="P28" s="112">
        <v>3063662091</v>
      </c>
      <c r="Q28" s="112"/>
      <c r="R28" s="47"/>
      <c r="S28" s="52">
        <v>1723682821</v>
      </c>
      <c r="T28" s="47"/>
      <c r="U28" s="53">
        <f t="shared" si="1"/>
        <v>4787344912</v>
      </c>
      <c r="V28" s="47"/>
      <c r="W28" s="70">
        <f>U28/درآمد!$F$13</f>
        <v>5.7888427812943649E-2</v>
      </c>
    </row>
    <row r="29" spans="1:23" ht="21.75" customHeight="1">
      <c r="A29" s="111" t="s">
        <v>34</v>
      </c>
      <c r="B29" s="111"/>
      <c r="D29" s="43">
        <v>0</v>
      </c>
      <c r="F29" s="52">
        <v>879734250</v>
      </c>
      <c r="G29" s="47"/>
      <c r="H29" s="52">
        <v>576549024</v>
      </c>
      <c r="I29" s="47"/>
      <c r="J29" s="53">
        <f t="shared" si="0"/>
        <v>1456283274</v>
      </c>
      <c r="K29" s="47"/>
      <c r="L29" s="70">
        <f>J29/درآمد!$F$13</f>
        <v>1.7609332674325229E-2</v>
      </c>
      <c r="M29" s="47"/>
      <c r="N29" s="51">
        <v>0</v>
      </c>
      <c r="O29" s="47"/>
      <c r="P29" s="112">
        <v>879734250</v>
      </c>
      <c r="Q29" s="112"/>
      <c r="R29" s="47"/>
      <c r="S29" s="52">
        <v>576549024</v>
      </c>
      <c r="T29" s="47"/>
      <c r="U29" s="53">
        <f t="shared" si="1"/>
        <v>1456283274</v>
      </c>
      <c r="V29" s="47"/>
      <c r="W29" s="70">
        <f>U29/درآمد!$F$13</f>
        <v>1.7609332674325229E-2</v>
      </c>
    </row>
    <row r="30" spans="1:23" ht="21.75" customHeight="1">
      <c r="A30" s="111" t="s">
        <v>58</v>
      </c>
      <c r="B30" s="111"/>
      <c r="D30" s="43">
        <v>0</v>
      </c>
      <c r="F30" s="52">
        <v>345929400</v>
      </c>
      <c r="G30" s="47"/>
      <c r="H30" s="51">
        <v>0</v>
      </c>
      <c r="I30" s="47"/>
      <c r="J30" s="53">
        <f t="shared" si="0"/>
        <v>345929400</v>
      </c>
      <c r="K30" s="47"/>
      <c r="L30" s="70">
        <f>J30/درآمد!$F$13</f>
        <v>4.1829676926095922E-3</v>
      </c>
      <c r="M30" s="47"/>
      <c r="N30" s="51">
        <v>0</v>
      </c>
      <c r="O30" s="47"/>
      <c r="P30" s="112">
        <v>345929400</v>
      </c>
      <c r="Q30" s="112"/>
      <c r="R30" s="47"/>
      <c r="S30" s="51">
        <v>0</v>
      </c>
      <c r="T30" s="47"/>
      <c r="U30" s="53">
        <f t="shared" si="1"/>
        <v>345929400</v>
      </c>
      <c r="V30" s="47"/>
      <c r="W30" s="70">
        <f>U30/درآمد!$F$13</f>
        <v>4.1829676926095922E-3</v>
      </c>
    </row>
    <row r="31" spans="1:23" ht="21.75" customHeight="1">
      <c r="A31" s="111" t="s">
        <v>43</v>
      </c>
      <c r="B31" s="111"/>
      <c r="D31" s="43">
        <v>0</v>
      </c>
      <c r="F31" s="52">
        <v>313125750</v>
      </c>
      <c r="G31" s="47"/>
      <c r="H31" s="51">
        <v>0</v>
      </c>
      <c r="I31" s="47"/>
      <c r="J31" s="53">
        <f t="shared" si="0"/>
        <v>313125750</v>
      </c>
      <c r="K31" s="47"/>
      <c r="L31" s="70">
        <f>J31/درآمد!$F$13</f>
        <v>3.7863069631379927E-3</v>
      </c>
      <c r="M31" s="47"/>
      <c r="N31" s="51">
        <v>0</v>
      </c>
      <c r="O31" s="47"/>
      <c r="P31" s="112">
        <v>313125750</v>
      </c>
      <c r="Q31" s="112"/>
      <c r="R31" s="47"/>
      <c r="S31" s="51">
        <v>0</v>
      </c>
      <c r="T31" s="47"/>
      <c r="U31" s="53">
        <f t="shared" si="1"/>
        <v>313125750</v>
      </c>
      <c r="V31" s="47"/>
      <c r="W31" s="70">
        <f>U31/درآمد!$F$13</f>
        <v>3.7863069631379927E-3</v>
      </c>
    </row>
    <row r="32" spans="1:23" ht="21.75" customHeight="1">
      <c r="A32" s="111" t="s">
        <v>63</v>
      </c>
      <c r="B32" s="111"/>
      <c r="D32" s="43">
        <v>0</v>
      </c>
      <c r="F32" s="52">
        <v>1904746358</v>
      </c>
      <c r="G32" s="47"/>
      <c r="H32" s="51">
        <v>0</v>
      </c>
      <c r="I32" s="47"/>
      <c r="J32" s="53">
        <f t="shared" si="0"/>
        <v>1904746358</v>
      </c>
      <c r="K32" s="47"/>
      <c r="L32" s="70">
        <f>J32/درآمد!$F$13</f>
        <v>2.3032134528403147E-2</v>
      </c>
      <c r="M32" s="47"/>
      <c r="N32" s="51">
        <v>0</v>
      </c>
      <c r="O32" s="47"/>
      <c r="P32" s="112">
        <v>1904746358</v>
      </c>
      <c r="Q32" s="112"/>
      <c r="R32" s="47"/>
      <c r="S32" s="51">
        <v>0</v>
      </c>
      <c r="T32" s="47"/>
      <c r="U32" s="53">
        <f t="shared" si="1"/>
        <v>1904746358</v>
      </c>
      <c r="V32" s="47"/>
      <c r="W32" s="70">
        <f>U32/درآمد!$F$13</f>
        <v>2.3032134528403147E-2</v>
      </c>
    </row>
    <row r="33" spans="1:23" ht="21.75" customHeight="1">
      <c r="A33" s="111" t="s">
        <v>54</v>
      </c>
      <c r="B33" s="111"/>
      <c r="D33" s="43">
        <v>0</v>
      </c>
      <c r="F33" s="52">
        <v>-1630242000</v>
      </c>
      <c r="G33" s="47"/>
      <c r="H33" s="51">
        <v>0</v>
      </c>
      <c r="I33" s="47"/>
      <c r="J33" s="53">
        <f t="shared" si="0"/>
        <v>-1630242000</v>
      </c>
      <c r="K33" s="47"/>
      <c r="L33" s="76">
        <f>J33/درآمد!$F$13</f>
        <v>-1.9712836252527961E-2</v>
      </c>
      <c r="M33" s="47"/>
      <c r="N33" s="51">
        <v>0</v>
      </c>
      <c r="O33" s="47"/>
      <c r="P33" s="112">
        <v>-1630242000</v>
      </c>
      <c r="Q33" s="112"/>
      <c r="R33" s="47"/>
      <c r="S33" s="51">
        <v>0</v>
      </c>
      <c r="T33" s="47"/>
      <c r="U33" s="53">
        <f t="shared" si="1"/>
        <v>-1630242000</v>
      </c>
      <c r="V33" s="47"/>
      <c r="W33" s="77">
        <f>U33/درآمد!$F$13</f>
        <v>-1.9712836252527961E-2</v>
      </c>
    </row>
    <row r="34" spans="1:23" ht="21.75" customHeight="1">
      <c r="A34" s="111" t="s">
        <v>48</v>
      </c>
      <c r="B34" s="111"/>
      <c r="D34" s="43">
        <v>0</v>
      </c>
      <c r="F34" s="52">
        <v>6232693500</v>
      </c>
      <c r="G34" s="47"/>
      <c r="H34" s="51">
        <v>0</v>
      </c>
      <c r="I34" s="47"/>
      <c r="J34" s="53">
        <f t="shared" si="0"/>
        <v>6232693500</v>
      </c>
      <c r="K34" s="47"/>
      <c r="L34" s="70">
        <f>J34/درآمد!$F$13</f>
        <v>7.5365538599603848E-2</v>
      </c>
      <c r="M34" s="47"/>
      <c r="N34" s="51">
        <v>0</v>
      </c>
      <c r="O34" s="47"/>
      <c r="P34" s="112">
        <v>6232693500</v>
      </c>
      <c r="Q34" s="112"/>
      <c r="R34" s="47"/>
      <c r="S34" s="51">
        <v>0</v>
      </c>
      <c r="T34" s="47"/>
      <c r="U34" s="53">
        <f t="shared" si="1"/>
        <v>6232693500</v>
      </c>
      <c r="V34" s="47"/>
      <c r="W34" s="70">
        <f>U34/درآمد!$F$13</f>
        <v>7.5365538599603848E-2</v>
      </c>
    </row>
    <row r="35" spans="1:23" ht="21.75" customHeight="1">
      <c r="A35" s="111" t="s">
        <v>30</v>
      </c>
      <c r="B35" s="111"/>
      <c r="D35" s="43">
        <v>0</v>
      </c>
      <c r="F35" s="52">
        <v>361562087</v>
      </c>
      <c r="G35" s="47"/>
      <c r="H35" s="51">
        <v>0</v>
      </c>
      <c r="I35" s="47"/>
      <c r="J35" s="53">
        <f t="shared" si="0"/>
        <v>361562087</v>
      </c>
      <c r="K35" s="47"/>
      <c r="L35" s="70">
        <f>J35/درآمد!$F$13</f>
        <v>4.3719976642444917E-3</v>
      </c>
      <c r="M35" s="47"/>
      <c r="N35" s="51">
        <v>0</v>
      </c>
      <c r="O35" s="47"/>
      <c r="P35" s="112">
        <v>361562087</v>
      </c>
      <c r="Q35" s="112"/>
      <c r="R35" s="47"/>
      <c r="S35" s="51">
        <v>0</v>
      </c>
      <c r="T35" s="47"/>
      <c r="U35" s="53">
        <f t="shared" si="1"/>
        <v>361562087</v>
      </c>
      <c r="V35" s="47"/>
      <c r="W35" s="70">
        <f>U35/درآمد!$F$13</f>
        <v>4.3719976642444917E-3</v>
      </c>
    </row>
    <row r="36" spans="1:23" ht="21.75" customHeight="1">
      <c r="A36" s="111" t="s">
        <v>56</v>
      </c>
      <c r="B36" s="111"/>
      <c r="D36" s="43">
        <v>0</v>
      </c>
      <c r="F36" s="52">
        <v>-20875050</v>
      </c>
      <c r="G36" s="47"/>
      <c r="H36" s="51">
        <v>0</v>
      </c>
      <c r="I36" s="47"/>
      <c r="J36" s="53">
        <f t="shared" si="0"/>
        <v>-20875050</v>
      </c>
      <c r="K36" s="47"/>
      <c r="L36" s="76">
        <f>J36/درآمد!$F$13</f>
        <v>-2.5242046420919951E-4</v>
      </c>
      <c r="M36" s="47"/>
      <c r="N36" s="51">
        <v>0</v>
      </c>
      <c r="O36" s="47"/>
      <c r="P36" s="112">
        <v>-20875050</v>
      </c>
      <c r="Q36" s="112"/>
      <c r="R36" s="47"/>
      <c r="S36" s="51">
        <v>0</v>
      </c>
      <c r="T36" s="47"/>
      <c r="U36" s="53">
        <f t="shared" si="1"/>
        <v>-20875050</v>
      </c>
      <c r="V36" s="47"/>
      <c r="W36" s="77">
        <f>U36/درآمد!$F$13</f>
        <v>-2.5242046420919951E-4</v>
      </c>
    </row>
    <row r="37" spans="1:23" ht="21.75" customHeight="1">
      <c r="A37" s="111" t="s">
        <v>32</v>
      </c>
      <c r="B37" s="111"/>
      <c r="D37" s="43">
        <v>0</v>
      </c>
      <c r="F37" s="52">
        <v>426845070</v>
      </c>
      <c r="G37" s="47"/>
      <c r="H37" s="51">
        <v>0</v>
      </c>
      <c r="I37" s="47"/>
      <c r="J37" s="53">
        <f t="shared" si="0"/>
        <v>426845070</v>
      </c>
      <c r="K37" s="47"/>
      <c r="L37" s="70">
        <f>J37/درآمد!$F$13</f>
        <v>5.1613974919728703E-3</v>
      </c>
      <c r="M37" s="47"/>
      <c r="N37" s="51">
        <v>0</v>
      </c>
      <c r="O37" s="47"/>
      <c r="P37" s="112">
        <v>426845070</v>
      </c>
      <c r="Q37" s="112"/>
      <c r="R37" s="47"/>
      <c r="S37" s="51">
        <v>0</v>
      </c>
      <c r="T37" s="47"/>
      <c r="U37" s="53">
        <f t="shared" si="1"/>
        <v>426845070</v>
      </c>
      <c r="V37" s="47"/>
      <c r="W37" s="70">
        <f>U37/درآمد!$F$13</f>
        <v>5.1613974919728703E-3</v>
      </c>
    </row>
    <row r="38" spans="1:23" ht="21.75" customHeight="1">
      <c r="A38" s="111" t="s">
        <v>29</v>
      </c>
      <c r="B38" s="111"/>
      <c r="D38" s="43">
        <v>0</v>
      </c>
      <c r="F38" s="51">
        <v>0</v>
      </c>
      <c r="G38" s="47"/>
      <c r="H38" s="51">
        <v>0</v>
      </c>
      <c r="I38" s="47"/>
      <c r="J38" s="54">
        <f t="shared" si="0"/>
        <v>0</v>
      </c>
      <c r="K38" s="47"/>
      <c r="L38" s="70">
        <f>J38/درآمد!$F$13</f>
        <v>0</v>
      </c>
      <c r="M38" s="47"/>
      <c r="N38" s="51">
        <v>0</v>
      </c>
      <c r="O38" s="47"/>
      <c r="P38" s="115">
        <v>0</v>
      </c>
      <c r="Q38" s="115"/>
      <c r="R38" s="47"/>
      <c r="S38" s="51">
        <v>0</v>
      </c>
      <c r="T38" s="47"/>
      <c r="U38" s="53">
        <f t="shared" si="1"/>
        <v>0</v>
      </c>
      <c r="V38" s="47"/>
      <c r="W38" s="70">
        <f>U38/درآمد!$F$13</f>
        <v>0</v>
      </c>
    </row>
    <row r="39" spans="1:23" ht="21.75" customHeight="1">
      <c r="A39" s="111" t="s">
        <v>66</v>
      </c>
      <c r="B39" s="111"/>
      <c r="D39" s="43">
        <v>0</v>
      </c>
      <c r="F39" s="52">
        <v>2408408</v>
      </c>
      <c r="G39" s="47"/>
      <c r="H39" s="51">
        <v>0</v>
      </c>
      <c r="I39" s="47"/>
      <c r="J39" s="53">
        <f t="shared" si="0"/>
        <v>2408408</v>
      </c>
      <c r="K39" s="47"/>
      <c r="L39" s="70">
        <f>J39/درآمد!$F$13</f>
        <v>2.9122395652472678E-5</v>
      </c>
      <c r="M39" s="47"/>
      <c r="N39" s="51">
        <v>0</v>
      </c>
      <c r="O39" s="47"/>
      <c r="P39" s="112">
        <v>2408408</v>
      </c>
      <c r="Q39" s="112"/>
      <c r="R39" s="47"/>
      <c r="S39" s="51">
        <v>0</v>
      </c>
      <c r="T39" s="47"/>
      <c r="U39" s="53">
        <f t="shared" si="1"/>
        <v>2408408</v>
      </c>
      <c r="V39" s="47"/>
      <c r="W39" s="70">
        <f>U39/درآمد!$F$13</f>
        <v>2.9122395652472678E-5</v>
      </c>
    </row>
    <row r="40" spans="1:23" ht="21.75" customHeight="1">
      <c r="A40" s="111" t="s">
        <v>47</v>
      </c>
      <c r="B40" s="111"/>
      <c r="D40" s="43">
        <v>0</v>
      </c>
      <c r="F40" s="52">
        <v>5933235819</v>
      </c>
      <c r="G40" s="47"/>
      <c r="H40" s="51">
        <v>0</v>
      </c>
      <c r="I40" s="47"/>
      <c r="J40" s="53">
        <f t="shared" si="0"/>
        <v>5933235819</v>
      </c>
      <c r="K40" s="47"/>
      <c r="L40" s="70">
        <f>J40/درآمد!$F$13</f>
        <v>7.1744505507513989E-2</v>
      </c>
      <c r="M40" s="47"/>
      <c r="N40" s="51">
        <v>0</v>
      </c>
      <c r="O40" s="47"/>
      <c r="P40" s="112">
        <v>5933235819</v>
      </c>
      <c r="Q40" s="112"/>
      <c r="R40" s="47"/>
      <c r="S40" s="51">
        <v>0</v>
      </c>
      <c r="T40" s="47"/>
      <c r="U40" s="53">
        <f t="shared" si="1"/>
        <v>5933235819</v>
      </c>
      <c r="V40" s="47"/>
      <c r="W40" s="70">
        <f>U40/درآمد!$F$13</f>
        <v>7.1744505507513989E-2</v>
      </c>
    </row>
    <row r="41" spans="1:23" ht="21.75" customHeight="1">
      <c r="A41" s="111" t="s">
        <v>68</v>
      </c>
      <c r="B41" s="111"/>
      <c r="D41" s="43">
        <v>0</v>
      </c>
      <c r="F41" s="52">
        <v>6477802993</v>
      </c>
      <c r="G41" s="47"/>
      <c r="H41" s="51">
        <v>0</v>
      </c>
      <c r="I41" s="47"/>
      <c r="J41" s="53">
        <f t="shared" si="0"/>
        <v>6477802993</v>
      </c>
      <c r="K41" s="47"/>
      <c r="L41" s="70">
        <f>J41/درآمد!$F$13</f>
        <v>7.8329395069655014E-2</v>
      </c>
      <c r="M41" s="47"/>
      <c r="N41" s="51">
        <v>0</v>
      </c>
      <c r="O41" s="47"/>
      <c r="P41" s="112">
        <v>6477802993</v>
      </c>
      <c r="Q41" s="112"/>
      <c r="R41" s="47"/>
      <c r="S41" s="51">
        <v>0</v>
      </c>
      <c r="T41" s="47"/>
      <c r="U41" s="53">
        <f t="shared" si="1"/>
        <v>6477802993</v>
      </c>
      <c r="V41" s="47"/>
      <c r="W41" s="70">
        <f>U41/درآمد!$F$13</f>
        <v>7.8329395069655014E-2</v>
      </c>
    </row>
    <row r="42" spans="1:23" ht="21.75" customHeight="1">
      <c r="A42" s="111" t="s">
        <v>28</v>
      </c>
      <c r="B42" s="111"/>
      <c r="D42" s="43">
        <v>0</v>
      </c>
      <c r="F42" s="51">
        <v>0</v>
      </c>
      <c r="G42" s="47"/>
      <c r="H42" s="51">
        <v>0</v>
      </c>
      <c r="I42" s="47"/>
      <c r="J42" s="54">
        <f t="shared" si="0"/>
        <v>0</v>
      </c>
      <c r="K42" s="47"/>
      <c r="L42" s="70">
        <f>J42/درآمد!$F$13</f>
        <v>0</v>
      </c>
      <c r="M42" s="47"/>
      <c r="N42" s="51">
        <v>0</v>
      </c>
      <c r="O42" s="47"/>
      <c r="P42" s="115">
        <v>0</v>
      </c>
      <c r="Q42" s="115"/>
      <c r="R42" s="47"/>
      <c r="S42" s="51">
        <v>0</v>
      </c>
      <c r="T42" s="47"/>
      <c r="U42" s="53">
        <f t="shared" si="1"/>
        <v>0</v>
      </c>
      <c r="V42" s="47"/>
      <c r="W42" s="70">
        <f>U42/درآمد!$F$13</f>
        <v>0</v>
      </c>
    </row>
    <row r="43" spans="1:23" ht="21.75" customHeight="1">
      <c r="A43" s="111" t="s">
        <v>62</v>
      </c>
      <c r="B43" s="111"/>
      <c r="D43" s="43">
        <v>0</v>
      </c>
      <c r="F43" s="52">
        <v>2735625600</v>
      </c>
      <c r="G43" s="47"/>
      <c r="H43" s="51">
        <v>0</v>
      </c>
      <c r="I43" s="47"/>
      <c r="J43" s="53">
        <f t="shared" si="0"/>
        <v>2735625600</v>
      </c>
      <c r="K43" s="47"/>
      <c r="L43" s="70">
        <f>J43/درآمد!$F$13</f>
        <v>3.3079100833510337E-2</v>
      </c>
      <c r="M43" s="47"/>
      <c r="N43" s="51">
        <v>0</v>
      </c>
      <c r="O43" s="47"/>
      <c r="P43" s="112">
        <v>2735625600</v>
      </c>
      <c r="Q43" s="112"/>
      <c r="R43" s="47"/>
      <c r="S43" s="51">
        <v>0</v>
      </c>
      <c r="T43" s="47"/>
      <c r="U43" s="53">
        <f t="shared" si="1"/>
        <v>2735625600</v>
      </c>
      <c r="V43" s="47"/>
      <c r="W43" s="70">
        <f>U43/درآمد!$F$13</f>
        <v>3.3079100833510337E-2</v>
      </c>
    </row>
    <row r="44" spans="1:23" ht="21.75" customHeight="1">
      <c r="A44" s="111" t="s">
        <v>40</v>
      </c>
      <c r="B44" s="111"/>
      <c r="D44" s="43">
        <v>0</v>
      </c>
      <c r="F44" s="52">
        <v>723668400</v>
      </c>
      <c r="G44" s="47"/>
      <c r="H44" s="51">
        <v>0</v>
      </c>
      <c r="I44" s="47"/>
      <c r="J44" s="53">
        <f t="shared" si="0"/>
        <v>723668400</v>
      </c>
      <c r="K44" s="47"/>
      <c r="L44" s="70">
        <f>J44/درآمد!$F$13</f>
        <v>8.7505760925855828E-3</v>
      </c>
      <c r="M44" s="47"/>
      <c r="N44" s="51">
        <v>0</v>
      </c>
      <c r="O44" s="47"/>
      <c r="P44" s="112">
        <v>723668400</v>
      </c>
      <c r="Q44" s="112"/>
      <c r="R44" s="47"/>
      <c r="S44" s="51">
        <v>0</v>
      </c>
      <c r="T44" s="47"/>
      <c r="U44" s="53">
        <f t="shared" si="1"/>
        <v>723668400</v>
      </c>
      <c r="V44" s="47"/>
      <c r="W44" s="70">
        <f>U44/درآمد!$F$13</f>
        <v>8.7505760925855828E-3</v>
      </c>
    </row>
    <row r="45" spans="1:23" ht="21.75" customHeight="1">
      <c r="A45" s="111" t="s">
        <v>57</v>
      </c>
      <c r="B45" s="111"/>
      <c r="D45" s="43">
        <v>0</v>
      </c>
      <c r="F45" s="52">
        <v>841836093</v>
      </c>
      <c r="G45" s="47"/>
      <c r="H45" s="51">
        <v>0</v>
      </c>
      <c r="I45" s="47"/>
      <c r="J45" s="53">
        <f t="shared" si="0"/>
        <v>841836093</v>
      </c>
      <c r="K45" s="47"/>
      <c r="L45" s="70">
        <f>J45/درآمد!$F$13</f>
        <v>1.0179456211272253E-2</v>
      </c>
      <c r="M45" s="47"/>
      <c r="N45" s="51">
        <v>0</v>
      </c>
      <c r="O45" s="47"/>
      <c r="P45" s="112">
        <v>841836093</v>
      </c>
      <c r="Q45" s="112"/>
      <c r="R45" s="47"/>
      <c r="S45" s="51">
        <v>0</v>
      </c>
      <c r="T45" s="47"/>
      <c r="U45" s="53">
        <f t="shared" si="1"/>
        <v>841836093</v>
      </c>
      <c r="V45" s="47"/>
      <c r="W45" s="70">
        <f>U45/درآمد!$F$13</f>
        <v>1.0179456211272253E-2</v>
      </c>
    </row>
    <row r="46" spans="1:23" ht="21.75" customHeight="1">
      <c r="A46" s="111" t="s">
        <v>20</v>
      </c>
      <c r="B46" s="111"/>
      <c r="D46" s="43">
        <v>0</v>
      </c>
      <c r="F46" s="52">
        <v>8437614096</v>
      </c>
      <c r="G46" s="47"/>
      <c r="H46" s="51">
        <v>0</v>
      </c>
      <c r="I46" s="47"/>
      <c r="J46" s="53">
        <f t="shared" si="0"/>
        <v>8437614096</v>
      </c>
      <c r="K46" s="47"/>
      <c r="L46" s="70">
        <f>J46/درآمد!$F$13</f>
        <v>0.1020273708053588</v>
      </c>
      <c r="M46" s="47"/>
      <c r="N46" s="51">
        <v>0</v>
      </c>
      <c r="O46" s="47"/>
      <c r="P46" s="112">
        <v>8437614096</v>
      </c>
      <c r="Q46" s="112"/>
      <c r="R46" s="47"/>
      <c r="S46" s="51">
        <v>0</v>
      </c>
      <c r="T46" s="47"/>
      <c r="U46" s="53">
        <f t="shared" si="1"/>
        <v>8437614096</v>
      </c>
      <c r="V46" s="47"/>
      <c r="W46" s="70">
        <f>U46/درآمد!$F$13</f>
        <v>0.1020273708053588</v>
      </c>
    </row>
    <row r="47" spans="1:23" ht="21.75" customHeight="1">
      <c r="A47" s="111" t="s">
        <v>61</v>
      </c>
      <c r="B47" s="111"/>
      <c r="D47" s="43">
        <v>0</v>
      </c>
      <c r="F47" s="52">
        <v>3307969768</v>
      </c>
      <c r="G47" s="47"/>
      <c r="H47" s="51">
        <v>0</v>
      </c>
      <c r="I47" s="47"/>
      <c r="J47" s="53">
        <f t="shared" si="0"/>
        <v>3307969768</v>
      </c>
      <c r="K47" s="47"/>
      <c r="L47" s="70">
        <f>J47/درآمد!$F$13</f>
        <v>3.9999868954975343E-2</v>
      </c>
      <c r="M47" s="47"/>
      <c r="N47" s="51">
        <v>0</v>
      </c>
      <c r="O47" s="47"/>
      <c r="P47" s="112">
        <v>3307969768</v>
      </c>
      <c r="Q47" s="112"/>
      <c r="R47" s="47"/>
      <c r="S47" s="51">
        <v>0</v>
      </c>
      <c r="T47" s="47"/>
      <c r="U47" s="53">
        <f t="shared" si="1"/>
        <v>3307969768</v>
      </c>
      <c r="V47" s="47"/>
      <c r="W47" s="70">
        <f>U47/درآمد!$F$13</f>
        <v>3.9999868954975343E-2</v>
      </c>
    </row>
    <row r="48" spans="1:23" ht="21.75" customHeight="1">
      <c r="A48" s="111" t="s">
        <v>23</v>
      </c>
      <c r="B48" s="111"/>
      <c r="D48" s="43">
        <v>0</v>
      </c>
      <c r="F48" s="52">
        <v>942955830</v>
      </c>
      <c r="G48" s="47"/>
      <c r="H48" s="51">
        <v>0</v>
      </c>
      <c r="I48" s="47"/>
      <c r="J48" s="53">
        <f t="shared" si="0"/>
        <v>942955830</v>
      </c>
      <c r="K48" s="47"/>
      <c r="L48" s="70">
        <f>J48/درآمد!$F$13</f>
        <v>1.1402192968992697E-2</v>
      </c>
      <c r="M48" s="47"/>
      <c r="N48" s="51">
        <v>0</v>
      </c>
      <c r="O48" s="47"/>
      <c r="P48" s="112">
        <v>942955830</v>
      </c>
      <c r="Q48" s="112"/>
      <c r="R48" s="47"/>
      <c r="S48" s="51">
        <v>0</v>
      </c>
      <c r="T48" s="47"/>
      <c r="U48" s="53">
        <f t="shared" si="1"/>
        <v>942955830</v>
      </c>
      <c r="V48" s="47"/>
      <c r="W48" s="70">
        <f>U48/درآمد!$F$13</f>
        <v>1.1402192968992697E-2</v>
      </c>
    </row>
    <row r="49" spans="1:23" ht="21.75" customHeight="1">
      <c r="A49" s="111" t="s">
        <v>35</v>
      </c>
      <c r="B49" s="111"/>
      <c r="D49" s="43">
        <v>0</v>
      </c>
      <c r="F49" s="51">
        <v>0</v>
      </c>
      <c r="G49" s="47"/>
      <c r="H49" s="51">
        <v>0</v>
      </c>
      <c r="I49" s="47"/>
      <c r="J49" s="54">
        <f t="shared" si="0"/>
        <v>0</v>
      </c>
      <c r="K49" s="47"/>
      <c r="L49" s="70">
        <f>J49/درآمد!$F$13</f>
        <v>0</v>
      </c>
      <c r="M49" s="47"/>
      <c r="N49" s="51">
        <v>0</v>
      </c>
      <c r="O49" s="47"/>
      <c r="P49" s="115">
        <v>0</v>
      </c>
      <c r="Q49" s="115"/>
      <c r="R49" s="47"/>
      <c r="S49" s="51">
        <v>0</v>
      </c>
      <c r="T49" s="47"/>
      <c r="U49" s="53">
        <f t="shared" si="1"/>
        <v>0</v>
      </c>
      <c r="V49" s="47"/>
      <c r="W49" s="70">
        <f>U49/درآمد!$F$13</f>
        <v>0</v>
      </c>
    </row>
    <row r="50" spans="1:23" ht="21.75" customHeight="1">
      <c r="A50" s="111" t="s">
        <v>25</v>
      </c>
      <c r="B50" s="111"/>
      <c r="D50" s="43">
        <v>0</v>
      </c>
      <c r="F50" s="52">
        <v>-165479105</v>
      </c>
      <c r="G50" s="47"/>
      <c r="H50" s="51">
        <v>0</v>
      </c>
      <c r="I50" s="47"/>
      <c r="J50" s="53">
        <f t="shared" si="0"/>
        <v>-165479105</v>
      </c>
      <c r="K50" s="47"/>
      <c r="L50" s="76">
        <f>J50/درآمد!$F$13</f>
        <v>-2.000968261202865E-3</v>
      </c>
      <c r="M50" s="47"/>
      <c r="N50" s="51">
        <v>0</v>
      </c>
      <c r="O50" s="47"/>
      <c r="P50" s="112">
        <v>-165479105</v>
      </c>
      <c r="Q50" s="112"/>
      <c r="R50" s="47"/>
      <c r="S50" s="51">
        <v>0</v>
      </c>
      <c r="T50" s="47"/>
      <c r="U50" s="53">
        <f t="shared" si="1"/>
        <v>-165479105</v>
      </c>
      <c r="V50" s="47"/>
      <c r="W50" s="77">
        <f>U50/درآمد!$F$13</f>
        <v>-2.000968261202865E-3</v>
      </c>
    </row>
    <row r="51" spans="1:23" ht="21.75" customHeight="1">
      <c r="A51" s="111" t="s">
        <v>46</v>
      </c>
      <c r="B51" s="111"/>
      <c r="D51" s="43">
        <v>0</v>
      </c>
      <c r="F51" s="52">
        <v>9201526938</v>
      </c>
      <c r="G51" s="47"/>
      <c r="H51" s="51">
        <v>0</v>
      </c>
      <c r="I51" s="47"/>
      <c r="J51" s="53">
        <f t="shared" si="0"/>
        <v>9201526938</v>
      </c>
      <c r="K51" s="47"/>
      <c r="L51" s="70">
        <f>J51/درآمد!$F$13</f>
        <v>0.11126458145601635</v>
      </c>
      <c r="M51" s="47"/>
      <c r="N51" s="51">
        <v>0</v>
      </c>
      <c r="O51" s="47"/>
      <c r="P51" s="112">
        <v>9201526938</v>
      </c>
      <c r="Q51" s="112"/>
      <c r="R51" s="47"/>
      <c r="S51" s="51">
        <v>0</v>
      </c>
      <c r="T51" s="47"/>
      <c r="U51" s="53">
        <f t="shared" si="1"/>
        <v>9201526938</v>
      </c>
      <c r="V51" s="47"/>
      <c r="W51" s="70">
        <f>U51/درآمد!$F$13</f>
        <v>0.11126458145601635</v>
      </c>
    </row>
    <row r="52" spans="1:23" ht="21.75" customHeight="1">
      <c r="A52" s="111" t="s">
        <v>65</v>
      </c>
      <c r="B52" s="111"/>
      <c r="D52" s="43">
        <v>0</v>
      </c>
      <c r="F52" s="52">
        <v>1074538428</v>
      </c>
      <c r="G52" s="47"/>
      <c r="H52" s="51">
        <v>0</v>
      </c>
      <c r="I52" s="47"/>
      <c r="J52" s="53">
        <f t="shared" si="0"/>
        <v>1074538428</v>
      </c>
      <c r="K52" s="47"/>
      <c r="L52" s="70">
        <f>J52/درآمد!$F$13</f>
        <v>1.2993285707405898E-2</v>
      </c>
      <c r="M52" s="47"/>
      <c r="N52" s="51">
        <v>0</v>
      </c>
      <c r="O52" s="47"/>
      <c r="P52" s="112">
        <v>1074538428</v>
      </c>
      <c r="Q52" s="112"/>
      <c r="R52" s="47"/>
      <c r="S52" s="51">
        <v>0</v>
      </c>
      <c r="T52" s="47"/>
      <c r="U52" s="53">
        <f t="shared" si="1"/>
        <v>1074538428</v>
      </c>
      <c r="V52" s="47"/>
      <c r="W52" s="70">
        <f>U52/درآمد!$F$13</f>
        <v>1.2993285707405898E-2</v>
      </c>
    </row>
    <row r="53" spans="1:23" ht="21.75" customHeight="1">
      <c r="A53" s="111" t="s">
        <v>53</v>
      </c>
      <c r="B53" s="111"/>
      <c r="D53" s="43">
        <v>0</v>
      </c>
      <c r="F53" s="52">
        <v>-18463883</v>
      </c>
      <c r="G53" s="47"/>
      <c r="H53" s="51">
        <v>0</v>
      </c>
      <c r="I53" s="47"/>
      <c r="J53" s="53">
        <f t="shared" si="0"/>
        <v>-18463883</v>
      </c>
      <c r="K53" s="47"/>
      <c r="L53" s="76">
        <f>J53/درآمد!$F$13</f>
        <v>-2.2326470681336558E-4</v>
      </c>
      <c r="M53" s="47"/>
      <c r="N53" s="51">
        <v>0</v>
      </c>
      <c r="O53" s="47"/>
      <c r="P53" s="112">
        <v>-18463883</v>
      </c>
      <c r="Q53" s="112"/>
      <c r="R53" s="47"/>
      <c r="S53" s="51">
        <v>0</v>
      </c>
      <c r="T53" s="47"/>
      <c r="U53" s="53">
        <f t="shared" si="1"/>
        <v>-18463883</v>
      </c>
      <c r="V53" s="47"/>
      <c r="W53" s="77">
        <f>U53/درآمد!$F$13</f>
        <v>-2.2326470681336558E-4</v>
      </c>
    </row>
    <row r="54" spans="1:23" ht="21.75" customHeight="1">
      <c r="A54" s="111" t="s">
        <v>26</v>
      </c>
      <c r="B54" s="111"/>
      <c r="D54" s="43">
        <v>0</v>
      </c>
      <c r="F54" s="52">
        <v>861841350</v>
      </c>
      <c r="G54" s="47"/>
      <c r="H54" s="51">
        <v>0</v>
      </c>
      <c r="I54" s="47"/>
      <c r="J54" s="53">
        <f t="shared" si="0"/>
        <v>861841350</v>
      </c>
      <c r="K54" s="47"/>
      <c r="L54" s="70">
        <f>J54/درآمد!$F$13</f>
        <v>1.042135916520838E-2</v>
      </c>
      <c r="M54" s="47"/>
      <c r="N54" s="51">
        <v>0</v>
      </c>
      <c r="O54" s="47"/>
      <c r="P54" s="112">
        <v>861841350</v>
      </c>
      <c r="Q54" s="112"/>
      <c r="R54" s="47"/>
      <c r="S54" s="51">
        <v>0</v>
      </c>
      <c r="T54" s="47"/>
      <c r="U54" s="53">
        <f>N54+P54+S54</f>
        <v>861841350</v>
      </c>
      <c r="V54" s="47"/>
      <c r="W54" s="70">
        <f>U54/درآمد!$F$13</f>
        <v>1.042135916520838E-2</v>
      </c>
    </row>
    <row r="55" spans="1:23" ht="21.75" customHeight="1">
      <c r="A55" s="111" t="s">
        <v>64</v>
      </c>
      <c r="B55" s="111"/>
      <c r="D55" s="43">
        <v>0</v>
      </c>
      <c r="F55" s="52">
        <v>2771942832</v>
      </c>
      <c r="G55" s="47"/>
      <c r="H55" s="51">
        <v>0</v>
      </c>
      <c r="I55" s="47"/>
      <c r="J55" s="53">
        <f t="shared" si="0"/>
        <v>2771942832</v>
      </c>
      <c r="K55" s="47"/>
      <c r="L55" s="70">
        <f>J55/درآمد!$F$13</f>
        <v>3.3518247688738623E-2</v>
      </c>
      <c r="M55" s="47"/>
      <c r="N55" s="51">
        <v>0</v>
      </c>
      <c r="O55" s="47"/>
      <c r="P55" s="112">
        <v>2771942832</v>
      </c>
      <c r="Q55" s="112"/>
      <c r="R55" s="47"/>
      <c r="S55" s="51">
        <v>0</v>
      </c>
      <c r="T55" s="47"/>
      <c r="U55" s="53">
        <f t="shared" si="1"/>
        <v>2771942832</v>
      </c>
      <c r="V55" s="47"/>
      <c r="W55" s="70">
        <f>U55/درآمد!$F$13</f>
        <v>3.3518247688738623E-2</v>
      </c>
    </row>
    <row r="56" spans="1:23" ht="21.75" customHeight="1">
      <c r="A56" s="111" t="s">
        <v>36</v>
      </c>
      <c r="B56" s="111"/>
      <c r="D56" s="43">
        <v>0</v>
      </c>
      <c r="F56" s="52">
        <v>229824360</v>
      </c>
      <c r="G56" s="47"/>
      <c r="H56" s="51">
        <v>0</v>
      </c>
      <c r="I56" s="47"/>
      <c r="J56" s="53">
        <f t="shared" si="0"/>
        <v>229824360</v>
      </c>
      <c r="K56" s="47"/>
      <c r="L56" s="70">
        <f>J56/درآمد!$F$13</f>
        <v>2.7790291107222345E-3</v>
      </c>
      <c r="M56" s="47"/>
      <c r="N56" s="51">
        <v>0</v>
      </c>
      <c r="O56" s="47"/>
      <c r="P56" s="112">
        <v>229824360</v>
      </c>
      <c r="Q56" s="112"/>
      <c r="R56" s="47"/>
      <c r="S56" s="51">
        <v>0</v>
      </c>
      <c r="T56" s="47"/>
      <c r="U56" s="53">
        <f t="shared" si="1"/>
        <v>229824360</v>
      </c>
      <c r="V56" s="47"/>
      <c r="W56" s="70">
        <f>U56/درآمد!$F$13</f>
        <v>2.7790291107222345E-3</v>
      </c>
    </row>
    <row r="57" spans="1:23" ht="21.75" customHeight="1">
      <c r="A57" s="111" t="s">
        <v>44</v>
      </c>
      <c r="B57" s="111"/>
      <c r="D57" s="43">
        <v>0</v>
      </c>
      <c r="F57" s="52">
        <v>-656073000</v>
      </c>
      <c r="G57" s="47"/>
      <c r="H57" s="51">
        <v>0</v>
      </c>
      <c r="I57" s="47"/>
      <c r="J57" s="53">
        <f t="shared" si="0"/>
        <v>-656073000</v>
      </c>
      <c r="K57" s="47"/>
      <c r="L57" s="76">
        <f>J57/درآمد!$F$13</f>
        <v>-7.9332145894319851E-3</v>
      </c>
      <c r="M57" s="47"/>
      <c r="N57" s="51">
        <v>0</v>
      </c>
      <c r="O57" s="47"/>
      <c r="P57" s="112">
        <v>-656073000</v>
      </c>
      <c r="Q57" s="112"/>
      <c r="R57" s="47"/>
      <c r="S57" s="51">
        <v>0</v>
      </c>
      <c r="T57" s="47"/>
      <c r="U57" s="53">
        <f t="shared" si="1"/>
        <v>-656073000</v>
      </c>
      <c r="V57" s="47"/>
      <c r="W57" s="77">
        <f>U57/درآمد!$F$13</f>
        <v>-7.9332145894319851E-3</v>
      </c>
    </row>
    <row r="58" spans="1:23" ht="21.75" customHeight="1">
      <c r="A58" s="111" t="s">
        <v>37</v>
      </c>
      <c r="B58" s="111"/>
      <c r="D58" s="43">
        <v>0</v>
      </c>
      <c r="F58" s="52">
        <v>88828308</v>
      </c>
      <c r="G58" s="47"/>
      <c r="H58" s="51">
        <v>0</v>
      </c>
      <c r="I58" s="47"/>
      <c r="J58" s="53">
        <f t="shared" si="0"/>
        <v>88828308</v>
      </c>
      <c r="K58" s="47"/>
      <c r="L58" s="70">
        <f>J58/درآمد!$F$13</f>
        <v>1.0741091753206698E-3</v>
      </c>
      <c r="M58" s="47"/>
      <c r="N58" s="51">
        <v>0</v>
      </c>
      <c r="O58" s="47"/>
      <c r="P58" s="112">
        <v>88828308</v>
      </c>
      <c r="Q58" s="112"/>
      <c r="R58" s="47"/>
      <c r="S58" s="51">
        <v>0</v>
      </c>
      <c r="T58" s="47"/>
      <c r="U58" s="53">
        <f t="shared" si="1"/>
        <v>88828308</v>
      </c>
      <c r="V58" s="47"/>
      <c r="W58" s="70">
        <f>U58/درآمد!$F$13</f>
        <v>1.0741091753206698E-3</v>
      </c>
    </row>
    <row r="59" spans="1:23" ht="21.75" customHeight="1">
      <c r="A59" s="110" t="s">
        <v>24</v>
      </c>
      <c r="B59" s="110"/>
      <c r="D59" s="37">
        <v>0</v>
      </c>
      <c r="F59" s="55">
        <v>25050060</v>
      </c>
      <c r="G59" s="47"/>
      <c r="H59" s="66">
        <v>0</v>
      </c>
      <c r="I59" s="47"/>
      <c r="J59" s="53">
        <f t="shared" si="0"/>
        <v>25050060</v>
      </c>
      <c r="K59" s="47"/>
      <c r="L59" s="70">
        <f>J59/درآمد!$F$13</f>
        <v>3.0290455705103941E-4</v>
      </c>
      <c r="M59" s="47"/>
      <c r="N59" s="54">
        <v>0</v>
      </c>
      <c r="O59" s="47"/>
      <c r="P59" s="112">
        <v>25050060</v>
      </c>
      <c r="Q59" s="113"/>
      <c r="R59" s="47"/>
      <c r="S59" s="66">
        <v>0</v>
      </c>
      <c r="T59" s="47"/>
      <c r="U59" s="53">
        <f t="shared" si="1"/>
        <v>25050060</v>
      </c>
      <c r="V59" s="47"/>
      <c r="W59" s="70">
        <f>U59/درآمد!$F$13</f>
        <v>3.0290455705103941E-4</v>
      </c>
    </row>
    <row r="60" spans="1:23" s="44" customFormat="1" ht="21.75" customHeight="1" thickBot="1">
      <c r="A60" s="97"/>
      <c r="B60" s="97"/>
      <c r="D60" s="75"/>
      <c r="F60" s="58">
        <f>SUM(F9:F59)</f>
        <v>72916191754</v>
      </c>
      <c r="G60" s="61"/>
      <c r="H60" s="58">
        <f>SUM(H9:H59)</f>
        <v>8670107234</v>
      </c>
      <c r="I60" s="61"/>
      <c r="J60" s="59">
        <f>SUM(J9:J59)</f>
        <v>81586298988</v>
      </c>
      <c r="K60" s="57"/>
      <c r="L60" s="72">
        <f>SUM(L9:L59)</f>
        <v>0.98653902451306719</v>
      </c>
      <c r="M60" s="57"/>
      <c r="N60" s="56"/>
      <c r="O60" s="60"/>
      <c r="P60" s="114">
        <f>SUM(P9:Q59)</f>
        <v>72916191754</v>
      </c>
      <c r="Q60" s="114"/>
      <c r="R60" s="61"/>
      <c r="S60" s="58">
        <f>SUM(S9:S59)</f>
        <v>8670107234</v>
      </c>
      <c r="T60" s="61"/>
      <c r="U60" s="59">
        <f>SUM(U9:U59)</f>
        <v>81586298988</v>
      </c>
      <c r="V60" s="57"/>
      <c r="W60" s="72">
        <f>SUM(W9:W59)</f>
        <v>0.98653902451306719</v>
      </c>
    </row>
    <row r="61" spans="1:23" ht="13.5" thickTop="1"/>
    <row r="63" spans="1:23">
      <c r="Q63" s="38"/>
      <c r="S63" s="86"/>
    </row>
    <row r="65" spans="17:19">
      <c r="Q65" s="38"/>
      <c r="S65" s="47"/>
    </row>
  </sheetData>
  <mergeCells count="114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9:B59"/>
    <mergeCell ref="P59:Q59"/>
    <mergeCell ref="A60:B60"/>
    <mergeCell ref="P60:Q60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cp:lastPrinted>2025-01-22T13:35:01Z</cp:lastPrinted>
  <dcterms:created xsi:type="dcterms:W3CDTF">2025-01-22T13:09:59Z</dcterms:created>
  <dcterms:modified xsi:type="dcterms:W3CDTF">2025-01-27T09:10:15Z</dcterms:modified>
</cp:coreProperties>
</file>