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8.208\F_Sandogh\acc\صورتهای مالی\گزارش پرتفو  ماهانه\1404\1404.01.31\"/>
    </mc:Choice>
  </mc:AlternateContent>
  <xr:revisionPtr revIDLastSave="0" documentId="13_ncr:1_{381EA5E5-386C-4CAF-90D5-990C25EE7A14}" xr6:coauthVersionLast="47" xr6:coauthVersionMax="47" xr10:uidLastSave="{00000000-0000-0000-0000-000000000000}"/>
  <bookViews>
    <workbookView xWindow="-120" yWindow="-120" windowWidth="29040" windowHeight="15840" tabRatio="896" firstSheet="5" activeTab="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مشتقه'!$A$1:$AX$60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بانکی'!$A$1:$K$11</definedName>
    <definedName name="_xlnm.Print_Area" localSheetId="10">'درآمد سرمایه گذاری در اوراق به'!$A$1:$S$8</definedName>
    <definedName name="_xlnm.Print_Area" localSheetId="8">'درآمد سرمایه گذاری در سهام'!$A$1:$X$68</definedName>
    <definedName name="_xlnm.Print_Area" localSheetId="9">'درآمد سرمایه گذاری در صندوق'!$A$1:$W$8</definedName>
    <definedName name="_xlnm.Print_Area" localSheetId="14">'درآمد سود سهام'!$A$1:$T$18</definedName>
    <definedName name="_xlnm.Print_Area" localSheetId="15">'درآمد سود صندوق'!$A$1:$L$7</definedName>
    <definedName name="_xlnm.Print_Area" localSheetId="20">'درآمد ناشی از تغییر قیمت اوراق'!$A$1:$S$54</definedName>
    <definedName name="_xlnm.Print_Area" localSheetId="18">'درآمد ناشی از فروش'!$A$1:$S$42</definedName>
    <definedName name="_xlnm.Print_Area" localSheetId="13">'سایر درآمدها'!$A$1:$G$11</definedName>
    <definedName name="_xlnm.Print_Area" localSheetId="6">سپرده!$A$1:$M$12</definedName>
    <definedName name="_xlnm.Print_Area" localSheetId="1">سهام!$A$1:$AC$56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وضعیت'!$A$1:$C$11</definedName>
    <definedName name="_xlnm.Print_Area" localSheetId="11">'مبالغ تخصیصی اوراق'!$A$1:$R$64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8" i="9" l="1"/>
  <c r="S17" i="15"/>
  <c r="S18" i="15"/>
  <c r="U67" i="9"/>
  <c r="N68" i="9"/>
  <c r="N74" i="9" s="1"/>
  <c r="H18" i="13"/>
  <c r="U56" i="9"/>
  <c r="J21" i="8"/>
  <c r="S83" i="9"/>
  <c r="S82" i="9"/>
  <c r="S79" i="9"/>
  <c r="Q75" i="9"/>
  <c r="J10" i="7"/>
  <c r="J11" i="7"/>
  <c r="J9" i="7"/>
  <c r="X60" i="2"/>
  <c r="J12" i="8" l="1"/>
  <c r="J11" i="8"/>
  <c r="J10" i="8"/>
  <c r="J9" i="8"/>
  <c r="F12" i="8"/>
  <c r="F11" i="8"/>
  <c r="S73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68" i="9" s="1"/>
  <c r="F8" i="8" s="1"/>
  <c r="U44" i="9"/>
  <c r="U45" i="9"/>
  <c r="U46" i="9"/>
  <c r="U47" i="9"/>
  <c r="U48" i="9"/>
  <c r="U49" i="9"/>
  <c r="U50" i="9"/>
  <c r="U51" i="9"/>
  <c r="U52" i="9"/>
  <c r="U53" i="9"/>
  <c r="U54" i="9"/>
  <c r="U55" i="9"/>
  <c r="U57" i="9"/>
  <c r="U58" i="9"/>
  <c r="U59" i="9"/>
  <c r="U60" i="9"/>
  <c r="U61" i="9"/>
  <c r="U62" i="9"/>
  <c r="U63" i="9"/>
  <c r="U64" i="9"/>
  <c r="U65" i="9"/>
  <c r="U66" i="9"/>
  <c r="U9" i="9"/>
  <c r="J9" i="9"/>
  <c r="J10" i="9"/>
  <c r="J11" i="9"/>
  <c r="J68" i="9" s="1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S68" i="9"/>
  <c r="Q77" i="9"/>
  <c r="H68" i="9"/>
  <c r="F68" i="9"/>
  <c r="D68" i="9"/>
  <c r="J10" i="13"/>
  <c r="J9" i="13"/>
  <c r="J8" i="13"/>
  <c r="F10" i="13"/>
  <c r="F9" i="13"/>
  <c r="F11" i="13" s="1"/>
  <c r="F8" i="13"/>
  <c r="H11" i="13"/>
  <c r="D11" i="13"/>
  <c r="J11" i="13"/>
  <c r="D11" i="14"/>
  <c r="F11" i="14"/>
  <c r="Q24" i="15"/>
  <c r="P24" i="15"/>
  <c r="S9" i="15"/>
  <c r="S10" i="15"/>
  <c r="S11" i="15"/>
  <c r="S12" i="15"/>
  <c r="S13" i="15"/>
  <c r="S14" i="15"/>
  <c r="S15" i="15"/>
  <c r="S16" i="15"/>
  <c r="S8" i="15"/>
  <c r="G9" i="18"/>
  <c r="M9" i="18"/>
  <c r="M8" i="18"/>
  <c r="C11" i="18"/>
  <c r="E11" i="18"/>
  <c r="G11" i="18"/>
  <c r="I11" i="18"/>
  <c r="K11" i="18"/>
  <c r="M11" i="18"/>
  <c r="I18" i="15"/>
  <c r="K18" i="15"/>
  <c r="M18" i="15"/>
  <c r="O18" i="15"/>
  <c r="O24" i="15" s="1"/>
  <c r="Q18" i="15"/>
  <c r="I17" i="18"/>
  <c r="M10" i="18"/>
  <c r="G10" i="18"/>
  <c r="G8" i="18"/>
  <c r="Q46" i="19"/>
  <c r="Q30" i="19"/>
  <c r="Q42" i="19"/>
  <c r="O42" i="19"/>
  <c r="M42" i="19"/>
  <c r="I42" i="19"/>
  <c r="G42" i="19"/>
  <c r="E42" i="19"/>
  <c r="I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1" i="19"/>
  <c r="Q32" i="19"/>
  <c r="Q33" i="19"/>
  <c r="Q34" i="19"/>
  <c r="Q35" i="19"/>
  <c r="Q36" i="19"/>
  <c r="Q37" i="19"/>
  <c r="Q38" i="19"/>
  <c r="Q39" i="19"/>
  <c r="Q40" i="19"/>
  <c r="Q41" i="19"/>
  <c r="Q8" i="19"/>
  <c r="Q51" i="21"/>
  <c r="I51" i="21"/>
  <c r="E54" i="21"/>
  <c r="G54" i="21"/>
  <c r="I54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2" i="21"/>
  <c r="I53" i="21"/>
  <c r="I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2" i="21"/>
  <c r="Q53" i="21"/>
  <c r="Q8" i="21"/>
  <c r="Q54" i="21"/>
  <c r="Q60" i="21" s="1"/>
  <c r="O54" i="21"/>
  <c r="M54" i="21"/>
  <c r="J12" i="7"/>
  <c r="J16" i="7" s="1"/>
  <c r="H12" i="7"/>
  <c r="F12" i="7"/>
  <c r="D12" i="7"/>
  <c r="L10" i="7"/>
  <c r="L11" i="7"/>
  <c r="L9" i="7"/>
  <c r="J8" i="8" l="1"/>
  <c r="J13" i="8" s="1"/>
  <c r="F13" i="8"/>
  <c r="L12" i="7"/>
  <c r="AB56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10" i="2"/>
  <c r="Z56" i="2"/>
  <c r="Z60" i="2" s="1"/>
  <c r="X56" i="2"/>
  <c r="R56" i="2"/>
  <c r="N56" i="2"/>
  <c r="J56" i="2"/>
  <c r="H56" i="2"/>
  <c r="W20" i="9" l="1"/>
  <c r="W32" i="9"/>
  <c r="W44" i="9"/>
  <c r="W56" i="9"/>
  <c r="W9" i="9"/>
  <c r="L20" i="9"/>
  <c r="L32" i="9"/>
  <c r="L44" i="9"/>
  <c r="L56" i="9"/>
  <c r="L9" i="9"/>
  <c r="W21" i="9"/>
  <c r="W33" i="9"/>
  <c r="W45" i="9"/>
  <c r="W57" i="9"/>
  <c r="L21" i="9"/>
  <c r="L33" i="9"/>
  <c r="L45" i="9"/>
  <c r="L57" i="9"/>
  <c r="F19" i="8"/>
  <c r="J23" i="8" s="1"/>
  <c r="W10" i="9"/>
  <c r="W22" i="9"/>
  <c r="W34" i="9"/>
  <c r="W46" i="9"/>
  <c r="W58" i="9"/>
  <c r="L10" i="9"/>
  <c r="L22" i="9"/>
  <c r="L34" i="9"/>
  <c r="L46" i="9"/>
  <c r="L58" i="9"/>
  <c r="W28" i="9"/>
  <c r="L64" i="9"/>
  <c r="L43" i="9"/>
  <c r="W11" i="9"/>
  <c r="W23" i="9"/>
  <c r="W35" i="9"/>
  <c r="W47" i="9"/>
  <c r="W59" i="9"/>
  <c r="L11" i="9"/>
  <c r="L23" i="9"/>
  <c r="L35" i="9"/>
  <c r="L47" i="9"/>
  <c r="L59" i="9"/>
  <c r="W40" i="9"/>
  <c r="H12" i="8"/>
  <c r="W12" i="9"/>
  <c r="W24" i="9"/>
  <c r="W36" i="9"/>
  <c r="W48" i="9"/>
  <c r="W60" i="9"/>
  <c r="L12" i="9"/>
  <c r="L24" i="9"/>
  <c r="L36" i="9"/>
  <c r="L48" i="9"/>
  <c r="L60" i="9"/>
  <c r="W16" i="9"/>
  <c r="L28" i="9"/>
  <c r="L40" i="9"/>
  <c r="H9" i="8"/>
  <c r="W13" i="9"/>
  <c r="W25" i="9"/>
  <c r="W37" i="9"/>
  <c r="W49" i="9"/>
  <c r="W61" i="9"/>
  <c r="L13" i="9"/>
  <c r="L25" i="9"/>
  <c r="L37" i="9"/>
  <c r="L49" i="9"/>
  <c r="L61" i="9"/>
  <c r="W52" i="9"/>
  <c r="L52" i="9"/>
  <c r="W14" i="9"/>
  <c r="W26" i="9"/>
  <c r="W38" i="9"/>
  <c r="W50" i="9"/>
  <c r="W62" i="9"/>
  <c r="L14" i="9"/>
  <c r="L26" i="9"/>
  <c r="L38" i="9"/>
  <c r="L50" i="9"/>
  <c r="L62" i="9"/>
  <c r="L16" i="9"/>
  <c r="L67" i="9"/>
  <c r="W15" i="9"/>
  <c r="W27" i="9"/>
  <c r="W39" i="9"/>
  <c r="W51" i="9"/>
  <c r="W63" i="9"/>
  <c r="L15" i="9"/>
  <c r="L27" i="9"/>
  <c r="L39" i="9"/>
  <c r="L51" i="9"/>
  <c r="L63" i="9"/>
  <c r="W64" i="9"/>
  <c r="W17" i="9"/>
  <c r="W29" i="9"/>
  <c r="W41" i="9"/>
  <c r="W53" i="9"/>
  <c r="W65" i="9"/>
  <c r="L17" i="9"/>
  <c r="L29" i="9"/>
  <c r="L41" i="9"/>
  <c r="L53" i="9"/>
  <c r="L65" i="9"/>
  <c r="H11" i="8"/>
  <c r="H10" i="8"/>
  <c r="W31" i="9"/>
  <c r="W55" i="9"/>
  <c r="L19" i="9"/>
  <c r="L55" i="9"/>
  <c r="W18" i="9"/>
  <c r="W30" i="9"/>
  <c r="W42" i="9"/>
  <c r="W54" i="9"/>
  <c r="W66" i="9"/>
  <c r="L18" i="9"/>
  <c r="L30" i="9"/>
  <c r="L42" i="9"/>
  <c r="L54" i="9"/>
  <c r="L66" i="9"/>
  <c r="W19" i="9"/>
  <c r="W43" i="9"/>
  <c r="W67" i="9"/>
  <c r="L31" i="9"/>
  <c r="H8" i="8"/>
  <c r="L68" i="9" l="1"/>
  <c r="W68" i="9"/>
  <c r="H13" i="8"/>
</calcChain>
</file>

<file path=xl/sharedStrings.xml><?xml version="1.0" encoding="utf-8"?>
<sst xmlns="http://schemas.openxmlformats.org/spreadsheetml/2006/main" count="588" uniqueCount="223">
  <si>
    <t>صندوق سرمایه‌گذاری مشترک بانک اقتصاد نوین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</si>
  <si>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</si>
  <si>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</si>
  <si>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</si>
  <si>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</si>
  <si>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</si>
  <si>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</si>
  <si>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</si>
  <si>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</si>
  <si>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</si>
  <si>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</si>
  <si>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</si>
  <si>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</si>
  <si>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</si>
  <si>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</si>
  <si>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</si>
  <si>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</si>
  <si>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</si>
  <si>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</si>
  <si>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اخشان خراسان</t>
  </si>
  <si>
    <t>ایران‌ خودرو</t>
  </si>
  <si>
    <t>ایران‌یاساتایرورابر</t>
  </si>
  <si>
    <t>ایمن خودرو شرق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</si>
  <si>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</si>
  <si>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</si>
  <si>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</si>
  <si>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</si>
  <si>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</si>
  <si>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</si>
  <si>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</si>
  <si>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پتروشیمی پارس</t>
  </si>
  <si>
    <t>پویا زرکان آق دره</t>
  </si>
  <si>
    <t>تامین سرمایه نوین</t>
  </si>
  <si>
    <t>تایدواترخاورمیانه</t>
  </si>
  <si>
    <t>توسعه نیشکر و  صنایع جانبی</t>
  </si>
  <si>
    <t>تولید انرژی برق شمس پاسارگاد</t>
  </si>
  <si>
    <t>تولیدی برنا باطری</t>
  </si>
  <si>
    <t>چینی ایران</t>
  </si>
  <si>
    <t>دارویی و نهاده های زاگرس دارو</t>
  </si>
  <si>
    <t>س. صنایع‌شیمیایی‌ایران</t>
  </si>
  <si>
    <t>سایپا</t>
  </si>
  <si>
    <t>سرمایه گذاری تامین اجتماعی</t>
  </si>
  <si>
    <t>سرمایه‌ گذاری‌ آتیه‌ دماوند</t>
  </si>
  <si>
    <t>سرمایه‌گذاری‌صندوق‌بازنشستگی‌</t>
  </si>
  <si>
    <t>سرمایه‌گذاری‌نیرو</t>
  </si>
  <si>
    <t>سیمان ممتازان کرمان</t>
  </si>
  <si>
    <t>سیمان‌ شرق‌</t>
  </si>
  <si>
    <t>سیمان‌ صوفیان‌</t>
  </si>
  <si>
    <t>سیمان‌هرمزگان‌</t>
  </si>
  <si>
    <t>صبا فولاد خلیج فارس</t>
  </si>
  <si>
    <t>صنایع ارتباطی آوا</t>
  </si>
  <si>
    <t>فولاد مبارکه اصفهان</t>
  </si>
  <si>
    <t>مدیریت نیروگاهی ایرانیان مپنا</t>
  </si>
  <si>
    <t>معدنکاران نسوز</t>
  </si>
  <si>
    <t>ملی‌ صنایع‌ مس‌ ایران‌</t>
  </si>
  <si>
    <t>مولد نیروگاهی تجارت فارس</t>
  </si>
  <si>
    <t>نساجی بابکان</t>
  </si>
  <si>
    <t>نورایستا پلاستیک</t>
  </si>
  <si>
    <t>نیروکلر</t>
  </si>
  <si>
    <t>کاشی‌ وسرامیک‌ حافظ‌</t>
  </si>
  <si>
    <t>کانی کربن طبس</t>
  </si>
  <si>
    <t>کلر پارس</t>
  </si>
  <si>
    <t>کویر تایر</t>
  </si>
  <si>
    <t>کشتیرانی جمهوری اسلامی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</si>
  <si>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</si>
  <si>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</si>
  <si>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</si>
  <si>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</si>
  <si>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</si>
  <si>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</si>
  <si>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</si>
  <si>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</si>
  <si>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</si>
  <si>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</si>
  <si>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</si>
  <si>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</si>
  <si>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</si>
  <si>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</si>
  <si>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</si>
  <si>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</si>
  <si>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</si>
  <si>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</si>
  <si>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</si>
  <si>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</si>
  <si>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</si>
  <si>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</si>
  <si>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</si>
  <si>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</si>
  <si>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</si>
  <si>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</si>
  <si>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</si>
  <si>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</si>
  <si>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</si>
  <si>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</si>
  <si>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</si>
  <si>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</si>
  <si>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</si>
  <si>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</si>
  <si>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</si>
  <si>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</si>
  <si>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</si>
  <si>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</si>
  <si>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</si>
  <si>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</si>
  <si>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</si>
  <si>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</si>
  <si>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</si>
  <si>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</si>
  <si>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</si>
  <si>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</si>
  <si>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</si>
  <si>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</si>
  <si>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</si>
  <si>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</si>
  <si>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</si>
  <si>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</si>
  <si>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</si>
  <si>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</si>
  <si>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</si>
  <si>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</si>
  <si>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</si>
  <si>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</si>
  <si>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</si>
  <si>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</si>
  <si>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</si>
  <si>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</si>
  <si>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</si>
  <si>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گروه مپنا (سهامی عام)</t>
  </si>
  <si>
    <t>سرمایه‌گذاری‌ سایپا</t>
  </si>
  <si>
    <t>پتروشیمی تندگویان</t>
  </si>
  <si>
    <t>صنایع شیمیایی کیمیاگران امروز</t>
  </si>
  <si>
    <t>گروه سرمایه گذاری سپهر صادرات</t>
  </si>
  <si>
    <t>سرمایه‌گذاری‌ سپه‌</t>
  </si>
  <si>
    <t>ایران خودرو دیزل</t>
  </si>
  <si>
    <t>سرمایه گذاری خوارزمی</t>
  </si>
  <si>
    <t>فنرسازی‌خاور</t>
  </si>
  <si>
    <t>توسعه مولد نیروگاهی جهرم</t>
  </si>
  <si>
    <t>پتروشیمی غدیر</t>
  </si>
  <si>
    <t>فولاد سیرجان ایرانیان</t>
  </si>
  <si>
    <t>تولید نیروی برق دماوند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</si>
  <si>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</si>
  <si>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</si>
  <si>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</si>
  <si>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</si>
  <si>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</si>
  <si>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</si>
  <si>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</si>
  <si>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</si>
  <si>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</si>
  <si>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</si>
  <si>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</si>
  <si>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</si>
  <si>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</si>
  <si>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</si>
  <si>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</si>
  <si>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</si>
  <si>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</si>
  <si>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</si>
  <si>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</si>
  <si>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</si>
  <si>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</si>
  <si>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</si>
  <si>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</si>
  <si>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</si>
  <si>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</si>
  <si>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</si>
  <si>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</si>
  <si>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</si>
  <si>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</si>
  <si>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</si>
  <si>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</si>
  <si>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</si>
  <si>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</si>
  <si>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</si>
  <si>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</si>
  <si>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</si>
  <si>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</si>
  <si>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</si>
  <si>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</si>
  <si>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</si>
  <si>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</si>
  <si>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</si>
  <si>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</si>
  <si>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</si>
  <si>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</si>
  <si>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</si>
  <si>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1403/11/13</t>
  </si>
  <si>
    <t>1403/11/20</t>
  </si>
  <si>
    <t>1403/12/27</t>
  </si>
  <si>
    <t>1403/12/05</t>
  </si>
  <si>
    <t>1404/01/25</t>
  </si>
  <si>
    <t>1403/12/18</t>
  </si>
  <si>
    <t>1403/12/20</t>
  </si>
  <si>
    <t>1403/12/22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</si>
  <si>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</si>
  <si>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</si>
  <si>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</si>
  <si>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</si>
  <si>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</si>
  <si>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</si>
  <si>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</si>
  <si>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</si>
  <si>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</si>
  <si>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</si>
  <si>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</si>
  <si>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</si>
  <si>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</si>
  <si>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</si>
  <si>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</si>
  <si>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</si>
  <si>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</si>
  <si>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</si>
  <si>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</si>
  <si>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</si>
  <si>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</si>
  <si>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</si>
  <si>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</si>
  <si>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</si>
  <si>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</si>
  <si>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به تاریخ 1404/01/31</t>
  </si>
  <si>
    <t>بانک اقتصاد نوین</t>
  </si>
  <si>
    <t>بانک خاورمیانه</t>
  </si>
  <si>
    <t>بانک 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</si>
</sst>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rgb="FF333333"/>
      <name val="IRANSans"/>
    </font>
    <font>
      <sz val="10"/>
      <name val="Arial"/>
      <family val="2"/>
    </font>
    <font>
      <sz val="10"/>
      <color theme="0"/>
      <name val="IRAN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7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10" fontId="5" fillId="0" borderId="0" xfId="2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10" fontId="4" fillId="0" borderId="7" xfId="2" applyNumberFormat="1" applyFont="1" applyFill="1" applyBorder="1" applyAlignment="1">
      <alignment horizontal="center" vertical="top"/>
    </xf>
    <xf numFmtId="164" fontId="8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10" fontId="5" fillId="0" borderId="2" xfId="2" applyNumberFormat="1" applyFont="1" applyFill="1" applyBorder="1" applyAlignment="1">
      <alignment horizontal="center" vertical="top"/>
    </xf>
    <xf numFmtId="10" fontId="4" fillId="0" borderId="5" xfId="2" applyNumberFormat="1" applyFont="1" applyFill="1" applyBorder="1" applyAlignment="1">
      <alignment horizontal="center" vertical="top"/>
    </xf>
    <xf numFmtId="38" fontId="5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top"/>
    </xf>
    <xf numFmtId="38" fontId="5" fillId="0" borderId="4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center" vertical="top"/>
    </xf>
    <xf numFmtId="38" fontId="7" fillId="0" borderId="0" xfId="0" applyNumberFormat="1" applyFont="1" applyAlignment="1">
      <alignment horizontal="left"/>
    </xf>
    <xf numFmtId="38" fontId="4" fillId="0" borderId="5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center"/>
    </xf>
    <xf numFmtId="38" fontId="5" fillId="0" borderId="4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3" fontId="4" fillId="0" borderId="7" xfId="0" applyNumberFormat="1" applyFont="1" applyFill="1" applyBorder="1" applyAlignment="1">
      <alignment horizontal="right" vertical="top"/>
    </xf>
    <xf numFmtId="10" fontId="5" fillId="0" borderId="0" xfId="2" applyNumberFormat="1" applyFont="1" applyFill="1" applyAlignment="1">
      <alignment horizontal="center" vertical="top"/>
    </xf>
    <xf numFmtId="9" fontId="4" fillId="0" borderId="5" xfId="2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/>
    </xf>
    <xf numFmtId="10" fontId="5" fillId="0" borderId="4" xfId="2" applyNumberFormat="1" applyFont="1" applyFill="1" applyBorder="1" applyAlignment="1">
      <alignment horizontal="center" vertical="top"/>
    </xf>
    <xf numFmtId="9" fontId="4" fillId="0" borderId="7" xfId="2" applyFont="1" applyFill="1" applyBorder="1" applyAlignment="1">
      <alignment horizontal="center" vertical="top"/>
    </xf>
    <xf numFmtId="165" fontId="5" fillId="0" borderId="0" xfId="2" applyNumberFormat="1" applyFont="1" applyFill="1" applyBorder="1" applyAlignment="1">
      <alignment horizontal="center" vertical="top"/>
    </xf>
    <xf numFmtId="3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" fontId="11" fillId="0" borderId="0" xfId="0" applyNumberFormat="1" applyFont="1" applyAlignment="1">
      <alignment horizontal="left"/>
    </xf>
    <xf numFmtId="3" fontId="4" fillId="0" borderId="9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2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right" vertical="top"/>
    </xf>
    <xf numFmtId="3" fontId="4" fillId="0" borderId="7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right" vertical="top"/>
    </xf>
    <xf numFmtId="164" fontId="8" fillId="0" borderId="0" xfId="0" applyNumberFormat="1" applyFont="1" applyAlignment="1">
      <alignment horizontal="left"/>
    </xf>
    <xf numFmtId="3" fontId="4" fillId="0" borderId="7" xfId="0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1</xdr:row>
      <xdr:rowOff>1219200</xdr:rowOff>
    </xdr:from>
    <xdr:to>
      <xdr:col>1</xdr:col>
      <xdr:colOff>2122273</xdr:colOff>
      <xdr:row>2</xdr:row>
      <xdr:rowOff>943467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4BF0DD-1CD5-48DA-AFD5-BCD53172A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3351352" y="1298575"/>
          <a:ext cx="1188823" cy="128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"/>
  <sheetViews>
    <sheetView rightToLeft="1" zoomScaleNormal="100" workbookViewId="0">
      <selection activeCell="E3" sqref="E3"/>
    </sheetView>
  </sheetViews>
  <sheetFormatPr defaultRowHeight="12.75"/>
  <cols>
    <col min="1" max="1" width="6.85546875" customWidth="1"/>
    <col min="2" max="2" width="46.28515625" customWidth="1"/>
    <col min="3" max="3" width="8.28515625" customWidth="1"/>
  </cols>
  <sheetData>
    <row r="1" spans="1:3" ht="7.35" customHeight="1"/>
    <row r="2" spans="1:3" ht="123.6" customHeight="1">
      <c r="B2" s="72"/>
    </row>
    <row r="3" spans="1:3" ht="123.6" customHeight="1">
      <c r="B3" s="72"/>
    </row>
    <row r="6" spans="1:3" ht="25.5">
      <c r="A6" s="71" t="s">
        <v>0</v>
      </c>
      <c r="B6" s="71"/>
      <c r="C6" s="71"/>
    </row>
    <row r="7" spans="1:3" ht="25.5">
      <c r="A7" s="71" t="s">
        <v>1</v>
      </c>
      <c r="B7" s="71"/>
      <c r="C7" s="71"/>
    </row>
    <row r="8" spans="1:3" ht="25.5">
      <c r="A8" s="71" t="s">
        <v>2</v>
      </c>
      <c r="B8" s="71"/>
      <c r="C8" s="71"/>
    </row>
  </sheetData>
  <mergeCells count="4">
    <mergeCell ref="A6:C6"/>
    <mergeCell ref="A7:C7"/>
    <mergeCell ref="A8:C8"/>
    <mergeCell ref="B2:B3"/>
  </mergeCells>
  <printOptions horizontalCentered="1"/>
  <pageMargins left="0.39" right="0.39" top="0.39" bottom="0.39" header="0" footer="0"/>
  <pageSetup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XFD18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5" spans="1:22" ht="24">
      <c r="A5" s="2" t="s">
        <v>140</v>
      </c>
      <c r="B5" s="81" t="s">
        <v>141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21">
      <c r="D6" s="79" t="s">
        <v>122</v>
      </c>
      <c r="E6" s="79"/>
      <c r="F6" s="79"/>
      <c r="G6" s="79"/>
      <c r="H6" s="79"/>
      <c r="I6" s="79"/>
      <c r="J6" s="79"/>
      <c r="K6" s="79"/>
      <c r="L6" s="79"/>
      <c r="N6" s="79" t="s">
        <v>123</v>
      </c>
      <c r="O6" s="79"/>
      <c r="P6" s="79"/>
      <c r="Q6" s="79"/>
      <c r="R6" s="79"/>
      <c r="S6" s="79"/>
      <c r="T6" s="79"/>
      <c r="U6" s="79"/>
      <c r="V6" s="79"/>
    </row>
    <row r="7" spans="1:22" ht="21">
      <c r="D7" s="4"/>
      <c r="E7" s="4"/>
      <c r="F7" s="4"/>
      <c r="G7" s="4"/>
      <c r="H7" s="4"/>
      <c r="I7" s="4"/>
      <c r="J7" s="78" t="s">
        <v>64</v>
      </c>
      <c r="K7" s="78"/>
      <c r="L7" s="78"/>
      <c r="N7" s="4"/>
      <c r="O7" s="4"/>
      <c r="P7" s="4"/>
      <c r="Q7" s="4"/>
      <c r="R7" s="4"/>
      <c r="S7" s="4"/>
      <c r="T7" s="78" t="s">
        <v>64</v>
      </c>
      <c r="U7" s="78"/>
      <c r="V7" s="78"/>
    </row>
    <row r="8" spans="1:22" ht="21">
      <c r="A8" s="79" t="s">
        <v>81</v>
      </c>
      <c r="B8" s="79"/>
      <c r="D8" s="3" t="s">
        <v>142</v>
      </c>
      <c r="F8" s="3" t="s">
        <v>125</v>
      </c>
      <c r="H8" s="3" t="s">
        <v>126</v>
      </c>
      <c r="J8" s="5" t="s">
        <v>101</v>
      </c>
      <c r="K8" s="4"/>
      <c r="L8" s="5" t="s">
        <v>108</v>
      </c>
      <c r="N8" s="3" t="s">
        <v>142</v>
      </c>
      <c r="P8" s="3" t="s">
        <v>125</v>
      </c>
      <c r="R8" s="3" t="s">
        <v>126</v>
      </c>
      <c r="T8" s="5" t="s">
        <v>101</v>
      </c>
      <c r="U8" s="4"/>
      <c r="V8" s="5" t="s">
        <v>108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XFD20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5" spans="1:18" ht="24">
      <c r="A5" s="2" t="s">
        <v>143</v>
      </c>
      <c r="B5" s="81" t="s">
        <v>144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8" ht="21">
      <c r="D6" s="79" t="s">
        <v>122</v>
      </c>
      <c r="E6" s="79"/>
      <c r="F6" s="79"/>
      <c r="G6" s="79"/>
      <c r="H6" s="79"/>
      <c r="I6" s="79"/>
      <c r="J6" s="79"/>
      <c r="L6" s="79" t="s">
        <v>123</v>
      </c>
      <c r="M6" s="79"/>
      <c r="N6" s="79"/>
      <c r="O6" s="79"/>
      <c r="P6" s="79"/>
      <c r="Q6" s="79"/>
      <c r="R6" s="79"/>
    </row>
    <row r="7" spans="1:18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8" ht="21">
      <c r="A8" s="79" t="s">
        <v>145</v>
      </c>
      <c r="B8" s="79"/>
      <c r="D8" s="3" t="s">
        <v>146</v>
      </c>
      <c r="F8" s="3" t="s">
        <v>125</v>
      </c>
      <c r="H8" s="3" t="s">
        <v>126</v>
      </c>
      <c r="J8" s="3" t="s">
        <v>64</v>
      </c>
      <c r="L8" s="3" t="s">
        <v>146</v>
      </c>
      <c r="N8" s="3" t="s">
        <v>125</v>
      </c>
      <c r="P8" s="3" t="s">
        <v>126</v>
      </c>
      <c r="R8" s="3" t="s">
        <v>64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topLeftCell="A4" workbookViewId="0">
      <selection activeCell="J12" sqref="J12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5" spans="1:17" ht="24">
      <c r="A5" s="2" t="s">
        <v>147</v>
      </c>
      <c r="B5" s="81" t="s">
        <v>148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7">
      <c r="M6" s="90" t="s">
        <v>149</v>
      </c>
      <c r="Q6" s="90" t="s">
        <v>150</v>
      </c>
    </row>
    <row r="7" spans="1:17" ht="21">
      <c r="A7" s="79" t="s">
        <v>151</v>
      </c>
      <c r="B7" s="79"/>
      <c r="D7" s="3" t="s">
        <v>152</v>
      </c>
      <c r="F7" s="3" t="s">
        <v>153</v>
      </c>
      <c r="H7" s="3" t="s">
        <v>75</v>
      </c>
      <c r="J7" s="79" t="s">
        <v>154</v>
      </c>
      <c r="K7" s="79"/>
      <c r="M7" s="90"/>
      <c r="O7" s="3" t="s">
        <v>155</v>
      </c>
      <c r="Q7" s="90"/>
    </row>
    <row r="8" spans="1:17" ht="21">
      <c r="A8" s="78" t="s">
        <v>156</v>
      </c>
      <c r="B8" s="86"/>
      <c r="D8" s="78" t="s">
        <v>157</v>
      </c>
      <c r="F8" s="5" t="s">
        <v>158</v>
      </c>
      <c r="H8" s="4"/>
      <c r="J8" s="4"/>
      <c r="K8" s="4"/>
      <c r="M8" s="4"/>
      <c r="O8" s="4"/>
      <c r="Q8" s="4"/>
    </row>
    <row r="9" spans="1:17" ht="21">
      <c r="A9" s="79"/>
      <c r="B9" s="79"/>
      <c r="D9" s="79"/>
      <c r="F9" s="5" t="s">
        <v>159</v>
      </c>
    </row>
    <row r="10" spans="1:17" ht="21">
      <c r="A10" s="78" t="s">
        <v>156</v>
      </c>
      <c r="B10" s="86"/>
      <c r="D10" s="78" t="s">
        <v>160</v>
      </c>
      <c r="F10" s="5" t="s">
        <v>158</v>
      </c>
    </row>
    <row r="11" spans="1:17" ht="21">
      <c r="A11" s="79"/>
      <c r="B11" s="79"/>
      <c r="D11" s="79"/>
      <c r="F11" s="5" t="s">
        <v>161</v>
      </c>
    </row>
    <row r="12" spans="1:17" ht="189">
      <c r="A12" s="87" t="s">
        <v>162</v>
      </c>
      <c r="B12" s="87"/>
      <c r="D12" s="12" t="s">
        <v>163</v>
      </c>
      <c r="F12" s="5" t="s">
        <v>164</v>
      </c>
    </row>
    <row r="13" spans="1:17" ht="21">
      <c r="A13" s="87" t="s">
        <v>165</v>
      </c>
      <c r="B13" s="88"/>
      <c r="D13" s="87" t="s">
        <v>165</v>
      </c>
      <c r="F13" s="5" t="s">
        <v>166</v>
      </c>
    </row>
    <row r="14" spans="1:17" ht="21">
      <c r="A14" s="89"/>
      <c r="B14" s="89"/>
      <c r="D14" s="89"/>
      <c r="F14" s="5" t="s">
        <v>167</v>
      </c>
    </row>
    <row r="15" spans="1:17" ht="21">
      <c r="A15" s="89"/>
      <c r="B15" s="89"/>
      <c r="D15" s="89"/>
      <c r="F15" s="5" t="s">
        <v>168</v>
      </c>
    </row>
    <row r="16" spans="1:17" ht="21">
      <c r="A16" s="90"/>
      <c r="B16" s="90"/>
      <c r="D16" s="90"/>
      <c r="F16" s="5" t="s">
        <v>169</v>
      </c>
    </row>
    <row r="17" spans="1:10">
      <c r="A17" s="4"/>
      <c r="B17" s="4"/>
      <c r="D17" s="4"/>
      <c r="F17" s="4"/>
    </row>
    <row r="18" spans="1:10" ht="21">
      <c r="A18" s="79" t="s">
        <v>170</v>
      </c>
      <c r="B18" s="79"/>
      <c r="C18" s="79"/>
      <c r="D18" s="79"/>
      <c r="E18" s="79"/>
      <c r="F18" s="79"/>
      <c r="G18" s="79"/>
      <c r="H18" s="79"/>
      <c r="I18" s="79"/>
      <c r="J18" s="79"/>
    </row>
    <row r="19" spans="1:10">
      <c r="A19" s="4"/>
      <c r="B19" s="4"/>
      <c r="C19" s="4"/>
      <c r="D19" s="4"/>
      <c r="E19" s="4"/>
      <c r="F19" s="4"/>
      <c r="G19" s="4"/>
      <c r="H19" s="4"/>
      <c r="I19" s="4"/>
      <c r="J19" s="4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rightToLeft="1" workbookViewId="0">
      <selection activeCell="H13" sqref="H13:H21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8.85546875" customWidth="1"/>
    <col min="7" max="7" width="1.28515625" customWidth="1"/>
    <col min="8" max="8" width="19.42578125" customWidth="1"/>
    <col min="9" max="9" width="1.28515625" customWidth="1"/>
    <col min="10" max="10" width="18.28515625" customWidth="1"/>
    <col min="11" max="11" width="0.28515625" customWidth="1"/>
  </cols>
  <sheetData>
    <row r="1" spans="1:12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</row>
    <row r="3" spans="1:12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5" spans="1:12" ht="24">
      <c r="A5" s="2" t="s">
        <v>171</v>
      </c>
      <c r="B5" s="81" t="s">
        <v>172</v>
      </c>
      <c r="C5" s="81"/>
      <c r="D5" s="81"/>
      <c r="E5" s="81"/>
      <c r="F5" s="81"/>
      <c r="G5" s="81"/>
      <c r="H5" s="81"/>
      <c r="I5" s="81"/>
      <c r="J5" s="81"/>
    </row>
    <row r="6" spans="1:12" ht="21">
      <c r="D6" s="79" t="s">
        <v>122</v>
      </c>
      <c r="E6" s="79"/>
      <c r="F6" s="79"/>
      <c r="H6" s="79" t="s">
        <v>123</v>
      </c>
      <c r="I6" s="79"/>
      <c r="J6" s="79"/>
    </row>
    <row r="7" spans="1:12" ht="42">
      <c r="A7" s="77"/>
      <c r="B7" s="77"/>
      <c r="D7" s="12" t="s">
        <v>173</v>
      </c>
      <c r="E7" s="4"/>
      <c r="F7" s="12" t="s">
        <v>174</v>
      </c>
      <c r="H7" s="12" t="s">
        <v>173</v>
      </c>
      <c r="I7" s="4"/>
      <c r="J7" s="12" t="s">
        <v>174</v>
      </c>
    </row>
    <row r="8" spans="1:12" ht="18.75">
      <c r="A8" s="75" t="s">
        <v>220</v>
      </c>
      <c r="B8" s="75"/>
      <c r="D8" s="7">
        <v>56690655</v>
      </c>
      <c r="F8" s="36">
        <f>D8/D11</f>
        <v>0.713914027408592</v>
      </c>
      <c r="H8" s="7">
        <v>60028119</v>
      </c>
      <c r="J8" s="36">
        <f>H8/H11</f>
        <v>3.4466910358019083E-2</v>
      </c>
    </row>
    <row r="9" spans="1:12" ht="18.75">
      <c r="A9" s="73" t="s">
        <v>221</v>
      </c>
      <c r="B9" s="73"/>
      <c r="D9" s="9">
        <v>19885033</v>
      </c>
      <c r="F9" s="58">
        <f>D9/D11</f>
        <v>0.25041524029282702</v>
      </c>
      <c r="H9" s="9">
        <v>69377863</v>
      </c>
      <c r="J9" s="58">
        <f>H9/H11</f>
        <v>3.9835340915012327E-2</v>
      </c>
    </row>
    <row r="10" spans="1:12" ht="18.75">
      <c r="A10" s="73" t="s">
        <v>23</v>
      </c>
      <c r="B10" s="73"/>
      <c r="D10" s="9">
        <v>2832550</v>
      </c>
      <c r="E10">
        <v>0</v>
      </c>
      <c r="F10" s="58">
        <f>D10/D11</f>
        <v>3.5670732298580914E-2</v>
      </c>
      <c r="G10">
        <v>0</v>
      </c>
      <c r="H10" s="9">
        <v>1612209915</v>
      </c>
      <c r="J10" s="58">
        <f>H10/H11</f>
        <v>0.92569774872696864</v>
      </c>
    </row>
    <row r="11" spans="1:12" s="23" customFormat="1" ht="21">
      <c r="A11" s="77"/>
      <c r="B11" s="77"/>
      <c r="D11" s="25">
        <f>SUM(D8:D10)</f>
        <v>79408238</v>
      </c>
      <c r="F11" s="59">
        <f>SUM(F8:F10)</f>
        <v>0.99999999999999989</v>
      </c>
      <c r="H11" s="25">
        <f>SUM(H8:H10)</f>
        <v>1741615897</v>
      </c>
      <c r="J11" s="59">
        <f>SUM(J8:J10)</f>
        <v>1</v>
      </c>
    </row>
    <row r="13" spans="1:12">
      <c r="B13" s="65"/>
      <c r="C13" s="65"/>
      <c r="D13" s="65"/>
      <c r="E13" s="65"/>
      <c r="F13" s="65"/>
      <c r="G13" s="65"/>
      <c r="H13" s="34"/>
      <c r="I13" s="65"/>
      <c r="J13" s="65"/>
      <c r="K13" s="65"/>
      <c r="L13" s="65"/>
    </row>
    <row r="14" spans="1:12">
      <c r="B14" s="65"/>
      <c r="C14" s="65"/>
      <c r="D14" s="65"/>
      <c r="E14" s="65"/>
      <c r="F14" s="65"/>
      <c r="G14" s="65"/>
      <c r="H14" s="67">
        <v>1741615897</v>
      </c>
      <c r="I14" s="65"/>
      <c r="J14" s="65"/>
      <c r="K14" s="65"/>
      <c r="L14" s="65"/>
    </row>
    <row r="15" spans="1:12">
      <c r="B15" s="65"/>
      <c r="C15" s="65"/>
      <c r="D15" s="65"/>
      <c r="E15" s="65"/>
      <c r="F15" s="65"/>
      <c r="G15" s="65"/>
      <c r="H15" s="35">
        <v>1741615897</v>
      </c>
      <c r="I15" s="65"/>
      <c r="J15" s="65"/>
      <c r="K15" s="65"/>
      <c r="L15" s="65"/>
    </row>
    <row r="16" spans="1:12">
      <c r="B16" s="65"/>
      <c r="C16" s="65"/>
      <c r="D16" s="65"/>
      <c r="E16" s="65"/>
      <c r="F16" s="65"/>
      <c r="G16" s="65"/>
      <c r="H16" s="34"/>
      <c r="I16" s="65"/>
      <c r="J16" s="65"/>
      <c r="K16" s="65"/>
      <c r="L16" s="65"/>
    </row>
    <row r="17" spans="2:12">
      <c r="B17" s="65"/>
      <c r="C17" s="65"/>
      <c r="D17" s="65"/>
      <c r="E17" s="65"/>
      <c r="F17" s="65"/>
      <c r="G17" s="65"/>
      <c r="H17" s="34"/>
      <c r="I17" s="65"/>
      <c r="J17" s="65"/>
      <c r="K17" s="65"/>
      <c r="L17" s="65"/>
    </row>
    <row r="18" spans="2:12">
      <c r="B18" s="65"/>
      <c r="C18" s="65"/>
      <c r="D18" s="65"/>
      <c r="E18" s="65"/>
      <c r="F18" s="65"/>
      <c r="G18" s="65"/>
      <c r="H18" s="35">
        <f>H15-H11</f>
        <v>0</v>
      </c>
      <c r="I18" s="65"/>
      <c r="J18" s="65"/>
      <c r="K18" s="65"/>
      <c r="L18" s="65"/>
    </row>
    <row r="19" spans="2:12">
      <c r="B19" s="65"/>
      <c r="C19" s="65"/>
      <c r="D19" s="65"/>
      <c r="E19" s="65"/>
      <c r="F19" s="65"/>
      <c r="G19" s="65"/>
      <c r="H19" s="34"/>
      <c r="I19" s="65"/>
      <c r="J19" s="65"/>
      <c r="K19" s="65"/>
      <c r="L19" s="65"/>
    </row>
    <row r="20" spans="2:12">
      <c r="B20" s="65"/>
      <c r="C20" s="65"/>
      <c r="D20" s="65"/>
      <c r="E20" s="65"/>
      <c r="F20" s="65"/>
      <c r="G20" s="65"/>
      <c r="H20" s="34"/>
      <c r="I20" s="65"/>
      <c r="J20" s="65"/>
      <c r="K20" s="65"/>
      <c r="L20" s="65"/>
    </row>
    <row r="21" spans="2:12">
      <c r="B21" s="65"/>
      <c r="C21" s="65"/>
      <c r="D21" s="65"/>
      <c r="E21" s="65"/>
      <c r="F21" s="65"/>
      <c r="G21" s="65"/>
      <c r="H21" s="34"/>
      <c r="I21" s="65"/>
      <c r="J21" s="65"/>
      <c r="K21" s="65"/>
      <c r="L21" s="65"/>
    </row>
    <row r="22" spans="2:12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</row>
  </sheetData>
  <mergeCells count="11">
    <mergeCell ref="A1:J1"/>
    <mergeCell ref="A2:J2"/>
    <mergeCell ref="A3:J3"/>
    <mergeCell ref="B5:J5"/>
    <mergeCell ref="D6:F6"/>
    <mergeCell ref="H6:J6"/>
    <mergeCell ref="A11:B11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1" sqref="F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71" t="s">
        <v>0</v>
      </c>
      <c r="B1" s="71"/>
      <c r="C1" s="71"/>
      <c r="D1" s="71"/>
      <c r="E1" s="71"/>
      <c r="F1" s="71"/>
    </row>
    <row r="2" spans="1:6" ht="25.5">
      <c r="A2" s="71" t="s">
        <v>104</v>
      </c>
      <c r="B2" s="71"/>
      <c r="C2" s="71"/>
      <c r="D2" s="71"/>
      <c r="E2" s="71"/>
      <c r="F2" s="71"/>
    </row>
    <row r="3" spans="1:6" ht="25.5">
      <c r="A3" s="71" t="s">
        <v>2</v>
      </c>
      <c r="B3" s="71"/>
      <c r="C3" s="71"/>
      <c r="D3" s="71"/>
      <c r="E3" s="71"/>
      <c r="F3" s="71"/>
    </row>
    <row r="5" spans="1:6" ht="24">
      <c r="A5" s="2" t="s">
        <v>175</v>
      </c>
      <c r="B5" s="81" t="s">
        <v>118</v>
      </c>
      <c r="C5" s="81"/>
      <c r="D5" s="81"/>
      <c r="E5" s="81"/>
      <c r="F5" s="81"/>
    </row>
    <row r="6" spans="1:6" ht="21">
      <c r="D6" s="3" t="s">
        <v>122</v>
      </c>
      <c r="F6" s="3" t="s">
        <v>9</v>
      </c>
    </row>
    <row r="7" spans="1:6" ht="21">
      <c r="A7" s="77"/>
      <c r="B7" s="77"/>
      <c r="D7" s="5" t="s">
        <v>101</v>
      </c>
      <c r="F7" s="5" t="s">
        <v>101</v>
      </c>
    </row>
    <row r="8" spans="1:6" ht="18.75">
      <c r="A8" s="75" t="s">
        <v>118</v>
      </c>
      <c r="B8" s="75"/>
      <c r="D8" s="38">
        <v>0</v>
      </c>
      <c r="E8" s="39"/>
      <c r="F8" s="40">
        <v>309644731</v>
      </c>
    </row>
    <row r="9" spans="1:6" ht="18.75">
      <c r="A9" s="73" t="s">
        <v>176</v>
      </c>
      <c r="B9" s="73"/>
      <c r="D9" s="41">
        <v>0</v>
      </c>
      <c r="E9" s="39"/>
      <c r="F9" s="42">
        <v>3003630</v>
      </c>
    </row>
    <row r="10" spans="1:6" ht="18.75">
      <c r="A10" s="75" t="s">
        <v>177</v>
      </c>
      <c r="B10" s="75"/>
      <c r="D10" s="44">
        <v>-3150892</v>
      </c>
      <c r="E10" s="39"/>
      <c r="F10" s="53">
        <v>0</v>
      </c>
    </row>
    <row r="11" spans="1:6" s="23" customFormat="1" ht="21">
      <c r="A11" s="77"/>
      <c r="B11" s="77"/>
      <c r="D11" s="47">
        <f>SUM(D8:D10)</f>
        <v>-3150892</v>
      </c>
      <c r="E11" s="46"/>
      <c r="F11" s="47">
        <f>SUM(F8:F10)</f>
        <v>312648361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0"/>
  <sheetViews>
    <sheetView rightToLeft="1" workbookViewId="0">
      <selection activeCell="Q8" sqref="Q8"/>
    </sheetView>
  </sheetViews>
  <sheetFormatPr defaultRowHeight="12.75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14.42578125" customWidth="1"/>
    <col min="6" max="6" width="1.28515625" customWidth="1"/>
    <col min="7" max="7" width="11.7109375" customWidth="1"/>
    <col min="8" max="8" width="1.28515625" customWidth="1"/>
    <col min="9" max="9" width="15.42578125" customWidth="1"/>
    <col min="10" max="10" width="1.28515625" customWidth="1"/>
    <col min="11" max="11" width="15.140625" bestFit="1" customWidth="1"/>
    <col min="12" max="12" width="1.28515625" customWidth="1"/>
    <col min="13" max="13" width="14.28515625" customWidth="1"/>
    <col min="14" max="14" width="1.28515625" customWidth="1"/>
    <col min="15" max="15" width="16.7109375" customWidth="1"/>
    <col min="16" max="16" width="1.28515625" customWidth="1"/>
    <col min="17" max="17" width="15.7109375" bestFit="1" customWidth="1"/>
    <col min="18" max="18" width="1.28515625" customWidth="1"/>
    <col min="19" max="19" width="16.42578125" customWidth="1"/>
    <col min="20" max="20" width="0.28515625" customWidth="1"/>
  </cols>
  <sheetData>
    <row r="1" spans="1:19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5" spans="1:19" ht="24">
      <c r="A5" s="81" t="s">
        <v>124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21">
      <c r="A6" s="77"/>
      <c r="C6" s="79" t="s">
        <v>178</v>
      </c>
      <c r="D6" s="79"/>
      <c r="E6" s="79"/>
      <c r="F6" s="79"/>
      <c r="G6" s="79"/>
      <c r="I6" s="79" t="s">
        <v>122</v>
      </c>
      <c r="J6" s="79"/>
      <c r="K6" s="79"/>
      <c r="L6" s="79"/>
      <c r="M6" s="79"/>
      <c r="O6" s="79" t="s">
        <v>123</v>
      </c>
      <c r="P6" s="79"/>
      <c r="Q6" s="79"/>
      <c r="R6" s="79"/>
      <c r="S6" s="77"/>
    </row>
    <row r="7" spans="1:19" ht="58.5" customHeight="1">
      <c r="A7" s="77"/>
      <c r="C7" s="12" t="s">
        <v>179</v>
      </c>
      <c r="D7" s="4"/>
      <c r="E7" s="12" t="s">
        <v>180</v>
      </c>
      <c r="F7" s="4"/>
      <c r="G7" s="12" t="s">
        <v>181</v>
      </c>
      <c r="I7" s="12" t="s">
        <v>182</v>
      </c>
      <c r="J7" s="4"/>
      <c r="K7" s="12" t="s">
        <v>183</v>
      </c>
      <c r="L7" s="4"/>
      <c r="M7" s="12" t="s">
        <v>184</v>
      </c>
      <c r="O7" s="12" t="s">
        <v>182</v>
      </c>
      <c r="P7" s="4"/>
      <c r="Q7" s="12" t="s">
        <v>183</v>
      </c>
      <c r="R7" s="4"/>
      <c r="S7" s="49" t="s">
        <v>184</v>
      </c>
    </row>
    <row r="8" spans="1:19" ht="18.75">
      <c r="A8" s="14" t="s">
        <v>42</v>
      </c>
      <c r="C8" s="54" t="s">
        <v>185</v>
      </c>
      <c r="D8" s="17"/>
      <c r="E8" s="26">
        <v>800000</v>
      </c>
      <c r="F8" s="17"/>
      <c r="G8" s="26">
        <v>720</v>
      </c>
      <c r="I8" s="40">
        <v>576000000</v>
      </c>
      <c r="J8" s="39"/>
      <c r="K8" s="40">
        <v>-22007905</v>
      </c>
      <c r="L8" s="39"/>
      <c r="M8" s="40">
        <v>553992095</v>
      </c>
      <c r="N8" s="39"/>
      <c r="O8" s="40">
        <v>576000000</v>
      </c>
      <c r="P8" s="39"/>
      <c r="Q8" s="40">
        <v>-22007905</v>
      </c>
      <c r="R8" s="39"/>
      <c r="S8" s="48">
        <f>O8+Q8</f>
        <v>553992095</v>
      </c>
    </row>
    <row r="9" spans="1:19" ht="18.75">
      <c r="A9" s="8" t="s">
        <v>48</v>
      </c>
      <c r="C9" s="55" t="s">
        <v>186</v>
      </c>
      <c r="D9" s="17"/>
      <c r="E9" s="27">
        <v>1000000</v>
      </c>
      <c r="F9" s="17"/>
      <c r="G9" s="27">
        <v>7643</v>
      </c>
      <c r="I9" s="41">
        <v>0</v>
      </c>
      <c r="J9" s="39"/>
      <c r="K9" s="41">
        <v>0</v>
      </c>
      <c r="L9" s="39"/>
      <c r="M9" s="41">
        <v>0</v>
      </c>
      <c r="N9" s="39"/>
      <c r="O9" s="42">
        <v>7650000000</v>
      </c>
      <c r="P9" s="39"/>
      <c r="Q9" s="41">
        <v>0</v>
      </c>
      <c r="R9" s="39"/>
      <c r="S9" s="48">
        <f t="shared" ref="S9:S17" si="0">O9+Q9</f>
        <v>7650000000</v>
      </c>
    </row>
    <row r="10" spans="1:19" ht="18.75">
      <c r="A10" s="8" t="s">
        <v>58</v>
      </c>
      <c r="C10" s="55" t="s">
        <v>187</v>
      </c>
      <c r="D10" s="17"/>
      <c r="E10" s="27">
        <v>200000</v>
      </c>
      <c r="F10" s="17"/>
      <c r="G10" s="27">
        <v>750</v>
      </c>
      <c r="I10" s="41">
        <v>0</v>
      </c>
      <c r="J10" s="39"/>
      <c r="K10" s="41">
        <v>0</v>
      </c>
      <c r="L10" s="39"/>
      <c r="M10" s="41">
        <v>0</v>
      </c>
      <c r="N10" s="39"/>
      <c r="O10" s="42">
        <v>150000000</v>
      </c>
      <c r="P10" s="39"/>
      <c r="Q10" s="41">
        <v>0</v>
      </c>
      <c r="R10" s="39"/>
      <c r="S10" s="48">
        <f t="shared" si="0"/>
        <v>150000000</v>
      </c>
    </row>
    <row r="11" spans="1:19" ht="18.75">
      <c r="A11" s="8" t="s">
        <v>39</v>
      </c>
      <c r="C11" s="55" t="s">
        <v>188</v>
      </c>
      <c r="D11" s="17"/>
      <c r="E11" s="27">
        <v>800000</v>
      </c>
      <c r="F11" s="17"/>
      <c r="G11" s="27">
        <v>350</v>
      </c>
      <c r="I11" s="41">
        <v>0</v>
      </c>
      <c r="J11" s="39"/>
      <c r="K11" s="41">
        <v>0</v>
      </c>
      <c r="L11" s="39"/>
      <c r="M11" s="41">
        <v>0</v>
      </c>
      <c r="N11" s="39"/>
      <c r="O11" s="42">
        <v>280000000</v>
      </c>
      <c r="P11" s="39"/>
      <c r="Q11" s="41">
        <v>0</v>
      </c>
      <c r="R11" s="39"/>
      <c r="S11" s="48">
        <f t="shared" si="0"/>
        <v>280000000</v>
      </c>
    </row>
    <row r="12" spans="1:19" ht="18.75">
      <c r="A12" s="8" t="s">
        <v>62</v>
      </c>
      <c r="C12" s="55" t="s">
        <v>189</v>
      </c>
      <c r="D12" s="17"/>
      <c r="E12" s="27">
        <v>4472601</v>
      </c>
      <c r="F12" s="17"/>
      <c r="G12" s="27">
        <v>1000</v>
      </c>
      <c r="I12" s="41">
        <v>0</v>
      </c>
      <c r="J12" s="39"/>
      <c r="K12" s="41">
        <v>0</v>
      </c>
      <c r="L12" s="39"/>
      <c r="M12" s="41">
        <v>0</v>
      </c>
      <c r="N12" s="39"/>
      <c r="O12" s="42">
        <v>4472601000</v>
      </c>
      <c r="P12" s="39"/>
      <c r="Q12" s="42">
        <v>-196243790</v>
      </c>
      <c r="R12" s="39"/>
      <c r="S12" s="48">
        <f t="shared" si="0"/>
        <v>4276357210</v>
      </c>
    </row>
    <row r="13" spans="1:19" ht="18.75">
      <c r="A13" s="8" t="s">
        <v>31</v>
      </c>
      <c r="C13" s="55" t="s">
        <v>190</v>
      </c>
      <c r="D13" s="17"/>
      <c r="E13" s="27">
        <v>500000</v>
      </c>
      <c r="F13" s="17"/>
      <c r="G13" s="27">
        <v>4700</v>
      </c>
      <c r="I13" s="42">
        <v>2350000000</v>
      </c>
      <c r="J13" s="39"/>
      <c r="K13" s="42">
        <v>-86807388</v>
      </c>
      <c r="L13" s="39"/>
      <c r="M13" s="42">
        <v>2263192612</v>
      </c>
      <c r="N13" s="39"/>
      <c r="O13" s="42">
        <v>2350000000</v>
      </c>
      <c r="P13" s="39"/>
      <c r="Q13" s="42">
        <v>-86807388</v>
      </c>
      <c r="R13" s="39"/>
      <c r="S13" s="48">
        <f t="shared" si="0"/>
        <v>2263192612</v>
      </c>
    </row>
    <row r="14" spans="1:19" ht="18.75">
      <c r="A14" s="8" t="s">
        <v>55</v>
      </c>
      <c r="C14" s="55" t="s">
        <v>191</v>
      </c>
      <c r="D14" s="17"/>
      <c r="E14" s="27">
        <v>350000</v>
      </c>
      <c r="F14" s="17"/>
      <c r="G14" s="27">
        <v>598</v>
      </c>
      <c r="I14" s="41">
        <v>0</v>
      </c>
      <c r="J14" s="39"/>
      <c r="K14" s="41">
        <v>0</v>
      </c>
      <c r="L14" s="39"/>
      <c r="M14" s="41">
        <v>0</v>
      </c>
      <c r="N14" s="39"/>
      <c r="O14" s="42">
        <v>209300000</v>
      </c>
      <c r="P14" s="39"/>
      <c r="Q14" s="42">
        <v>-10872727</v>
      </c>
      <c r="R14" s="39"/>
      <c r="S14" s="48">
        <f t="shared" si="0"/>
        <v>198427273</v>
      </c>
    </row>
    <row r="15" spans="1:19" ht="18.75">
      <c r="A15" s="8" t="s">
        <v>49</v>
      </c>
      <c r="C15" s="55" t="s">
        <v>9</v>
      </c>
      <c r="D15" s="17"/>
      <c r="E15" s="27">
        <v>8117981</v>
      </c>
      <c r="F15" s="17"/>
      <c r="G15" s="27">
        <v>560</v>
      </c>
      <c r="I15" s="42">
        <v>4546069360</v>
      </c>
      <c r="J15" s="39"/>
      <c r="K15" s="42">
        <v>-650962983</v>
      </c>
      <c r="L15" s="39"/>
      <c r="M15" s="42">
        <v>3895106377</v>
      </c>
      <c r="N15" s="39"/>
      <c r="O15" s="42">
        <v>4546069360</v>
      </c>
      <c r="P15" s="39"/>
      <c r="Q15" s="42">
        <v>-650962983</v>
      </c>
      <c r="R15" s="39"/>
      <c r="S15" s="48">
        <f t="shared" si="0"/>
        <v>3895106377</v>
      </c>
    </row>
    <row r="16" spans="1:19" ht="18.75">
      <c r="A16" s="8" t="s">
        <v>34</v>
      </c>
      <c r="C16" s="55" t="s">
        <v>192</v>
      </c>
      <c r="D16" s="17"/>
      <c r="E16" s="27">
        <v>428500</v>
      </c>
      <c r="F16" s="17"/>
      <c r="G16" s="27">
        <v>4400</v>
      </c>
      <c r="I16" s="41">
        <v>0</v>
      </c>
      <c r="J16" s="39"/>
      <c r="K16" s="41">
        <v>0</v>
      </c>
      <c r="L16" s="39"/>
      <c r="M16" s="41">
        <v>0</v>
      </c>
      <c r="N16" s="39"/>
      <c r="O16" s="42">
        <v>1885400000</v>
      </c>
      <c r="P16" s="39"/>
      <c r="Q16" s="42">
        <v>-100261219</v>
      </c>
      <c r="R16" s="39"/>
      <c r="S16" s="48">
        <f t="shared" si="0"/>
        <v>1785138781</v>
      </c>
    </row>
    <row r="17" spans="1:19" ht="18.75">
      <c r="A17" s="14" t="s">
        <v>35</v>
      </c>
      <c r="C17" s="56" t="s">
        <v>193</v>
      </c>
      <c r="D17" s="17"/>
      <c r="E17" s="28">
        <v>900000</v>
      </c>
      <c r="F17" s="17"/>
      <c r="G17" s="28">
        <v>325</v>
      </c>
      <c r="I17" s="53">
        <v>0</v>
      </c>
      <c r="J17" s="39"/>
      <c r="K17" s="53">
        <v>0</v>
      </c>
      <c r="L17" s="39"/>
      <c r="M17" s="53">
        <v>0</v>
      </c>
      <c r="N17" s="39"/>
      <c r="O17" s="44">
        <v>292500000</v>
      </c>
      <c r="P17" s="39"/>
      <c r="Q17" s="44">
        <v>-7989674</v>
      </c>
      <c r="R17" s="39"/>
      <c r="S17" s="48">
        <f>O17+Q17</f>
        <v>284510326</v>
      </c>
    </row>
    <row r="18" spans="1:19" s="23" customFormat="1" ht="21">
      <c r="A18" s="16"/>
      <c r="C18" s="51"/>
      <c r="E18" s="51"/>
      <c r="G18" s="51"/>
      <c r="I18" s="25">
        <f>SUM(I8:I17)</f>
        <v>7472069360</v>
      </c>
      <c r="K18" s="47">
        <f>SUM(K8:K17)</f>
        <v>-759778276</v>
      </c>
      <c r="M18" s="25">
        <f>SUM(M8:M17)</f>
        <v>6712291084</v>
      </c>
      <c r="O18" s="25">
        <f>SUM(O8:O17)</f>
        <v>22411870360</v>
      </c>
      <c r="Q18" s="47">
        <f>SUM(Q8:Q17)</f>
        <v>-1075145686</v>
      </c>
      <c r="S18" s="57">
        <f>SUM(S8:S17)</f>
        <v>21336724674</v>
      </c>
    </row>
    <row r="19" spans="1:19">
      <c r="Q19" s="39"/>
    </row>
    <row r="20" spans="1:19">
      <c r="S20" s="29"/>
    </row>
    <row r="21" spans="1:19">
      <c r="O21" s="34">
        <v>22411870360</v>
      </c>
      <c r="P21" s="34"/>
      <c r="Q21" s="35">
        <v>1075145686</v>
      </c>
    </row>
    <row r="22" spans="1:19">
      <c r="O22" s="34"/>
      <c r="P22" s="34"/>
      <c r="Q22" s="34"/>
    </row>
    <row r="23" spans="1:19">
      <c r="O23" s="34"/>
      <c r="P23" s="34"/>
      <c r="Q23" s="34"/>
    </row>
    <row r="24" spans="1:19">
      <c r="O24" s="35">
        <f>O21-O18</f>
        <v>0</v>
      </c>
      <c r="P24" s="35">
        <f t="shared" ref="P24" si="1">P21-P18</f>
        <v>0</v>
      </c>
      <c r="Q24" s="35">
        <f>Q21+Q18</f>
        <v>0</v>
      </c>
    </row>
    <row r="25" spans="1:19">
      <c r="O25" s="34"/>
      <c r="P25" s="34"/>
      <c r="Q25" s="34"/>
    </row>
    <row r="26" spans="1:19">
      <c r="O26" s="34"/>
      <c r="P26" s="34"/>
      <c r="Q26" s="34"/>
    </row>
    <row r="27" spans="1:19">
      <c r="O27" s="34"/>
      <c r="P27" s="34"/>
      <c r="Q27" s="34"/>
    </row>
    <row r="30" spans="1:19">
      <c r="O30" s="2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7" sqref="A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5" spans="1:11" ht="24">
      <c r="A5" s="81" t="s">
        <v>142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21">
      <c r="I6" s="3" t="s">
        <v>122</v>
      </c>
      <c r="K6" s="3" t="s">
        <v>123</v>
      </c>
    </row>
    <row r="7" spans="1:11" ht="42">
      <c r="A7" s="16"/>
      <c r="C7" s="11" t="s">
        <v>194</v>
      </c>
      <c r="E7" s="11" t="s">
        <v>195</v>
      </c>
      <c r="G7" s="11" t="s">
        <v>196</v>
      </c>
      <c r="I7" s="12" t="s">
        <v>197</v>
      </c>
      <c r="K7" s="12" t="s">
        <v>197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F22" sqref="F22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5" spans="1:19" ht="24">
      <c r="A5" s="81" t="s">
        <v>198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21">
      <c r="A6" s="77"/>
      <c r="I6" s="79" t="s">
        <v>122</v>
      </c>
      <c r="J6" s="79"/>
      <c r="K6" s="79"/>
      <c r="L6" s="79"/>
      <c r="M6" s="79"/>
      <c r="O6" s="79" t="s">
        <v>123</v>
      </c>
      <c r="P6" s="79"/>
      <c r="Q6" s="79"/>
      <c r="R6" s="79"/>
      <c r="S6" s="79"/>
    </row>
    <row r="7" spans="1:19" ht="42">
      <c r="A7" s="77"/>
      <c r="C7" s="11" t="s">
        <v>199</v>
      </c>
      <c r="E7" s="11" t="s">
        <v>90</v>
      </c>
      <c r="G7" s="11" t="s">
        <v>200</v>
      </c>
      <c r="I7" s="12" t="s">
        <v>201</v>
      </c>
      <c r="J7" s="4"/>
      <c r="K7" s="12" t="s">
        <v>183</v>
      </c>
      <c r="L7" s="4"/>
      <c r="M7" s="12" t="s">
        <v>202</v>
      </c>
      <c r="O7" s="12" t="s">
        <v>201</v>
      </c>
      <c r="P7" s="4"/>
      <c r="Q7" s="12" t="s">
        <v>183</v>
      </c>
      <c r="R7" s="4"/>
      <c r="S7" s="12" t="s">
        <v>202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4"/>
  <sheetViews>
    <sheetView rightToLeft="1" workbookViewId="0">
      <selection activeCell="M10" sqref="M10"/>
    </sheetView>
  </sheetViews>
  <sheetFormatPr defaultRowHeight="12.75"/>
  <cols>
    <col min="1" max="1" width="20.42578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5" spans="1:13" ht="24">
      <c r="A5" s="81" t="s">
        <v>203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ht="21">
      <c r="A6" s="77"/>
      <c r="C6" s="79" t="s">
        <v>122</v>
      </c>
      <c r="D6" s="79"/>
      <c r="E6" s="79"/>
      <c r="F6" s="79"/>
      <c r="G6" s="77"/>
      <c r="I6" s="79" t="s">
        <v>123</v>
      </c>
      <c r="J6" s="79"/>
      <c r="K6" s="79"/>
      <c r="L6" s="79"/>
      <c r="M6" s="77"/>
    </row>
    <row r="7" spans="1:13" ht="42">
      <c r="A7" s="77"/>
      <c r="C7" s="12" t="s">
        <v>201</v>
      </c>
      <c r="D7" s="4"/>
      <c r="E7" s="12" t="s">
        <v>183</v>
      </c>
      <c r="F7" s="4"/>
      <c r="G7" s="49" t="s">
        <v>202</v>
      </c>
      <c r="I7" s="12" t="s">
        <v>201</v>
      </c>
      <c r="J7" s="4"/>
      <c r="K7" s="12" t="s">
        <v>183</v>
      </c>
      <c r="L7" s="4"/>
      <c r="M7" s="49" t="s">
        <v>202</v>
      </c>
    </row>
    <row r="8" spans="1:13" ht="18.75">
      <c r="A8" s="14" t="s">
        <v>220</v>
      </c>
      <c r="C8" s="40">
        <v>56690655</v>
      </c>
      <c r="D8" s="39"/>
      <c r="E8" s="38">
        <v>0</v>
      </c>
      <c r="F8" s="39"/>
      <c r="G8" s="48">
        <f>C8+E8</f>
        <v>56690655</v>
      </c>
      <c r="H8" s="39"/>
      <c r="I8" s="40">
        <v>60028119</v>
      </c>
      <c r="J8" s="39"/>
      <c r="K8" s="38">
        <v>0</v>
      </c>
      <c r="L8" s="39"/>
      <c r="M8" s="48">
        <f>I8+K8</f>
        <v>60028119</v>
      </c>
    </row>
    <row r="9" spans="1:13" ht="18.75">
      <c r="A9" s="8" t="s">
        <v>221</v>
      </c>
      <c r="C9" s="42">
        <v>19885033</v>
      </c>
      <c r="D9" s="39"/>
      <c r="E9" s="42">
        <v>-60708</v>
      </c>
      <c r="F9" s="39"/>
      <c r="G9" s="48">
        <f>C9+E9</f>
        <v>19824325</v>
      </c>
      <c r="H9" s="39"/>
      <c r="I9" s="42">
        <v>69377863</v>
      </c>
      <c r="J9" s="39"/>
      <c r="K9" s="42">
        <v>-18033</v>
      </c>
      <c r="L9" s="39"/>
      <c r="M9" s="48">
        <f>I9+K9</f>
        <v>69359830</v>
      </c>
    </row>
    <row r="10" spans="1:13" ht="18.75">
      <c r="A10" s="8" t="s">
        <v>23</v>
      </c>
      <c r="C10" s="42">
        <v>2832550</v>
      </c>
      <c r="D10" s="39">
        <v>0</v>
      </c>
      <c r="E10" s="41">
        <v>0</v>
      </c>
      <c r="F10" s="39">
        <v>0</v>
      </c>
      <c r="G10" s="48">
        <f t="shared" ref="G10" si="0">C10+E10</f>
        <v>2832550</v>
      </c>
      <c r="H10" s="39">
        <v>0</v>
      </c>
      <c r="I10" s="42">
        <v>1612209915</v>
      </c>
      <c r="J10" s="39">
        <v>0</v>
      </c>
      <c r="K10" s="41">
        <v>0</v>
      </c>
      <c r="L10" s="39">
        <v>0</v>
      </c>
      <c r="M10" s="48">
        <f t="shared" ref="M10" si="1">I10+K10</f>
        <v>1612209915</v>
      </c>
    </row>
    <row r="11" spans="1:13" s="23" customFormat="1" ht="21">
      <c r="A11" s="16"/>
      <c r="C11" s="47">
        <f>SUM(C8:C10)</f>
        <v>79408238</v>
      </c>
      <c r="D11" s="46"/>
      <c r="E11" s="47">
        <f>SUM(E8:E10)</f>
        <v>-60708</v>
      </c>
      <c r="F11" s="46"/>
      <c r="G11" s="50">
        <f>SUM(G8:G10)</f>
        <v>79347530</v>
      </c>
      <c r="H11" s="46"/>
      <c r="I11" s="47">
        <f>SUM(I8:I10)</f>
        <v>1741615897</v>
      </c>
      <c r="J11" s="46"/>
      <c r="K11" s="47">
        <f>SUM(K8:K10)</f>
        <v>-18033</v>
      </c>
      <c r="L11" s="46"/>
      <c r="M11" s="50">
        <f>SUM(M8:M10)</f>
        <v>1741597864</v>
      </c>
    </row>
    <row r="13" spans="1:13">
      <c r="I13" s="34"/>
    </row>
    <row r="14" spans="1:13">
      <c r="I14" s="35">
        <v>1741615897</v>
      </c>
    </row>
    <row r="15" spans="1:13">
      <c r="I15" s="34"/>
    </row>
    <row r="16" spans="1:13">
      <c r="I16" s="34"/>
    </row>
    <row r="17" spans="9:9">
      <c r="I17" s="35">
        <f>I14-I11</f>
        <v>0</v>
      </c>
    </row>
    <row r="18" spans="9:9">
      <c r="I18" s="34"/>
    </row>
    <row r="19" spans="9:9">
      <c r="I19" s="34"/>
    </row>
    <row r="20" spans="9:9">
      <c r="I20" s="34"/>
    </row>
    <row r="21" spans="9:9">
      <c r="I21" s="34"/>
    </row>
    <row r="22" spans="9:9">
      <c r="I22" s="34"/>
    </row>
    <row r="23" spans="9:9">
      <c r="I23" s="34"/>
    </row>
    <row r="24" spans="9:9">
      <c r="I24" s="3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9"/>
  <sheetViews>
    <sheetView rightToLeft="1" topLeftCell="A25" workbookViewId="0">
      <selection activeCell="Q42" sqref="Q42:R42"/>
    </sheetView>
  </sheetViews>
  <sheetFormatPr defaultRowHeight="12.75"/>
  <cols>
    <col min="1" max="1" width="25" bestFit="1" customWidth="1"/>
    <col min="2" max="2" width="1.28515625" customWidth="1"/>
    <col min="3" max="3" width="9" bestFit="1" customWidth="1"/>
    <col min="4" max="4" width="1.28515625" customWidth="1"/>
    <col min="5" max="5" width="15.5703125" bestFit="1" customWidth="1"/>
    <col min="6" max="6" width="1.28515625" customWidth="1"/>
    <col min="7" max="7" width="14.5703125" bestFit="1" customWidth="1"/>
    <col min="8" max="8" width="1.28515625" customWidth="1"/>
    <col min="9" max="9" width="13.42578125" customWidth="1"/>
    <col min="10" max="10" width="1.28515625" customWidth="1"/>
    <col min="11" max="11" width="11.5703125" bestFit="1" customWidth="1"/>
    <col min="12" max="12" width="1.28515625" customWidth="1"/>
    <col min="13" max="13" width="16.85546875" bestFit="1" customWidth="1"/>
    <col min="14" max="14" width="1.28515625" customWidth="1"/>
    <col min="15" max="15" width="18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5" spans="1:18" ht="24">
      <c r="A5" s="81" t="s">
        <v>204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8" ht="21">
      <c r="A6" s="79"/>
      <c r="C6" s="79" t="s">
        <v>122</v>
      </c>
      <c r="D6" s="79"/>
      <c r="E6" s="79"/>
      <c r="F6" s="79"/>
      <c r="G6" s="79"/>
      <c r="H6" s="79"/>
      <c r="I6" s="79"/>
      <c r="K6" s="79" t="s">
        <v>123</v>
      </c>
      <c r="L6" s="79"/>
      <c r="M6" s="79"/>
      <c r="N6" s="79"/>
      <c r="O6" s="79"/>
      <c r="P6" s="79"/>
      <c r="Q6" s="77"/>
      <c r="R6" s="77"/>
    </row>
    <row r="7" spans="1:18" ht="53.25" customHeight="1">
      <c r="A7" s="79"/>
      <c r="C7" s="12" t="s">
        <v>12</v>
      </c>
      <c r="D7" s="4"/>
      <c r="E7" s="12" t="s">
        <v>205</v>
      </c>
      <c r="F7" s="4"/>
      <c r="G7" s="12" t="s">
        <v>206</v>
      </c>
      <c r="H7" s="4"/>
      <c r="I7" s="12" t="s">
        <v>207</v>
      </c>
      <c r="K7" s="12" t="s">
        <v>12</v>
      </c>
      <c r="L7" s="4"/>
      <c r="M7" s="12" t="s">
        <v>205</v>
      </c>
      <c r="N7" s="4"/>
      <c r="O7" s="12" t="s">
        <v>206</v>
      </c>
      <c r="P7" s="4"/>
      <c r="Q7" s="93" t="s">
        <v>207</v>
      </c>
      <c r="R7" s="93"/>
    </row>
    <row r="8" spans="1:18" ht="18.75">
      <c r="A8" s="6" t="s">
        <v>53</v>
      </c>
      <c r="C8" s="38">
        <v>175000</v>
      </c>
      <c r="D8" s="52"/>
      <c r="E8" s="38">
        <v>7955879275</v>
      </c>
      <c r="F8" s="52"/>
      <c r="G8" s="38">
        <v>7339157911</v>
      </c>
      <c r="H8" s="52"/>
      <c r="I8" s="38">
        <f>E8-G8</f>
        <v>616721364</v>
      </c>
      <c r="J8" s="39"/>
      <c r="K8" s="38">
        <v>175000</v>
      </c>
      <c r="L8" s="39"/>
      <c r="M8" s="40">
        <v>7955879275</v>
      </c>
      <c r="N8" s="39"/>
      <c r="O8" s="40">
        <v>7339157911</v>
      </c>
      <c r="P8" s="39"/>
      <c r="Q8" s="91">
        <f>M8-O8</f>
        <v>616721364</v>
      </c>
      <c r="R8" s="91"/>
    </row>
    <row r="9" spans="1:18" ht="18.75">
      <c r="A9" s="8" t="s">
        <v>50</v>
      </c>
      <c r="C9" s="41">
        <v>0</v>
      </c>
      <c r="D9" s="52"/>
      <c r="E9" s="41">
        <v>0</v>
      </c>
      <c r="F9" s="52"/>
      <c r="G9" s="41">
        <v>0</v>
      </c>
      <c r="H9" s="52"/>
      <c r="I9" s="41">
        <v>0</v>
      </c>
      <c r="J9" s="39"/>
      <c r="K9" s="41">
        <v>250000</v>
      </c>
      <c r="L9" s="39"/>
      <c r="M9" s="42">
        <v>2268919149</v>
      </c>
      <c r="N9" s="39"/>
      <c r="O9" s="42">
        <v>1824905502</v>
      </c>
      <c r="P9" s="39"/>
      <c r="Q9" s="91">
        <f t="shared" ref="Q9:Q41" si="0">M9-O9</f>
        <v>444013647</v>
      </c>
      <c r="R9" s="91"/>
    </row>
    <row r="10" spans="1:18" ht="18.75">
      <c r="A10" s="8" t="s">
        <v>127</v>
      </c>
      <c r="C10" s="41">
        <v>0</v>
      </c>
      <c r="D10" s="52"/>
      <c r="E10" s="41">
        <v>0</v>
      </c>
      <c r="F10" s="52"/>
      <c r="G10" s="41">
        <v>0</v>
      </c>
      <c r="H10" s="52"/>
      <c r="I10" s="41">
        <v>0</v>
      </c>
      <c r="J10" s="39"/>
      <c r="K10" s="41">
        <v>2000000</v>
      </c>
      <c r="L10" s="39"/>
      <c r="M10" s="42">
        <v>24274701127</v>
      </c>
      <c r="N10" s="39"/>
      <c r="O10" s="42">
        <v>28847331000</v>
      </c>
      <c r="P10" s="39"/>
      <c r="Q10" s="91">
        <f t="shared" si="0"/>
        <v>-4572629873</v>
      </c>
      <c r="R10" s="91"/>
    </row>
    <row r="11" spans="1:18" ht="18.75">
      <c r="A11" s="8" t="s">
        <v>49</v>
      </c>
      <c r="C11" s="41">
        <v>0</v>
      </c>
      <c r="D11" s="52"/>
      <c r="E11" s="41">
        <v>0</v>
      </c>
      <c r="F11" s="52"/>
      <c r="G11" s="41">
        <v>0</v>
      </c>
      <c r="H11" s="52"/>
      <c r="I11" s="41">
        <v>0</v>
      </c>
      <c r="J11" s="39"/>
      <c r="K11" s="41">
        <v>1</v>
      </c>
      <c r="L11" s="39"/>
      <c r="M11" s="42">
        <v>1</v>
      </c>
      <c r="N11" s="39"/>
      <c r="O11" s="42">
        <v>4873</v>
      </c>
      <c r="P11" s="39"/>
      <c r="Q11" s="91">
        <f t="shared" si="0"/>
        <v>-4872</v>
      </c>
      <c r="R11" s="91"/>
    </row>
    <row r="12" spans="1:18" ht="21.75" customHeight="1">
      <c r="A12" s="8" t="s">
        <v>128</v>
      </c>
      <c r="C12" s="41">
        <v>0</v>
      </c>
      <c r="D12" s="52"/>
      <c r="E12" s="41">
        <v>0</v>
      </c>
      <c r="F12" s="52"/>
      <c r="G12" s="41">
        <v>0</v>
      </c>
      <c r="H12" s="52"/>
      <c r="I12" s="41">
        <v>0</v>
      </c>
      <c r="J12" s="39"/>
      <c r="K12" s="41">
        <v>4000000</v>
      </c>
      <c r="L12" s="39"/>
      <c r="M12" s="42">
        <v>18904843058</v>
      </c>
      <c r="N12" s="39"/>
      <c r="O12" s="42">
        <v>15980347800</v>
      </c>
      <c r="P12" s="39"/>
      <c r="Q12" s="91">
        <f t="shared" si="0"/>
        <v>2924495258</v>
      </c>
      <c r="R12" s="91"/>
    </row>
    <row r="13" spans="1:18" ht="21.75" customHeight="1">
      <c r="A13" s="8" t="s">
        <v>129</v>
      </c>
      <c r="C13" s="41">
        <v>0</v>
      </c>
      <c r="D13" s="52"/>
      <c r="E13" s="41">
        <v>0</v>
      </c>
      <c r="F13" s="52"/>
      <c r="G13" s="41">
        <v>0</v>
      </c>
      <c r="H13" s="52"/>
      <c r="I13" s="41">
        <v>0</v>
      </c>
      <c r="J13" s="39"/>
      <c r="K13" s="41">
        <v>1100000</v>
      </c>
      <c r="L13" s="39"/>
      <c r="M13" s="42">
        <v>11022026523</v>
      </c>
      <c r="N13" s="39"/>
      <c r="O13" s="42">
        <v>12279499650</v>
      </c>
      <c r="P13" s="39"/>
      <c r="Q13" s="91">
        <f t="shared" si="0"/>
        <v>-1257473127</v>
      </c>
      <c r="R13" s="91"/>
    </row>
    <row r="14" spans="1:18" ht="21.75" customHeight="1">
      <c r="A14" s="8" t="s">
        <v>51</v>
      </c>
      <c r="C14" s="41">
        <v>0</v>
      </c>
      <c r="D14" s="52"/>
      <c r="E14" s="41">
        <v>0</v>
      </c>
      <c r="F14" s="52"/>
      <c r="G14" s="41">
        <v>0</v>
      </c>
      <c r="H14" s="52"/>
      <c r="I14" s="41">
        <v>0</v>
      </c>
      <c r="J14" s="39"/>
      <c r="K14" s="41">
        <v>2725748</v>
      </c>
      <c r="L14" s="39"/>
      <c r="M14" s="42">
        <v>16072791543</v>
      </c>
      <c r="N14" s="39"/>
      <c r="O14" s="42">
        <v>15498508810</v>
      </c>
      <c r="P14" s="39"/>
      <c r="Q14" s="91">
        <f t="shared" si="0"/>
        <v>574282733</v>
      </c>
      <c r="R14" s="91"/>
    </row>
    <row r="15" spans="1:18" ht="21.75" customHeight="1">
      <c r="A15" s="8" t="s">
        <v>130</v>
      </c>
      <c r="C15" s="41">
        <v>0</v>
      </c>
      <c r="D15" s="52"/>
      <c r="E15" s="41">
        <v>0</v>
      </c>
      <c r="F15" s="52"/>
      <c r="G15" s="41">
        <v>0</v>
      </c>
      <c r="H15" s="52"/>
      <c r="I15" s="41">
        <v>0</v>
      </c>
      <c r="J15" s="39"/>
      <c r="K15" s="41">
        <v>4575000</v>
      </c>
      <c r="L15" s="39"/>
      <c r="M15" s="42">
        <v>11049050466</v>
      </c>
      <c r="N15" s="39"/>
      <c r="O15" s="42">
        <v>11696886945</v>
      </c>
      <c r="P15" s="39"/>
      <c r="Q15" s="91">
        <f t="shared" si="0"/>
        <v>-647836479</v>
      </c>
      <c r="R15" s="91"/>
    </row>
    <row r="16" spans="1:18" ht="21.75" customHeight="1">
      <c r="A16" s="8" t="s">
        <v>56</v>
      </c>
      <c r="C16" s="41">
        <v>0</v>
      </c>
      <c r="D16" s="52"/>
      <c r="E16" s="41">
        <v>0</v>
      </c>
      <c r="F16" s="52"/>
      <c r="G16" s="41">
        <v>0</v>
      </c>
      <c r="H16" s="52"/>
      <c r="I16" s="41">
        <v>0</v>
      </c>
      <c r="J16" s="39"/>
      <c r="K16" s="41">
        <v>225000</v>
      </c>
      <c r="L16" s="39"/>
      <c r="M16" s="42">
        <v>2319367178</v>
      </c>
      <c r="N16" s="39"/>
      <c r="O16" s="42">
        <v>1480155262</v>
      </c>
      <c r="P16" s="39"/>
      <c r="Q16" s="91">
        <f t="shared" si="0"/>
        <v>839211916</v>
      </c>
      <c r="R16" s="91"/>
    </row>
    <row r="17" spans="1:18" ht="21.75" customHeight="1">
      <c r="A17" s="8" t="s">
        <v>19</v>
      </c>
      <c r="C17" s="41">
        <v>0</v>
      </c>
      <c r="D17" s="52"/>
      <c r="E17" s="41">
        <v>0</v>
      </c>
      <c r="F17" s="52"/>
      <c r="G17" s="41">
        <v>0</v>
      </c>
      <c r="H17" s="52"/>
      <c r="I17" s="41">
        <v>0</v>
      </c>
      <c r="J17" s="39"/>
      <c r="K17" s="41">
        <v>245000</v>
      </c>
      <c r="L17" s="39"/>
      <c r="M17" s="42">
        <v>2172794525</v>
      </c>
      <c r="N17" s="39"/>
      <c r="O17" s="42">
        <v>1788422413</v>
      </c>
      <c r="P17" s="39"/>
      <c r="Q17" s="91">
        <f t="shared" si="0"/>
        <v>384372112</v>
      </c>
      <c r="R17" s="91"/>
    </row>
    <row r="18" spans="1:18" ht="21.75" customHeight="1">
      <c r="A18" s="8" t="s">
        <v>45</v>
      </c>
      <c r="C18" s="41">
        <v>0</v>
      </c>
      <c r="D18" s="52"/>
      <c r="E18" s="41">
        <v>0</v>
      </c>
      <c r="F18" s="52"/>
      <c r="G18" s="41">
        <v>0</v>
      </c>
      <c r="H18" s="52"/>
      <c r="I18" s="41">
        <v>0</v>
      </c>
      <c r="J18" s="39"/>
      <c r="K18" s="41">
        <v>100000</v>
      </c>
      <c r="L18" s="39"/>
      <c r="M18" s="42">
        <v>4965279755</v>
      </c>
      <c r="N18" s="39"/>
      <c r="O18" s="42">
        <v>4532868000</v>
      </c>
      <c r="P18" s="39"/>
      <c r="Q18" s="91">
        <f t="shared" si="0"/>
        <v>432411755</v>
      </c>
      <c r="R18" s="91"/>
    </row>
    <row r="19" spans="1:18" ht="21.75" customHeight="1">
      <c r="A19" s="8" t="s">
        <v>54</v>
      </c>
      <c r="C19" s="41">
        <v>0</v>
      </c>
      <c r="D19" s="52"/>
      <c r="E19" s="41">
        <v>0</v>
      </c>
      <c r="F19" s="52"/>
      <c r="G19" s="41">
        <v>0</v>
      </c>
      <c r="H19" s="52"/>
      <c r="I19" s="41">
        <v>0</v>
      </c>
      <c r="J19" s="39"/>
      <c r="K19" s="41">
        <v>2139154</v>
      </c>
      <c r="L19" s="39"/>
      <c r="M19" s="42">
        <v>18308682904</v>
      </c>
      <c r="N19" s="39"/>
      <c r="O19" s="42">
        <v>16458537502</v>
      </c>
      <c r="P19" s="39"/>
      <c r="Q19" s="91">
        <f t="shared" si="0"/>
        <v>1850145402</v>
      </c>
      <c r="R19" s="91"/>
    </row>
    <row r="20" spans="1:18" ht="21.75" customHeight="1">
      <c r="A20" s="8" t="s">
        <v>25</v>
      </c>
      <c r="C20" s="41">
        <v>0</v>
      </c>
      <c r="D20" s="52"/>
      <c r="E20" s="41">
        <v>0</v>
      </c>
      <c r="F20" s="52"/>
      <c r="G20" s="41">
        <v>0</v>
      </c>
      <c r="H20" s="52"/>
      <c r="I20" s="41">
        <v>0</v>
      </c>
      <c r="J20" s="39"/>
      <c r="K20" s="41">
        <v>1</v>
      </c>
      <c r="L20" s="39"/>
      <c r="M20" s="42">
        <v>1</v>
      </c>
      <c r="N20" s="39"/>
      <c r="O20" s="42">
        <v>2466</v>
      </c>
      <c r="P20" s="39"/>
      <c r="Q20" s="91">
        <f t="shared" si="0"/>
        <v>-2465</v>
      </c>
      <c r="R20" s="91"/>
    </row>
    <row r="21" spans="1:18" ht="21.75" customHeight="1">
      <c r="A21" s="8" t="s">
        <v>60</v>
      </c>
      <c r="C21" s="41">
        <v>0</v>
      </c>
      <c r="D21" s="52"/>
      <c r="E21" s="41">
        <v>0</v>
      </c>
      <c r="F21" s="52"/>
      <c r="G21" s="41">
        <v>0</v>
      </c>
      <c r="H21" s="52"/>
      <c r="I21" s="41">
        <v>0</v>
      </c>
      <c r="J21" s="39"/>
      <c r="K21" s="41">
        <v>50000</v>
      </c>
      <c r="L21" s="39"/>
      <c r="M21" s="42">
        <v>949317759</v>
      </c>
      <c r="N21" s="39"/>
      <c r="O21" s="42">
        <v>908064674</v>
      </c>
      <c r="P21" s="39"/>
      <c r="Q21" s="91">
        <f t="shared" si="0"/>
        <v>41253085</v>
      </c>
      <c r="R21" s="91"/>
    </row>
    <row r="22" spans="1:18" ht="21.75" customHeight="1">
      <c r="A22" s="8" t="s">
        <v>131</v>
      </c>
      <c r="C22" s="41">
        <v>0</v>
      </c>
      <c r="D22" s="52"/>
      <c r="E22" s="41">
        <v>0</v>
      </c>
      <c r="F22" s="52"/>
      <c r="G22" s="41">
        <v>0</v>
      </c>
      <c r="H22" s="52"/>
      <c r="I22" s="41">
        <v>0</v>
      </c>
      <c r="J22" s="39"/>
      <c r="K22" s="41">
        <v>78373</v>
      </c>
      <c r="L22" s="39"/>
      <c r="M22" s="42">
        <v>302990087</v>
      </c>
      <c r="N22" s="39"/>
      <c r="O22" s="42">
        <v>371225333</v>
      </c>
      <c r="P22" s="39"/>
      <c r="Q22" s="91">
        <f t="shared" si="0"/>
        <v>-68235246</v>
      </c>
      <c r="R22" s="91"/>
    </row>
    <row r="23" spans="1:18" ht="21.75" customHeight="1">
      <c r="A23" s="8" t="s">
        <v>33</v>
      </c>
      <c r="C23" s="41">
        <v>0</v>
      </c>
      <c r="D23" s="52"/>
      <c r="E23" s="41">
        <v>0</v>
      </c>
      <c r="F23" s="52"/>
      <c r="G23" s="41">
        <v>0</v>
      </c>
      <c r="H23" s="52"/>
      <c r="I23" s="41">
        <v>0</v>
      </c>
      <c r="J23" s="39"/>
      <c r="K23" s="41">
        <v>2</v>
      </c>
      <c r="L23" s="39"/>
      <c r="M23" s="42">
        <v>2</v>
      </c>
      <c r="N23" s="39"/>
      <c r="O23" s="42">
        <v>12008</v>
      </c>
      <c r="P23" s="39"/>
      <c r="Q23" s="91">
        <f t="shared" si="0"/>
        <v>-12006</v>
      </c>
      <c r="R23" s="91"/>
    </row>
    <row r="24" spans="1:18" ht="21.75" customHeight="1">
      <c r="A24" s="8" t="s">
        <v>132</v>
      </c>
      <c r="C24" s="41">
        <v>0</v>
      </c>
      <c r="D24" s="52"/>
      <c r="E24" s="41">
        <v>0</v>
      </c>
      <c r="F24" s="52"/>
      <c r="G24" s="41">
        <v>0</v>
      </c>
      <c r="H24" s="52"/>
      <c r="I24" s="41">
        <v>0</v>
      </c>
      <c r="J24" s="39"/>
      <c r="K24" s="41">
        <v>34951</v>
      </c>
      <c r="L24" s="39"/>
      <c r="M24" s="42">
        <v>228596138</v>
      </c>
      <c r="N24" s="39"/>
      <c r="O24" s="42">
        <v>208799706</v>
      </c>
      <c r="P24" s="39"/>
      <c r="Q24" s="91">
        <f t="shared" si="0"/>
        <v>19796432</v>
      </c>
      <c r="R24" s="91"/>
    </row>
    <row r="25" spans="1:18" ht="21.75" customHeight="1">
      <c r="A25" s="8" t="s">
        <v>133</v>
      </c>
      <c r="C25" s="41">
        <v>0</v>
      </c>
      <c r="D25" s="52"/>
      <c r="E25" s="41">
        <v>0</v>
      </c>
      <c r="F25" s="52"/>
      <c r="G25" s="41">
        <v>0</v>
      </c>
      <c r="H25" s="52"/>
      <c r="I25" s="41">
        <v>0</v>
      </c>
      <c r="J25" s="39"/>
      <c r="K25" s="41">
        <v>2771416</v>
      </c>
      <c r="L25" s="39"/>
      <c r="M25" s="42">
        <v>4033210397</v>
      </c>
      <c r="N25" s="39"/>
      <c r="O25" s="42">
        <v>4385842311</v>
      </c>
      <c r="P25" s="39"/>
      <c r="Q25" s="91">
        <f t="shared" si="0"/>
        <v>-352631914</v>
      </c>
      <c r="R25" s="91"/>
    </row>
    <row r="26" spans="1:18" ht="21.75" customHeight="1">
      <c r="A26" s="8" t="s">
        <v>134</v>
      </c>
      <c r="C26" s="41">
        <v>0</v>
      </c>
      <c r="D26" s="52"/>
      <c r="E26" s="41">
        <v>0</v>
      </c>
      <c r="F26" s="52"/>
      <c r="G26" s="41">
        <v>0</v>
      </c>
      <c r="H26" s="52"/>
      <c r="I26" s="41">
        <v>0</v>
      </c>
      <c r="J26" s="39"/>
      <c r="K26" s="41">
        <v>3208556</v>
      </c>
      <c r="L26" s="39"/>
      <c r="M26" s="42">
        <v>6630897976</v>
      </c>
      <c r="N26" s="39"/>
      <c r="O26" s="42">
        <v>6429961625</v>
      </c>
      <c r="P26" s="39"/>
      <c r="Q26" s="91">
        <f t="shared" si="0"/>
        <v>200936351</v>
      </c>
      <c r="R26" s="91"/>
    </row>
    <row r="27" spans="1:18" ht="21.75" customHeight="1">
      <c r="A27" s="8" t="s">
        <v>135</v>
      </c>
      <c r="C27" s="41">
        <v>0</v>
      </c>
      <c r="D27" s="52"/>
      <c r="E27" s="41">
        <v>0</v>
      </c>
      <c r="F27" s="52"/>
      <c r="G27" s="41">
        <v>0</v>
      </c>
      <c r="H27" s="52"/>
      <c r="I27" s="41">
        <v>0</v>
      </c>
      <c r="J27" s="39"/>
      <c r="K27" s="41">
        <v>700000</v>
      </c>
      <c r="L27" s="39"/>
      <c r="M27" s="42">
        <v>2726977377</v>
      </c>
      <c r="N27" s="39"/>
      <c r="O27" s="42">
        <v>2868231870</v>
      </c>
      <c r="P27" s="39"/>
      <c r="Q27" s="91">
        <f t="shared" si="0"/>
        <v>-141254493</v>
      </c>
      <c r="R27" s="91"/>
    </row>
    <row r="28" spans="1:18" ht="21.75" customHeight="1">
      <c r="A28" s="8" t="s">
        <v>24</v>
      </c>
      <c r="C28" s="41">
        <v>0</v>
      </c>
      <c r="D28" s="52"/>
      <c r="E28" s="41">
        <v>0</v>
      </c>
      <c r="F28" s="52"/>
      <c r="G28" s="41">
        <v>0</v>
      </c>
      <c r="H28" s="52"/>
      <c r="I28" s="41">
        <v>0</v>
      </c>
      <c r="J28" s="39"/>
      <c r="K28" s="41">
        <v>3335977</v>
      </c>
      <c r="L28" s="39"/>
      <c r="M28" s="42">
        <v>11029441624</v>
      </c>
      <c r="N28" s="39"/>
      <c r="O28" s="42">
        <v>10638138412</v>
      </c>
      <c r="P28" s="39"/>
      <c r="Q28" s="91">
        <f t="shared" si="0"/>
        <v>391303212</v>
      </c>
      <c r="R28" s="91"/>
    </row>
    <row r="29" spans="1:18" ht="21.75" customHeight="1">
      <c r="A29" s="8" t="s">
        <v>23</v>
      </c>
      <c r="C29" s="41">
        <v>0</v>
      </c>
      <c r="D29" s="52"/>
      <c r="E29" s="41">
        <v>0</v>
      </c>
      <c r="F29" s="52"/>
      <c r="G29" s="41">
        <v>0</v>
      </c>
      <c r="H29" s="52"/>
      <c r="I29" s="41">
        <v>0</v>
      </c>
      <c r="J29" s="39"/>
      <c r="K29" s="41">
        <v>1</v>
      </c>
      <c r="L29" s="39"/>
      <c r="M29" s="42">
        <v>1</v>
      </c>
      <c r="N29" s="39"/>
      <c r="O29" s="42">
        <v>2207</v>
      </c>
      <c r="P29" s="39"/>
      <c r="Q29" s="91">
        <f t="shared" si="0"/>
        <v>-2206</v>
      </c>
      <c r="R29" s="91"/>
    </row>
    <row r="30" spans="1:18" ht="21.75" customHeight="1">
      <c r="A30" s="8" t="s">
        <v>20</v>
      </c>
      <c r="C30" s="41">
        <v>0</v>
      </c>
      <c r="D30" s="52"/>
      <c r="E30" s="41">
        <v>0</v>
      </c>
      <c r="F30" s="52"/>
      <c r="G30" s="41">
        <v>0</v>
      </c>
      <c r="H30" s="52"/>
      <c r="I30" s="41">
        <v>0</v>
      </c>
      <c r="J30" s="39"/>
      <c r="K30" s="41">
        <v>1368000</v>
      </c>
      <c r="L30" s="39"/>
      <c r="M30" s="42">
        <v>5067205726</v>
      </c>
      <c r="N30" s="39"/>
      <c r="O30" s="42">
        <v>4569130946</v>
      </c>
      <c r="P30" s="39"/>
      <c r="Q30" s="91">
        <f>M30-O30</f>
        <v>498074780</v>
      </c>
      <c r="R30" s="91"/>
    </row>
    <row r="31" spans="1:18" ht="21.75" customHeight="1">
      <c r="A31" s="8" t="s">
        <v>136</v>
      </c>
      <c r="C31" s="41">
        <v>0</v>
      </c>
      <c r="D31" s="52"/>
      <c r="E31" s="41">
        <v>0</v>
      </c>
      <c r="F31" s="52"/>
      <c r="G31" s="41">
        <v>0</v>
      </c>
      <c r="H31" s="52"/>
      <c r="I31" s="41">
        <v>0</v>
      </c>
      <c r="J31" s="39"/>
      <c r="K31" s="41">
        <v>1900000</v>
      </c>
      <c r="L31" s="39"/>
      <c r="M31" s="42">
        <v>4117355187</v>
      </c>
      <c r="N31" s="39"/>
      <c r="O31" s="42">
        <v>4799173995</v>
      </c>
      <c r="P31" s="39"/>
      <c r="Q31" s="91">
        <f t="shared" si="0"/>
        <v>-681818808</v>
      </c>
      <c r="R31" s="91"/>
    </row>
    <row r="32" spans="1:18" ht="21.75" customHeight="1">
      <c r="A32" s="8" t="s">
        <v>41</v>
      </c>
      <c r="C32" s="41">
        <v>0</v>
      </c>
      <c r="D32" s="52"/>
      <c r="E32" s="41">
        <v>0</v>
      </c>
      <c r="F32" s="52"/>
      <c r="G32" s="41">
        <v>0</v>
      </c>
      <c r="H32" s="52"/>
      <c r="I32" s="41">
        <v>0</v>
      </c>
      <c r="J32" s="39"/>
      <c r="K32" s="41">
        <v>23067000</v>
      </c>
      <c r="L32" s="39"/>
      <c r="M32" s="42">
        <v>31622023212</v>
      </c>
      <c r="N32" s="39"/>
      <c r="O32" s="42">
        <v>32101651791</v>
      </c>
      <c r="P32" s="39"/>
      <c r="Q32" s="91">
        <f t="shared" si="0"/>
        <v>-479628579</v>
      </c>
      <c r="R32" s="91"/>
    </row>
    <row r="33" spans="1:18" ht="21.75" customHeight="1">
      <c r="A33" s="8" t="s">
        <v>137</v>
      </c>
      <c r="C33" s="41">
        <v>0</v>
      </c>
      <c r="D33" s="52"/>
      <c r="E33" s="41">
        <v>0</v>
      </c>
      <c r="F33" s="52"/>
      <c r="G33" s="41">
        <v>0</v>
      </c>
      <c r="H33" s="52"/>
      <c r="I33" s="41">
        <v>0</v>
      </c>
      <c r="J33" s="39"/>
      <c r="K33" s="41">
        <v>50170</v>
      </c>
      <c r="L33" s="39"/>
      <c r="M33" s="42">
        <v>3247631341</v>
      </c>
      <c r="N33" s="39"/>
      <c r="O33" s="42">
        <v>3163348515</v>
      </c>
      <c r="P33" s="39"/>
      <c r="Q33" s="91">
        <f t="shared" si="0"/>
        <v>84282826</v>
      </c>
      <c r="R33" s="91"/>
    </row>
    <row r="34" spans="1:18" ht="21.75" customHeight="1">
      <c r="A34" s="8" t="s">
        <v>138</v>
      </c>
      <c r="C34" s="41">
        <v>0</v>
      </c>
      <c r="D34" s="52"/>
      <c r="E34" s="41">
        <v>0</v>
      </c>
      <c r="F34" s="52"/>
      <c r="G34" s="41">
        <v>0</v>
      </c>
      <c r="H34" s="52"/>
      <c r="I34" s="41">
        <v>0</v>
      </c>
      <c r="J34" s="39"/>
      <c r="K34" s="41">
        <v>5120</v>
      </c>
      <c r="L34" s="39"/>
      <c r="M34" s="42">
        <v>17681050</v>
      </c>
      <c r="N34" s="39"/>
      <c r="O34" s="42">
        <v>16880933</v>
      </c>
      <c r="P34" s="39"/>
      <c r="Q34" s="91">
        <f t="shared" si="0"/>
        <v>800117</v>
      </c>
      <c r="R34" s="91"/>
    </row>
    <row r="35" spans="1:18" ht="21.75" customHeight="1">
      <c r="A35" s="8" t="s">
        <v>139</v>
      </c>
      <c r="C35" s="41">
        <v>0</v>
      </c>
      <c r="D35" s="52"/>
      <c r="E35" s="41">
        <v>0</v>
      </c>
      <c r="F35" s="52"/>
      <c r="G35" s="41">
        <v>0</v>
      </c>
      <c r="H35" s="52"/>
      <c r="I35" s="41">
        <v>0</v>
      </c>
      <c r="J35" s="39"/>
      <c r="K35" s="41">
        <v>1</v>
      </c>
      <c r="L35" s="39"/>
      <c r="M35" s="42">
        <v>1</v>
      </c>
      <c r="N35" s="39"/>
      <c r="O35" s="42">
        <v>8419</v>
      </c>
      <c r="P35" s="39"/>
      <c r="Q35" s="91">
        <f t="shared" si="0"/>
        <v>-8418</v>
      </c>
      <c r="R35" s="91"/>
    </row>
    <row r="36" spans="1:18" ht="21.75" customHeight="1">
      <c r="A36" s="8" t="s">
        <v>29</v>
      </c>
      <c r="C36" s="41">
        <v>0</v>
      </c>
      <c r="D36" s="52"/>
      <c r="E36" s="41">
        <v>0</v>
      </c>
      <c r="F36" s="52"/>
      <c r="G36" s="41">
        <v>0</v>
      </c>
      <c r="H36" s="52"/>
      <c r="I36" s="41">
        <v>0</v>
      </c>
      <c r="J36" s="39"/>
      <c r="K36" s="41">
        <v>6658442</v>
      </c>
      <c r="L36" s="39"/>
      <c r="M36" s="42">
        <v>35358330359</v>
      </c>
      <c r="N36" s="39"/>
      <c r="O36" s="42">
        <v>31551935329</v>
      </c>
      <c r="P36" s="39"/>
      <c r="Q36" s="91">
        <f t="shared" si="0"/>
        <v>3806395030</v>
      </c>
      <c r="R36" s="91"/>
    </row>
    <row r="37" spans="1:18" ht="21.75" customHeight="1">
      <c r="A37" s="8" t="s">
        <v>22</v>
      </c>
      <c r="C37" s="41">
        <v>0</v>
      </c>
      <c r="D37" s="52"/>
      <c r="E37" s="41">
        <v>0</v>
      </c>
      <c r="F37" s="52"/>
      <c r="G37" s="41">
        <v>0</v>
      </c>
      <c r="H37" s="52"/>
      <c r="I37" s="41">
        <v>0</v>
      </c>
      <c r="J37" s="39"/>
      <c r="K37" s="41">
        <v>1750000</v>
      </c>
      <c r="L37" s="39"/>
      <c r="M37" s="42">
        <v>4636000733</v>
      </c>
      <c r="N37" s="39"/>
      <c r="O37" s="42">
        <v>3871011690</v>
      </c>
      <c r="P37" s="39"/>
      <c r="Q37" s="91">
        <f t="shared" si="0"/>
        <v>764989043</v>
      </c>
      <c r="R37" s="91"/>
    </row>
    <row r="38" spans="1:18" ht="21.75" customHeight="1">
      <c r="A38" s="8" t="s">
        <v>36</v>
      </c>
      <c r="C38" s="41">
        <v>0</v>
      </c>
      <c r="D38" s="52"/>
      <c r="E38" s="41">
        <v>0</v>
      </c>
      <c r="F38" s="52"/>
      <c r="G38" s="41">
        <v>0</v>
      </c>
      <c r="H38" s="52"/>
      <c r="I38" s="41">
        <v>0</v>
      </c>
      <c r="J38" s="39"/>
      <c r="K38" s="41">
        <v>1000000</v>
      </c>
      <c r="L38" s="39"/>
      <c r="M38" s="42">
        <v>7157160059</v>
      </c>
      <c r="N38" s="39"/>
      <c r="O38" s="42">
        <v>6540848988</v>
      </c>
      <c r="P38" s="39"/>
      <c r="Q38" s="91">
        <f t="shared" si="0"/>
        <v>616311071</v>
      </c>
      <c r="R38" s="91"/>
    </row>
    <row r="39" spans="1:18" ht="21.75" customHeight="1">
      <c r="A39" s="8" t="s">
        <v>52</v>
      </c>
      <c r="C39" s="41">
        <v>0</v>
      </c>
      <c r="D39" s="52"/>
      <c r="E39" s="41">
        <v>0</v>
      </c>
      <c r="F39" s="52"/>
      <c r="G39" s="41">
        <v>0</v>
      </c>
      <c r="H39" s="52"/>
      <c r="I39" s="41">
        <v>0</v>
      </c>
      <c r="J39" s="39"/>
      <c r="K39" s="41">
        <v>96650</v>
      </c>
      <c r="L39" s="39"/>
      <c r="M39" s="42">
        <v>1466103494</v>
      </c>
      <c r="N39" s="39"/>
      <c r="O39" s="42">
        <v>1442682433</v>
      </c>
      <c r="P39" s="39"/>
      <c r="Q39" s="91">
        <f t="shared" si="0"/>
        <v>23421061</v>
      </c>
      <c r="R39" s="91"/>
    </row>
    <row r="40" spans="1:18" ht="21.75" customHeight="1">
      <c r="A40" s="8" t="s">
        <v>35</v>
      </c>
      <c r="C40" s="41">
        <v>0</v>
      </c>
      <c r="D40" s="52"/>
      <c r="E40" s="41">
        <v>0</v>
      </c>
      <c r="F40" s="52"/>
      <c r="G40" s="41">
        <v>0</v>
      </c>
      <c r="H40" s="52"/>
      <c r="I40" s="41">
        <v>0</v>
      </c>
      <c r="J40" s="39"/>
      <c r="K40" s="41">
        <v>900000</v>
      </c>
      <c r="L40" s="39"/>
      <c r="M40" s="42">
        <v>3614365837</v>
      </c>
      <c r="N40" s="39"/>
      <c r="O40" s="42">
        <v>2934412025</v>
      </c>
      <c r="P40" s="39"/>
      <c r="Q40" s="91">
        <f t="shared" si="0"/>
        <v>679953812</v>
      </c>
      <c r="R40" s="91"/>
    </row>
    <row r="41" spans="1:18" ht="21.75" customHeight="1">
      <c r="A41" s="14" t="s">
        <v>59</v>
      </c>
      <c r="C41" s="43">
        <v>0</v>
      </c>
      <c r="D41" s="52"/>
      <c r="E41" s="53">
        <v>0</v>
      </c>
      <c r="F41" s="52"/>
      <c r="G41" s="53">
        <v>0</v>
      </c>
      <c r="H41" s="52"/>
      <c r="I41" s="53">
        <v>0</v>
      </c>
      <c r="J41" s="39"/>
      <c r="K41" s="43">
        <v>1</v>
      </c>
      <c r="L41" s="39"/>
      <c r="M41" s="44">
        <v>1</v>
      </c>
      <c r="N41" s="39"/>
      <c r="O41" s="44">
        <v>3509</v>
      </c>
      <c r="P41" s="39"/>
      <c r="Q41" s="91">
        <f t="shared" si="0"/>
        <v>-3508</v>
      </c>
      <c r="R41" s="91"/>
    </row>
    <row r="42" spans="1:18" s="23" customFormat="1" ht="21.75" customHeight="1">
      <c r="A42" s="16"/>
      <c r="C42" s="51"/>
      <c r="E42" s="25">
        <f>SUM(E8:E41)</f>
        <v>7955879275</v>
      </c>
      <c r="G42" s="25">
        <f>SUM(G8:G41)</f>
        <v>7339157911</v>
      </c>
      <c r="I42" s="25">
        <f>SUM(I8:I41)</f>
        <v>616721364</v>
      </c>
      <c r="K42" s="51"/>
      <c r="M42" s="25">
        <f>SUM(M8:M41)</f>
        <v>241519623866</v>
      </c>
      <c r="O42" s="25">
        <f>SUM(O8:O41)</f>
        <v>234527994853</v>
      </c>
      <c r="Q42" s="92">
        <f>SUM(Q8:R41)</f>
        <v>6991629013</v>
      </c>
      <c r="R42" s="92"/>
    </row>
    <row r="43" spans="1:18" ht="13.5" thickTop="1">
      <c r="Q43" s="34"/>
    </row>
    <row r="44" spans="1:18">
      <c r="Q44" s="35">
        <v>6991629013</v>
      </c>
    </row>
    <row r="45" spans="1:18">
      <c r="Q45" s="34"/>
    </row>
    <row r="46" spans="1:18">
      <c r="Q46" s="35">
        <f>Q44-Q42</f>
        <v>0</v>
      </c>
    </row>
    <row r="47" spans="1:18">
      <c r="Q47" s="34"/>
    </row>
    <row r="48" spans="1:18">
      <c r="Q48" s="34"/>
    </row>
    <row r="49" spans="17:17">
      <c r="Q49" s="34"/>
    </row>
  </sheetData>
  <mergeCells count="4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8"/>
  <sheetViews>
    <sheetView rightToLeft="1" workbookViewId="0">
      <selection activeCell="L67" sqref="L67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1.7109375" style="17" customWidth="1"/>
    <col min="7" max="7" width="1.28515625" customWidth="1"/>
    <col min="8" max="8" width="16.28515625" bestFit="1" customWidth="1"/>
    <col min="9" max="9" width="1.28515625" customWidth="1"/>
    <col min="10" max="10" width="17.7109375" bestFit="1" customWidth="1"/>
    <col min="11" max="11" width="1.28515625" customWidth="1"/>
    <col min="12" max="12" width="11" style="17" bestFit="1" customWidth="1"/>
    <col min="13" max="13" width="1.28515625" customWidth="1"/>
    <col min="14" max="14" width="14.85546875" bestFit="1" customWidth="1"/>
    <col min="15" max="15" width="1.28515625" customWidth="1"/>
    <col min="16" max="16" width="9.140625" style="17" bestFit="1" customWidth="1"/>
    <col min="17" max="17" width="1.28515625" customWidth="1"/>
    <col min="18" max="18" width="15.5703125" bestFit="1" customWidth="1"/>
    <col min="19" max="19" width="1.28515625" customWidth="1"/>
    <col min="20" max="20" width="11" style="17" bestFit="1" customWidth="1"/>
    <col min="21" max="21" width="1.28515625" customWidth="1"/>
    <col min="22" max="22" width="16.140625" style="17" bestFit="1" customWidth="1"/>
    <col min="23" max="23" width="1.28515625" customWidth="1"/>
    <col min="24" max="24" width="17.5703125" bestFit="1" customWidth="1"/>
    <col min="25" max="25" width="1.28515625" customWidth="1"/>
    <col min="26" max="26" width="19.7109375" bestFit="1" customWidth="1"/>
    <col min="27" max="27" width="1.28515625" customWidth="1"/>
    <col min="28" max="28" width="18.28515625" style="17" bestFit="1" customWidth="1"/>
    <col min="29" max="29" width="0.28515625" customWidth="1"/>
    <col min="32" max="32" width="16.42578125" bestFit="1" customWidth="1"/>
  </cols>
  <sheetData>
    <row r="1" spans="1:33" s="17" customFormat="1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33" ht="25.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33" ht="25.5">
      <c r="A3" s="71" t="s">
        <v>219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33" ht="25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33" ht="24">
      <c r="A5" s="2" t="s">
        <v>3</v>
      </c>
      <c r="B5" s="81" t="s">
        <v>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33" ht="24">
      <c r="A6" s="81" t="s">
        <v>5</v>
      </c>
      <c r="B6" s="81"/>
      <c r="C6" s="81" t="s">
        <v>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33" ht="21">
      <c r="F7" s="79" t="s">
        <v>7</v>
      </c>
      <c r="G7" s="79"/>
      <c r="H7" s="79"/>
      <c r="I7" s="79"/>
      <c r="J7" s="79"/>
      <c r="L7" s="79" t="s">
        <v>8</v>
      </c>
      <c r="M7" s="79"/>
      <c r="N7" s="79"/>
      <c r="O7" s="79"/>
      <c r="P7" s="79"/>
      <c r="Q7" s="79"/>
      <c r="R7" s="79"/>
      <c r="T7" s="79" t="s">
        <v>9</v>
      </c>
      <c r="U7" s="79"/>
      <c r="V7" s="79"/>
      <c r="W7" s="79"/>
      <c r="X7" s="79"/>
      <c r="Y7" s="79"/>
      <c r="Z7" s="79"/>
      <c r="AA7" s="79"/>
      <c r="AB7" s="79"/>
    </row>
    <row r="8" spans="1:33" ht="21">
      <c r="F8" s="18"/>
      <c r="G8" s="4"/>
      <c r="H8" s="4"/>
      <c r="I8" s="4"/>
      <c r="J8" s="4"/>
      <c r="L8" s="78" t="s">
        <v>10</v>
      </c>
      <c r="M8" s="78"/>
      <c r="N8" s="78"/>
      <c r="O8" s="4"/>
      <c r="P8" s="78" t="s">
        <v>11</v>
      </c>
      <c r="Q8" s="78"/>
      <c r="R8" s="78"/>
      <c r="T8" s="18"/>
      <c r="U8" s="4"/>
      <c r="V8" s="18"/>
      <c r="W8" s="4"/>
      <c r="X8" s="4"/>
      <c r="Y8" s="4"/>
      <c r="Z8" s="4"/>
      <c r="AA8" s="4"/>
      <c r="AB8" s="18"/>
    </row>
    <row r="9" spans="1:33" ht="21">
      <c r="A9" s="77"/>
      <c r="B9" s="77"/>
      <c r="C9" s="77"/>
      <c r="E9" s="79" t="s">
        <v>12</v>
      </c>
      <c r="F9" s="79"/>
      <c r="H9" s="3" t="s">
        <v>13</v>
      </c>
      <c r="J9" s="3" t="s">
        <v>14</v>
      </c>
      <c r="L9" s="5" t="s">
        <v>12</v>
      </c>
      <c r="M9" s="4"/>
      <c r="N9" s="5" t="s">
        <v>13</v>
      </c>
      <c r="P9" s="5" t="s">
        <v>12</v>
      </c>
      <c r="Q9" s="4"/>
      <c r="R9" s="5" t="s">
        <v>15</v>
      </c>
      <c r="T9" s="3" t="s">
        <v>12</v>
      </c>
      <c r="V9" s="3" t="s">
        <v>16</v>
      </c>
      <c r="X9" s="3" t="s">
        <v>13</v>
      </c>
      <c r="Z9" s="3" t="s">
        <v>14</v>
      </c>
      <c r="AB9" s="31" t="s">
        <v>17</v>
      </c>
      <c r="AF9" s="34"/>
      <c r="AG9" s="34"/>
    </row>
    <row r="10" spans="1:33" ht="18.75">
      <c r="A10" s="75" t="s">
        <v>18</v>
      </c>
      <c r="B10" s="75"/>
      <c r="C10" s="75"/>
      <c r="E10" s="80">
        <v>75</v>
      </c>
      <c r="F10" s="80"/>
      <c r="H10" s="7">
        <v>4112010</v>
      </c>
      <c r="J10" s="7">
        <v>4784114.1375000002</v>
      </c>
      <c r="L10" s="20">
        <v>0</v>
      </c>
      <c r="N10" s="20">
        <v>0</v>
      </c>
      <c r="P10" s="20">
        <v>0</v>
      </c>
      <c r="Q10" s="17"/>
      <c r="R10" s="20">
        <v>0</v>
      </c>
      <c r="T10" s="20">
        <v>75</v>
      </c>
      <c r="V10" s="20">
        <v>83950</v>
      </c>
      <c r="X10" s="7">
        <v>4112010</v>
      </c>
      <c r="Z10" s="7">
        <v>6258787.3125</v>
      </c>
      <c r="AB10" s="30">
        <f>Z10/$AF$12</f>
        <v>5.8256160589315569E-6</v>
      </c>
      <c r="AF10" s="34"/>
      <c r="AG10" s="34"/>
    </row>
    <row r="11" spans="1:33" ht="21.75" customHeight="1">
      <c r="A11" s="73" t="s">
        <v>19</v>
      </c>
      <c r="B11" s="73"/>
      <c r="C11" s="73"/>
      <c r="E11" s="74">
        <v>245000</v>
      </c>
      <c r="F11" s="74"/>
      <c r="H11" s="9">
        <v>1788422413</v>
      </c>
      <c r="J11" s="9">
        <v>1736456242.5</v>
      </c>
      <c r="L11" s="21">
        <v>0</v>
      </c>
      <c r="N11" s="21">
        <v>0</v>
      </c>
      <c r="P11" s="21">
        <v>0</v>
      </c>
      <c r="Q11" s="17"/>
      <c r="R11" s="21">
        <v>0</v>
      </c>
      <c r="T11" s="21">
        <v>245000</v>
      </c>
      <c r="V11" s="21">
        <v>7820</v>
      </c>
      <c r="X11" s="9">
        <v>1788422413</v>
      </c>
      <c r="Z11" s="9">
        <v>1904500395</v>
      </c>
      <c r="AB11" s="30">
        <f t="shared" ref="AB11:AB55" si="0">Z11/$AF$12</f>
        <v>1.7726897450557031E-3</v>
      </c>
      <c r="AF11" s="34"/>
      <c r="AG11" s="34"/>
    </row>
    <row r="12" spans="1:33" ht="21.75" customHeight="1">
      <c r="A12" s="73" t="s">
        <v>20</v>
      </c>
      <c r="B12" s="73"/>
      <c r="C12" s="73"/>
      <c r="E12" s="74">
        <v>6000000</v>
      </c>
      <c r="F12" s="74"/>
      <c r="H12" s="9">
        <v>18549308352</v>
      </c>
      <c r="J12" s="9">
        <v>23069912400</v>
      </c>
      <c r="L12" s="21">
        <v>44993427</v>
      </c>
      <c r="N12" s="21">
        <v>0</v>
      </c>
      <c r="P12" s="21">
        <v>0</v>
      </c>
      <c r="Q12" s="17"/>
      <c r="R12" s="21">
        <v>0</v>
      </c>
      <c r="T12" s="21">
        <v>50993427</v>
      </c>
      <c r="V12" s="21">
        <v>455</v>
      </c>
      <c r="X12" s="9">
        <v>18549308352</v>
      </c>
      <c r="Z12" s="9">
        <v>23063957329.7542</v>
      </c>
      <c r="AB12" s="30">
        <f t="shared" si="0"/>
        <v>2.1467698692106383E-2</v>
      </c>
      <c r="AF12" s="35">
        <v>1074356299692</v>
      </c>
      <c r="AG12" s="34"/>
    </row>
    <row r="13" spans="1:33" ht="21.75" customHeight="1">
      <c r="A13" s="73" t="s">
        <v>21</v>
      </c>
      <c r="B13" s="73"/>
      <c r="C13" s="73"/>
      <c r="E13" s="74">
        <v>2035520</v>
      </c>
      <c r="F13" s="74"/>
      <c r="H13" s="9">
        <v>27030873222</v>
      </c>
      <c r="J13" s="9">
        <v>35935737730.559998</v>
      </c>
      <c r="L13" s="21">
        <v>0</v>
      </c>
      <c r="N13" s="21">
        <v>0</v>
      </c>
      <c r="P13" s="21">
        <v>0</v>
      </c>
      <c r="Q13" s="17"/>
      <c r="R13" s="21">
        <v>0</v>
      </c>
      <c r="T13" s="21">
        <v>2035520</v>
      </c>
      <c r="V13" s="21">
        <v>19620</v>
      </c>
      <c r="X13" s="9">
        <v>27030873222</v>
      </c>
      <c r="Z13" s="9">
        <v>39699277830.720001</v>
      </c>
      <c r="AB13" s="30">
        <f t="shared" si="0"/>
        <v>3.6951687109854636E-2</v>
      </c>
      <c r="AF13" s="34"/>
      <c r="AG13" s="34"/>
    </row>
    <row r="14" spans="1:33" ht="21.75" customHeight="1">
      <c r="A14" s="73" t="s">
        <v>22</v>
      </c>
      <c r="B14" s="73"/>
      <c r="C14" s="73"/>
      <c r="E14" s="74">
        <v>1750000</v>
      </c>
      <c r="F14" s="74"/>
      <c r="H14" s="9">
        <v>3871011690</v>
      </c>
      <c r="J14" s="9">
        <v>4695146662.5</v>
      </c>
      <c r="L14" s="21">
        <v>0</v>
      </c>
      <c r="N14" s="21">
        <v>0</v>
      </c>
      <c r="P14" s="21">
        <v>0</v>
      </c>
      <c r="Q14" s="17"/>
      <c r="R14" s="21">
        <v>0</v>
      </c>
      <c r="T14" s="21">
        <v>1750000</v>
      </c>
      <c r="V14" s="21">
        <v>2934</v>
      </c>
      <c r="X14" s="9">
        <v>3871011690</v>
      </c>
      <c r="Z14" s="9">
        <v>5103949725</v>
      </c>
      <c r="AB14" s="30">
        <f t="shared" si="0"/>
        <v>4.7507048885581226E-3</v>
      </c>
      <c r="AF14" s="34"/>
      <c r="AG14" s="34"/>
    </row>
    <row r="15" spans="1:33" ht="21.75" customHeight="1">
      <c r="A15" s="73" t="s">
        <v>23</v>
      </c>
      <c r="B15" s="73"/>
      <c r="C15" s="73"/>
      <c r="E15" s="74">
        <v>72634517</v>
      </c>
      <c r="F15" s="74"/>
      <c r="H15" s="9">
        <v>46471169788</v>
      </c>
      <c r="J15" s="9">
        <v>40144501942.860603</v>
      </c>
      <c r="L15" s="21">
        <v>0</v>
      </c>
      <c r="N15" s="21">
        <v>0</v>
      </c>
      <c r="P15" s="21">
        <v>0</v>
      </c>
      <c r="Q15" s="17"/>
      <c r="R15" s="21">
        <v>0</v>
      </c>
      <c r="T15" s="21">
        <v>72634517</v>
      </c>
      <c r="V15" s="21">
        <v>637</v>
      </c>
      <c r="X15" s="9">
        <v>46471169788</v>
      </c>
      <c r="Z15" s="9">
        <v>45992891614.392403</v>
      </c>
      <c r="AB15" s="30">
        <f t="shared" si="0"/>
        <v>4.2809719296640972E-2</v>
      </c>
      <c r="AF15" s="34"/>
      <c r="AG15" s="34"/>
    </row>
    <row r="16" spans="1:33" ht="21.75" customHeight="1">
      <c r="A16" s="73" t="s">
        <v>24</v>
      </c>
      <c r="B16" s="73"/>
      <c r="C16" s="73"/>
      <c r="E16" s="74">
        <v>34084508</v>
      </c>
      <c r="F16" s="74"/>
      <c r="H16" s="9">
        <v>40360282376</v>
      </c>
      <c r="J16" s="9">
        <v>71185462577.717407</v>
      </c>
      <c r="L16" s="21">
        <v>1600000</v>
      </c>
      <c r="N16" s="9">
        <v>4155853036</v>
      </c>
      <c r="P16" s="21">
        <v>0</v>
      </c>
      <c r="Q16" s="17"/>
      <c r="R16" s="21">
        <v>0</v>
      </c>
      <c r="T16" s="21">
        <v>35684508</v>
      </c>
      <c r="V16" s="21">
        <v>2911</v>
      </c>
      <c r="X16" s="9">
        <v>44516135412</v>
      </c>
      <c r="Z16" s="9">
        <v>103259531051.411</v>
      </c>
      <c r="AB16" s="30">
        <f t="shared" si="0"/>
        <v>9.6112929277758025E-2</v>
      </c>
    </row>
    <row r="17" spans="1:31" ht="21.75" customHeight="1">
      <c r="A17" s="73" t="s">
        <v>25</v>
      </c>
      <c r="B17" s="73"/>
      <c r="C17" s="73"/>
      <c r="E17" s="74">
        <v>5769173</v>
      </c>
      <c r="F17" s="74"/>
      <c r="H17" s="9">
        <v>8158146217</v>
      </c>
      <c r="J17" s="9">
        <v>13981555573.544701</v>
      </c>
      <c r="L17" s="21">
        <v>0</v>
      </c>
      <c r="N17" s="21">
        <v>0</v>
      </c>
      <c r="P17" s="21">
        <v>0</v>
      </c>
      <c r="Q17" s="17"/>
      <c r="R17" s="21">
        <v>0</v>
      </c>
      <c r="T17" s="21">
        <v>5769173</v>
      </c>
      <c r="V17" s="21">
        <v>3143</v>
      </c>
      <c r="X17" s="9">
        <v>8158146217</v>
      </c>
      <c r="Z17" s="9">
        <v>18024622300.103001</v>
      </c>
      <c r="AB17" s="30">
        <f t="shared" si="0"/>
        <v>1.6777136509806251E-2</v>
      </c>
    </row>
    <row r="18" spans="1:31" ht="21.75" customHeight="1">
      <c r="A18" s="73" t="s">
        <v>26</v>
      </c>
      <c r="B18" s="73"/>
      <c r="C18" s="73"/>
      <c r="E18" s="74">
        <v>350000</v>
      </c>
      <c r="F18" s="74"/>
      <c r="H18" s="9">
        <v>718151490</v>
      </c>
      <c r="J18" s="9">
        <v>1102898475</v>
      </c>
      <c r="L18" s="21">
        <v>0</v>
      </c>
      <c r="N18" s="21">
        <v>0</v>
      </c>
      <c r="P18" s="21">
        <v>0</v>
      </c>
      <c r="Q18" s="17"/>
      <c r="R18" s="21">
        <v>0</v>
      </c>
      <c r="T18" s="21">
        <v>350000</v>
      </c>
      <c r="V18" s="21">
        <v>3495</v>
      </c>
      <c r="X18" s="9">
        <v>718151490</v>
      </c>
      <c r="Z18" s="9">
        <v>1215971662.5</v>
      </c>
      <c r="AB18" s="30">
        <f t="shared" si="0"/>
        <v>1.1318141503415568E-3</v>
      </c>
    </row>
    <row r="19" spans="1:31" ht="21.75" customHeight="1">
      <c r="A19" s="73" t="s">
        <v>27</v>
      </c>
      <c r="B19" s="73"/>
      <c r="C19" s="73"/>
      <c r="E19" s="74">
        <v>1891700</v>
      </c>
      <c r="F19" s="74"/>
      <c r="H19" s="9">
        <v>6613179564</v>
      </c>
      <c r="J19" s="9">
        <v>3997824762.5100002</v>
      </c>
      <c r="L19" s="21">
        <v>0</v>
      </c>
      <c r="N19" s="21">
        <v>0</v>
      </c>
      <c r="P19" s="21">
        <v>0</v>
      </c>
      <c r="Q19" s="17"/>
      <c r="R19" s="21">
        <v>0</v>
      </c>
      <c r="T19" s="21">
        <v>1891700</v>
      </c>
      <c r="V19" s="21">
        <v>2438</v>
      </c>
      <c r="X19" s="9">
        <v>6613179564</v>
      </c>
      <c r="Z19" s="9">
        <v>4584523410.6300001</v>
      </c>
      <c r="AB19" s="30">
        <f t="shared" si="0"/>
        <v>4.2672281178453616E-3</v>
      </c>
    </row>
    <row r="20" spans="1:31" ht="21.75" customHeight="1">
      <c r="A20" s="73" t="s">
        <v>28</v>
      </c>
      <c r="B20" s="73"/>
      <c r="C20" s="73"/>
      <c r="E20" s="74">
        <v>1062500</v>
      </c>
      <c r="F20" s="74"/>
      <c r="H20" s="9">
        <v>3312621228</v>
      </c>
      <c r="J20" s="9">
        <v>4114869975</v>
      </c>
      <c r="L20" s="21">
        <v>0</v>
      </c>
      <c r="N20" s="21">
        <v>0</v>
      </c>
      <c r="P20" s="21">
        <v>0</v>
      </c>
      <c r="Q20" s="17"/>
      <c r="R20" s="21">
        <v>0</v>
      </c>
      <c r="T20" s="21">
        <v>1062500</v>
      </c>
      <c r="V20" s="21">
        <v>4537</v>
      </c>
      <c r="X20" s="9">
        <v>3312621228</v>
      </c>
      <c r="Z20" s="9">
        <v>4791880153.125</v>
      </c>
      <c r="AB20" s="30">
        <f t="shared" si="0"/>
        <v>4.460233680854994E-3</v>
      </c>
    </row>
    <row r="21" spans="1:31" ht="21.75" customHeight="1">
      <c r="A21" s="73" t="s">
        <v>29</v>
      </c>
      <c r="B21" s="73"/>
      <c r="C21" s="73"/>
      <c r="E21" s="74">
        <v>4260000</v>
      </c>
      <c r="F21" s="74"/>
      <c r="H21" s="9">
        <v>10559936097</v>
      </c>
      <c r="J21" s="9">
        <v>14554502361</v>
      </c>
      <c r="L21" s="21">
        <v>0</v>
      </c>
      <c r="N21" s="21">
        <v>0</v>
      </c>
      <c r="P21" s="21">
        <v>0</v>
      </c>
      <c r="Q21" s="17"/>
      <c r="R21" s="21">
        <v>0</v>
      </c>
      <c r="T21" s="21">
        <v>4260000</v>
      </c>
      <c r="V21" s="21">
        <v>3716</v>
      </c>
      <c r="X21" s="9">
        <v>10559936097</v>
      </c>
      <c r="Z21" s="9">
        <v>15735970540</v>
      </c>
      <c r="AB21" s="30">
        <f t="shared" si="0"/>
        <v>1.4646882551450798E-2</v>
      </c>
    </row>
    <row r="22" spans="1:31" ht="21.75" customHeight="1">
      <c r="A22" s="73" t="s">
        <v>30</v>
      </c>
      <c r="B22" s="73"/>
      <c r="C22" s="73"/>
      <c r="E22" s="74">
        <v>7000000</v>
      </c>
      <c r="F22" s="74"/>
      <c r="H22" s="9">
        <v>24581382533</v>
      </c>
      <c r="J22" s="9">
        <v>24409891800</v>
      </c>
      <c r="L22" s="21">
        <v>0</v>
      </c>
      <c r="N22" s="21">
        <v>0</v>
      </c>
      <c r="P22" s="21">
        <v>0</v>
      </c>
      <c r="Q22" s="17"/>
      <c r="R22" s="21">
        <v>0</v>
      </c>
      <c r="T22" s="21">
        <v>7000000</v>
      </c>
      <c r="V22" s="21">
        <v>4067</v>
      </c>
      <c r="X22" s="9">
        <v>24581382533</v>
      </c>
      <c r="Z22" s="9">
        <v>28299609450</v>
      </c>
      <c r="AB22" s="30">
        <f t="shared" si="0"/>
        <v>2.6340990840853284E-2</v>
      </c>
    </row>
    <row r="23" spans="1:31" ht="21.75" customHeight="1">
      <c r="A23" s="73" t="s">
        <v>31</v>
      </c>
      <c r="B23" s="73"/>
      <c r="C23" s="73"/>
      <c r="E23" s="74">
        <v>500000</v>
      </c>
      <c r="F23" s="74"/>
      <c r="H23" s="9">
        <v>23246088300</v>
      </c>
      <c r="J23" s="9">
        <v>26218068750</v>
      </c>
      <c r="L23" s="21">
        <v>0</v>
      </c>
      <c r="N23" s="21">
        <v>0</v>
      </c>
      <c r="P23" s="21">
        <v>0</v>
      </c>
      <c r="Q23" s="17"/>
      <c r="R23" s="21">
        <v>0</v>
      </c>
      <c r="T23" s="21">
        <v>500000</v>
      </c>
      <c r="V23" s="21">
        <v>43400</v>
      </c>
      <c r="X23" s="9">
        <v>23246088300</v>
      </c>
      <c r="Z23" s="9">
        <v>21570885000</v>
      </c>
      <c r="AB23" s="30">
        <f t="shared" si="0"/>
        <v>2.0077962037532624E-2</v>
      </c>
    </row>
    <row r="24" spans="1:31" ht="21.75" customHeight="1">
      <c r="A24" s="73" t="s">
        <v>32</v>
      </c>
      <c r="B24" s="73"/>
      <c r="C24" s="73"/>
      <c r="E24" s="74">
        <v>8660149</v>
      </c>
      <c r="F24" s="74"/>
      <c r="H24" s="9">
        <v>8392582424</v>
      </c>
      <c r="J24" s="9">
        <v>12387805782.254499</v>
      </c>
      <c r="L24" s="21">
        <v>0</v>
      </c>
      <c r="N24" s="21">
        <v>0</v>
      </c>
      <c r="P24" s="21">
        <v>0</v>
      </c>
      <c r="Q24" s="17"/>
      <c r="R24" s="21">
        <v>0</v>
      </c>
      <c r="T24" s="21">
        <v>8660149</v>
      </c>
      <c r="V24" s="21">
        <v>1810</v>
      </c>
      <c r="X24" s="9">
        <v>8392582424</v>
      </c>
      <c r="Z24" s="9">
        <v>15581604215.3445</v>
      </c>
      <c r="AB24" s="30">
        <f t="shared" si="0"/>
        <v>1.4503199934520313E-2</v>
      </c>
    </row>
    <row r="25" spans="1:31" ht="21.75" customHeight="1">
      <c r="A25" s="73" t="s">
        <v>33</v>
      </c>
      <c r="B25" s="73"/>
      <c r="C25" s="73"/>
      <c r="E25" s="74">
        <v>8922398</v>
      </c>
      <c r="F25" s="74"/>
      <c r="H25" s="9">
        <v>21021488191</v>
      </c>
      <c r="J25" s="9">
        <v>55433185824.375</v>
      </c>
      <c r="L25" s="21">
        <v>137679</v>
      </c>
      <c r="N25" s="9">
        <v>1114856710</v>
      </c>
      <c r="P25" s="21">
        <v>0</v>
      </c>
      <c r="Q25" s="17"/>
      <c r="R25" s="21">
        <v>0</v>
      </c>
      <c r="T25" s="21">
        <v>9060077</v>
      </c>
      <c r="V25" s="21">
        <v>7970</v>
      </c>
      <c r="X25" s="9">
        <v>22136344901</v>
      </c>
      <c r="Z25" s="9">
        <v>71779171245.544495</v>
      </c>
      <c r="AB25" s="30">
        <f t="shared" si="0"/>
        <v>6.6811328109792234E-2</v>
      </c>
    </row>
    <row r="26" spans="1:31" ht="21.75" customHeight="1">
      <c r="A26" s="73" t="s">
        <v>34</v>
      </c>
      <c r="B26" s="73"/>
      <c r="C26" s="73"/>
      <c r="E26" s="74">
        <v>428500</v>
      </c>
      <c r="F26" s="74"/>
      <c r="H26" s="9">
        <v>18306601308</v>
      </c>
      <c r="J26" s="9">
        <v>20466917921.25</v>
      </c>
      <c r="L26" s="21">
        <v>0</v>
      </c>
      <c r="N26" s="21">
        <v>0</v>
      </c>
      <c r="P26" s="21">
        <v>0</v>
      </c>
      <c r="Q26" s="17"/>
      <c r="R26" s="21">
        <v>0</v>
      </c>
      <c r="T26" s="21">
        <v>428500</v>
      </c>
      <c r="V26" s="21">
        <v>53700</v>
      </c>
      <c r="X26" s="9">
        <v>18306601308</v>
      </c>
      <c r="Z26" s="9">
        <v>22873537822.5</v>
      </c>
      <c r="AB26" s="30">
        <f t="shared" si="0"/>
        <v>2.1290458136707033E-2</v>
      </c>
      <c r="AE26" s="64"/>
    </row>
    <row r="27" spans="1:31" ht="21.75" customHeight="1">
      <c r="A27" s="73" t="s">
        <v>35</v>
      </c>
      <c r="B27" s="73"/>
      <c r="C27" s="73"/>
      <c r="E27" s="74">
        <v>900000</v>
      </c>
      <c r="F27" s="74"/>
      <c r="H27" s="9">
        <v>2934412033</v>
      </c>
      <c r="J27" s="9">
        <v>2917437345</v>
      </c>
      <c r="L27" s="21">
        <v>0</v>
      </c>
      <c r="N27" s="21">
        <v>0</v>
      </c>
      <c r="P27" s="21">
        <v>0</v>
      </c>
      <c r="Q27" s="17"/>
      <c r="R27" s="21">
        <v>0</v>
      </c>
      <c r="T27" s="21">
        <v>900000</v>
      </c>
      <c r="V27" s="21">
        <v>3481</v>
      </c>
      <c r="X27" s="9">
        <v>2934412033</v>
      </c>
      <c r="Z27" s="9">
        <v>3114259245</v>
      </c>
      <c r="AB27" s="30">
        <f t="shared" si="0"/>
        <v>2.8987210722297677E-3</v>
      </c>
    </row>
    <row r="28" spans="1:31" ht="21.75" customHeight="1">
      <c r="A28" s="73" t="s">
        <v>36</v>
      </c>
      <c r="B28" s="73"/>
      <c r="C28" s="73"/>
      <c r="E28" s="74">
        <v>1000000</v>
      </c>
      <c r="F28" s="74"/>
      <c r="H28" s="9">
        <v>6260679538</v>
      </c>
      <c r="J28" s="9">
        <v>6391741500</v>
      </c>
      <c r="L28" s="21">
        <v>0</v>
      </c>
      <c r="N28" s="21">
        <v>0</v>
      </c>
      <c r="P28" s="21">
        <v>0</v>
      </c>
      <c r="Q28" s="17"/>
      <c r="R28" s="21">
        <v>0</v>
      </c>
      <c r="T28" s="21">
        <v>1000000</v>
      </c>
      <c r="V28" s="21">
        <v>6810</v>
      </c>
      <c r="X28" s="9">
        <v>6260679538</v>
      </c>
      <c r="Z28" s="9">
        <v>6769480500</v>
      </c>
      <c r="AB28" s="30">
        <f t="shared" si="0"/>
        <v>6.3009641232994089E-3</v>
      </c>
    </row>
    <row r="29" spans="1:31" ht="21.75" customHeight="1">
      <c r="A29" s="73" t="s">
        <v>37</v>
      </c>
      <c r="B29" s="73"/>
      <c r="C29" s="73"/>
      <c r="E29" s="74">
        <v>617383</v>
      </c>
      <c r="F29" s="74"/>
      <c r="H29" s="9">
        <v>1854876906</v>
      </c>
      <c r="J29" s="9">
        <v>613709571.14999998</v>
      </c>
      <c r="L29" s="21">
        <v>0</v>
      </c>
      <c r="N29" s="21">
        <v>0</v>
      </c>
      <c r="P29" s="21">
        <v>0</v>
      </c>
      <c r="Q29" s="17"/>
      <c r="R29" s="21">
        <v>0</v>
      </c>
      <c r="T29" s="21">
        <v>617383</v>
      </c>
      <c r="V29" s="21">
        <v>1000</v>
      </c>
      <c r="X29" s="9">
        <v>1854876906</v>
      </c>
      <c r="Z29" s="9">
        <v>613709571.14999998</v>
      </c>
      <c r="AB29" s="30">
        <f t="shared" si="0"/>
        <v>5.712346744985255E-4</v>
      </c>
    </row>
    <row r="30" spans="1:31" ht="21.75" customHeight="1">
      <c r="A30" s="73" t="s">
        <v>38</v>
      </c>
      <c r="B30" s="73"/>
      <c r="C30" s="73"/>
      <c r="E30" s="74">
        <v>595000</v>
      </c>
      <c r="F30" s="74"/>
      <c r="H30" s="9">
        <v>11029405607</v>
      </c>
      <c r="J30" s="9">
        <v>16087705200</v>
      </c>
      <c r="L30" s="21">
        <v>0</v>
      </c>
      <c r="N30" s="21">
        <v>0</v>
      </c>
      <c r="P30" s="21">
        <v>0</v>
      </c>
      <c r="Q30" s="17"/>
      <c r="R30" s="21">
        <v>0</v>
      </c>
      <c r="T30" s="21">
        <v>595000</v>
      </c>
      <c r="V30" s="21">
        <v>31800</v>
      </c>
      <c r="X30" s="9">
        <v>11029405607</v>
      </c>
      <c r="Z30" s="9">
        <v>18808420050</v>
      </c>
      <c r="AB30" s="30">
        <f t="shared" si="0"/>
        <v>1.7506687544338932E-2</v>
      </c>
    </row>
    <row r="31" spans="1:31" ht="21.75" customHeight="1">
      <c r="A31" s="73" t="s">
        <v>39</v>
      </c>
      <c r="B31" s="73"/>
      <c r="C31" s="73"/>
      <c r="E31" s="74">
        <v>800000</v>
      </c>
      <c r="F31" s="74"/>
      <c r="H31" s="9">
        <v>3972482991</v>
      </c>
      <c r="J31" s="9">
        <v>3747966120</v>
      </c>
      <c r="L31" s="21">
        <v>0</v>
      </c>
      <c r="N31" s="21">
        <v>0</v>
      </c>
      <c r="P31" s="21">
        <v>0</v>
      </c>
      <c r="Q31" s="17"/>
      <c r="R31" s="21">
        <v>0</v>
      </c>
      <c r="T31" s="21">
        <v>800000</v>
      </c>
      <c r="V31" s="21">
        <v>5039</v>
      </c>
      <c r="X31" s="9">
        <v>3972482991</v>
      </c>
      <c r="Z31" s="9">
        <v>4007214360</v>
      </c>
      <c r="AB31" s="30">
        <f t="shared" si="0"/>
        <v>3.7298746804470748E-3</v>
      </c>
    </row>
    <row r="32" spans="1:31" ht="21.75" customHeight="1">
      <c r="A32" s="73" t="s">
        <v>40</v>
      </c>
      <c r="B32" s="73"/>
      <c r="C32" s="73"/>
      <c r="E32" s="74">
        <v>9262001</v>
      </c>
      <c r="F32" s="74"/>
      <c r="H32" s="9">
        <v>2695062839</v>
      </c>
      <c r="J32" s="9">
        <v>3277653585.4818001</v>
      </c>
      <c r="L32" s="21">
        <v>0</v>
      </c>
      <c r="N32" s="21">
        <v>0</v>
      </c>
      <c r="P32" s="21">
        <v>0</v>
      </c>
      <c r="Q32" s="17"/>
      <c r="R32" s="21">
        <v>0</v>
      </c>
      <c r="T32" s="21">
        <v>9262001</v>
      </c>
      <c r="V32" s="21">
        <v>356</v>
      </c>
      <c r="X32" s="9">
        <v>2695062839</v>
      </c>
      <c r="Z32" s="9">
        <v>3277653585.4818001</v>
      </c>
      <c r="AB32" s="30">
        <f t="shared" si="0"/>
        <v>3.0508068751692978E-3</v>
      </c>
    </row>
    <row r="33" spans="1:28" ht="21.75" customHeight="1">
      <c r="A33" s="73" t="s">
        <v>41</v>
      </c>
      <c r="B33" s="73"/>
      <c r="C33" s="73"/>
      <c r="E33" s="74">
        <v>15600000</v>
      </c>
      <c r="F33" s="74"/>
      <c r="H33" s="9">
        <v>19254091156</v>
      </c>
      <c r="J33" s="9">
        <v>20252377080</v>
      </c>
      <c r="L33" s="21">
        <v>0</v>
      </c>
      <c r="N33" s="21">
        <v>0</v>
      </c>
      <c r="P33" s="21">
        <v>0</v>
      </c>
      <c r="Q33" s="17"/>
      <c r="R33" s="21">
        <v>0</v>
      </c>
      <c r="T33" s="21">
        <v>15600000</v>
      </c>
      <c r="V33" s="21">
        <v>1537</v>
      </c>
      <c r="X33" s="9">
        <v>19254091156</v>
      </c>
      <c r="Z33" s="9">
        <v>23834535660</v>
      </c>
      <c r="AB33" s="30">
        <f t="shared" si="0"/>
        <v>2.2184945224254713E-2</v>
      </c>
    </row>
    <row r="34" spans="1:28" ht="21.75" customHeight="1">
      <c r="A34" s="73" t="s">
        <v>42</v>
      </c>
      <c r="B34" s="73"/>
      <c r="C34" s="73"/>
      <c r="E34" s="74">
        <v>800000</v>
      </c>
      <c r="F34" s="74"/>
      <c r="H34" s="9">
        <v>6037597681</v>
      </c>
      <c r="J34" s="9">
        <v>6409634400</v>
      </c>
      <c r="L34" s="21">
        <v>640000</v>
      </c>
      <c r="N34" s="21">
        <v>0</v>
      </c>
      <c r="P34" s="21">
        <v>0</v>
      </c>
      <c r="Q34" s="17"/>
      <c r="R34" s="21">
        <v>0</v>
      </c>
      <c r="T34" s="21">
        <v>1440000</v>
      </c>
      <c r="V34" s="21">
        <v>4250</v>
      </c>
      <c r="X34" s="9">
        <v>6037597681</v>
      </c>
      <c r="Z34" s="9">
        <v>6083586000</v>
      </c>
      <c r="AB34" s="30">
        <f t="shared" si="0"/>
        <v>5.6625404456082792E-3</v>
      </c>
    </row>
    <row r="35" spans="1:28" ht="21.75" customHeight="1">
      <c r="A35" s="73" t="s">
        <v>43</v>
      </c>
      <c r="B35" s="73"/>
      <c r="C35" s="73"/>
      <c r="E35" s="74">
        <v>700000</v>
      </c>
      <c r="F35" s="74"/>
      <c r="H35" s="9">
        <v>9188493978</v>
      </c>
      <c r="J35" s="9">
        <v>16094663550</v>
      </c>
      <c r="L35" s="21">
        <v>0</v>
      </c>
      <c r="N35" s="21">
        <v>0</v>
      </c>
      <c r="P35" s="21">
        <v>0</v>
      </c>
      <c r="Q35" s="17"/>
      <c r="R35" s="21">
        <v>0</v>
      </c>
      <c r="T35" s="21">
        <v>700000</v>
      </c>
      <c r="V35" s="21">
        <v>25820</v>
      </c>
      <c r="X35" s="9">
        <v>9188493978</v>
      </c>
      <c r="Z35" s="9">
        <v>17966459700</v>
      </c>
      <c r="AB35" s="30">
        <f t="shared" si="0"/>
        <v>1.6722999348680399E-2</v>
      </c>
    </row>
    <row r="36" spans="1:28" ht="21.75" customHeight="1">
      <c r="A36" s="73" t="s">
        <v>44</v>
      </c>
      <c r="B36" s="73"/>
      <c r="C36" s="73"/>
      <c r="E36" s="74">
        <v>1000000</v>
      </c>
      <c r="F36" s="74"/>
      <c r="H36" s="9">
        <v>5765170532</v>
      </c>
      <c r="J36" s="9">
        <v>3961289250</v>
      </c>
      <c r="L36" s="21">
        <v>0</v>
      </c>
      <c r="N36" s="21">
        <v>0</v>
      </c>
      <c r="P36" s="21">
        <v>0</v>
      </c>
      <c r="Q36" s="17"/>
      <c r="R36" s="21">
        <v>0</v>
      </c>
      <c r="T36" s="21">
        <v>1000000</v>
      </c>
      <c r="V36" s="21">
        <v>4897</v>
      </c>
      <c r="X36" s="9">
        <v>5765170532</v>
      </c>
      <c r="Z36" s="9">
        <v>4867862850</v>
      </c>
      <c r="AB36" s="30">
        <f t="shared" si="0"/>
        <v>4.5309576081934222E-3</v>
      </c>
    </row>
    <row r="37" spans="1:28" ht="21.75" customHeight="1">
      <c r="A37" s="73" t="s">
        <v>45</v>
      </c>
      <c r="B37" s="73"/>
      <c r="C37" s="73"/>
      <c r="E37" s="74">
        <v>385000</v>
      </c>
      <c r="F37" s="74"/>
      <c r="H37" s="9">
        <v>15953472612</v>
      </c>
      <c r="J37" s="9">
        <v>18465721312.5</v>
      </c>
      <c r="L37" s="21">
        <v>0</v>
      </c>
      <c r="N37" s="21">
        <v>0</v>
      </c>
      <c r="P37" s="21">
        <v>0</v>
      </c>
      <c r="Q37" s="17"/>
      <c r="R37" s="21">
        <v>0</v>
      </c>
      <c r="T37" s="21">
        <v>385000</v>
      </c>
      <c r="V37" s="21">
        <v>53050</v>
      </c>
      <c r="X37" s="9">
        <v>15953472612</v>
      </c>
      <c r="Z37" s="9">
        <v>20302725712.5</v>
      </c>
      <c r="AB37" s="30">
        <f t="shared" si="0"/>
        <v>1.8897572172584136E-2</v>
      </c>
    </row>
    <row r="38" spans="1:28" ht="21.75" customHeight="1">
      <c r="A38" s="73" t="s">
        <v>46</v>
      </c>
      <c r="B38" s="73"/>
      <c r="C38" s="73"/>
      <c r="E38" s="74">
        <v>4428997</v>
      </c>
      <c r="F38" s="74"/>
      <c r="H38" s="9">
        <v>20685131350</v>
      </c>
      <c r="J38" s="9">
        <v>46844137137.924004</v>
      </c>
      <c r="L38" s="21">
        <v>0</v>
      </c>
      <c r="N38" s="21">
        <v>0</v>
      </c>
      <c r="P38" s="21">
        <v>0</v>
      </c>
      <c r="Q38" s="17"/>
      <c r="R38" s="21">
        <v>0</v>
      </c>
      <c r="T38" s="21">
        <v>4428997</v>
      </c>
      <c r="V38" s="21">
        <v>12940</v>
      </c>
      <c r="X38" s="9">
        <v>20685131350</v>
      </c>
      <c r="Z38" s="9">
        <v>56970219413.978996</v>
      </c>
      <c r="AB38" s="30">
        <f t="shared" si="0"/>
        <v>5.3027305215515005E-2</v>
      </c>
    </row>
    <row r="39" spans="1:28" ht="21.75" customHeight="1">
      <c r="A39" s="73" t="s">
        <v>47</v>
      </c>
      <c r="B39" s="73"/>
      <c r="C39" s="73"/>
      <c r="E39" s="74">
        <v>294172</v>
      </c>
      <c r="F39" s="74"/>
      <c r="H39" s="9">
        <v>6673182478</v>
      </c>
      <c r="J39" s="9">
        <v>24291468675.161999</v>
      </c>
      <c r="L39" s="21">
        <v>0</v>
      </c>
      <c r="N39" s="21">
        <v>0</v>
      </c>
      <c r="P39" s="21">
        <v>0</v>
      </c>
      <c r="Q39" s="17"/>
      <c r="R39" s="21">
        <v>0</v>
      </c>
      <c r="T39" s="21">
        <v>294172</v>
      </c>
      <c r="V39" s="21">
        <v>103960</v>
      </c>
      <c r="X39" s="9">
        <v>6673182478</v>
      </c>
      <c r="Z39" s="9">
        <v>30400157499.335999</v>
      </c>
      <c r="AB39" s="30">
        <f t="shared" si="0"/>
        <v>2.8296159763805746E-2</v>
      </c>
    </row>
    <row r="40" spans="1:28" ht="21.75" customHeight="1">
      <c r="A40" s="73" t="s">
        <v>48</v>
      </c>
      <c r="B40" s="73"/>
      <c r="C40" s="73"/>
      <c r="E40" s="74">
        <v>1000000</v>
      </c>
      <c r="F40" s="74"/>
      <c r="H40" s="9">
        <v>45897553415</v>
      </c>
      <c r="J40" s="9">
        <v>67625221500</v>
      </c>
      <c r="L40" s="21">
        <v>0</v>
      </c>
      <c r="N40" s="21">
        <v>0</v>
      </c>
      <c r="P40" s="21">
        <v>0</v>
      </c>
      <c r="Q40" s="17"/>
      <c r="R40" s="21">
        <v>0</v>
      </c>
      <c r="T40" s="21">
        <v>1000000</v>
      </c>
      <c r="V40" s="21">
        <v>70270</v>
      </c>
      <c r="X40" s="9">
        <v>45897553415</v>
      </c>
      <c r="Z40" s="9">
        <v>69851893500</v>
      </c>
      <c r="AB40" s="30">
        <f t="shared" si="0"/>
        <v>6.5017437436747358E-2</v>
      </c>
    </row>
    <row r="41" spans="1:28" ht="21.75" customHeight="1">
      <c r="A41" s="73" t="s">
        <v>49</v>
      </c>
      <c r="B41" s="73"/>
      <c r="C41" s="73"/>
      <c r="E41" s="74">
        <v>8117981</v>
      </c>
      <c r="F41" s="74"/>
      <c r="H41" s="9">
        <v>35036734211</v>
      </c>
      <c r="J41" s="9">
        <v>30454968595.250702</v>
      </c>
      <c r="L41" s="21">
        <v>0</v>
      </c>
      <c r="N41" s="21">
        <v>0</v>
      </c>
      <c r="P41" s="21">
        <v>0</v>
      </c>
      <c r="Q41" s="17"/>
      <c r="R41" s="21">
        <v>0</v>
      </c>
      <c r="T41" s="21">
        <v>8117981</v>
      </c>
      <c r="V41" s="21">
        <v>3615</v>
      </c>
      <c r="X41" s="9">
        <v>35036734211</v>
      </c>
      <c r="Z41" s="9">
        <v>29171889632.1758</v>
      </c>
      <c r="AB41" s="30">
        <f t="shared" si="0"/>
        <v>2.7152900430275219E-2</v>
      </c>
    </row>
    <row r="42" spans="1:28" ht="21.75" customHeight="1">
      <c r="A42" s="73" t="s">
        <v>50</v>
      </c>
      <c r="B42" s="73"/>
      <c r="C42" s="73"/>
      <c r="E42" s="74">
        <v>250000</v>
      </c>
      <c r="F42" s="74"/>
      <c r="H42" s="9">
        <v>1824905501</v>
      </c>
      <c r="J42" s="9">
        <v>1732132125</v>
      </c>
      <c r="L42" s="21">
        <v>0</v>
      </c>
      <c r="N42" s="21">
        <v>0</v>
      </c>
      <c r="P42" s="21">
        <v>0</v>
      </c>
      <c r="Q42" s="17"/>
      <c r="R42" s="21">
        <v>0</v>
      </c>
      <c r="T42" s="21">
        <v>250000</v>
      </c>
      <c r="V42" s="21">
        <v>7640</v>
      </c>
      <c r="X42" s="9">
        <v>1824905501</v>
      </c>
      <c r="Z42" s="9">
        <v>1898635500</v>
      </c>
      <c r="AB42" s="30">
        <f t="shared" si="0"/>
        <v>1.7672307599855906E-3</v>
      </c>
    </row>
    <row r="43" spans="1:28" ht="21.75" customHeight="1">
      <c r="A43" s="73" t="s">
        <v>51</v>
      </c>
      <c r="B43" s="73"/>
      <c r="C43" s="73"/>
      <c r="E43" s="74">
        <v>13888888</v>
      </c>
      <c r="F43" s="74"/>
      <c r="H43" s="9">
        <v>20205624960</v>
      </c>
      <c r="J43" s="9">
        <v>53374959084.002403</v>
      </c>
      <c r="L43" s="21">
        <v>0</v>
      </c>
      <c r="N43" s="21">
        <v>0</v>
      </c>
      <c r="P43" s="21">
        <v>0</v>
      </c>
      <c r="Q43" s="17"/>
      <c r="R43" s="21">
        <v>0</v>
      </c>
      <c r="T43" s="21">
        <v>13888888</v>
      </c>
      <c r="V43" s="21">
        <v>4351</v>
      </c>
      <c r="X43" s="9">
        <v>20205624960</v>
      </c>
      <c r="Z43" s="9">
        <v>60070989905.456398</v>
      </c>
      <c r="AB43" s="30">
        <f t="shared" si="0"/>
        <v>5.5913471092111387E-2</v>
      </c>
    </row>
    <row r="44" spans="1:28" ht="21.75" customHeight="1">
      <c r="A44" s="73" t="s">
        <v>52</v>
      </c>
      <c r="B44" s="73"/>
      <c r="C44" s="73"/>
      <c r="E44" s="74">
        <v>1103350</v>
      </c>
      <c r="F44" s="74"/>
      <c r="H44" s="9">
        <v>16469567135</v>
      </c>
      <c r="J44" s="9">
        <v>15102730379.475</v>
      </c>
      <c r="L44" s="21">
        <v>0</v>
      </c>
      <c r="N44" s="21">
        <v>0</v>
      </c>
      <c r="P44" s="21">
        <v>0</v>
      </c>
      <c r="Q44" s="17"/>
      <c r="R44" s="21">
        <v>0</v>
      </c>
      <c r="T44" s="21">
        <v>1103350</v>
      </c>
      <c r="V44" s="21">
        <v>14210</v>
      </c>
      <c r="X44" s="9">
        <v>16469567135</v>
      </c>
      <c r="Z44" s="9">
        <v>15585315809.174999</v>
      </c>
      <c r="AB44" s="30">
        <f t="shared" si="0"/>
        <v>1.4506654648595674E-2</v>
      </c>
    </row>
    <row r="45" spans="1:28" ht="21.75" customHeight="1">
      <c r="A45" s="73" t="s">
        <v>53</v>
      </c>
      <c r="B45" s="73"/>
      <c r="C45" s="73"/>
      <c r="E45" s="74">
        <v>350000</v>
      </c>
      <c r="F45" s="74"/>
      <c r="H45" s="9">
        <v>14678315820</v>
      </c>
      <c r="J45" s="9">
        <v>14125450500</v>
      </c>
      <c r="L45" s="21">
        <v>0</v>
      </c>
      <c r="N45" s="21">
        <v>0</v>
      </c>
      <c r="P45" s="21">
        <v>-175000</v>
      </c>
      <c r="R45" s="9">
        <v>7955879275</v>
      </c>
      <c r="T45" s="21">
        <v>175000</v>
      </c>
      <c r="V45" s="21">
        <v>44800</v>
      </c>
      <c r="X45" s="9">
        <v>7339157909</v>
      </c>
      <c r="Z45" s="9">
        <v>7793352000</v>
      </c>
      <c r="AB45" s="30">
        <f t="shared" si="0"/>
        <v>7.25397338130211E-3</v>
      </c>
    </row>
    <row r="46" spans="1:28" ht="21.75" customHeight="1">
      <c r="A46" s="73" t="s">
        <v>54</v>
      </c>
      <c r="B46" s="73"/>
      <c r="C46" s="73"/>
      <c r="E46" s="74">
        <v>6500000</v>
      </c>
      <c r="F46" s="74"/>
      <c r="H46" s="9">
        <v>32197494455</v>
      </c>
      <c r="J46" s="9">
        <v>58668831000</v>
      </c>
      <c r="L46" s="21">
        <v>2250000</v>
      </c>
      <c r="N46" s="21">
        <v>0</v>
      </c>
      <c r="P46" s="21">
        <v>0</v>
      </c>
      <c r="Q46" s="17"/>
      <c r="R46" s="21">
        <v>0</v>
      </c>
      <c r="T46" s="21">
        <v>8750000</v>
      </c>
      <c r="V46" s="21">
        <v>7221</v>
      </c>
      <c r="X46" s="9">
        <v>32197494455</v>
      </c>
      <c r="Z46" s="9">
        <v>62807806687.5</v>
      </c>
      <c r="AB46" s="30">
        <f t="shared" si="0"/>
        <v>5.8460872529444791E-2</v>
      </c>
    </row>
    <row r="47" spans="1:28" ht="21.75" customHeight="1">
      <c r="A47" s="73" t="s">
        <v>55</v>
      </c>
      <c r="B47" s="73"/>
      <c r="C47" s="73"/>
      <c r="E47" s="74">
        <v>350000</v>
      </c>
      <c r="F47" s="74"/>
      <c r="H47" s="9">
        <v>2909039013</v>
      </c>
      <c r="J47" s="9">
        <v>1334959447.5</v>
      </c>
      <c r="L47" s="21">
        <v>0</v>
      </c>
      <c r="M47" s="17"/>
      <c r="N47" s="21">
        <v>0</v>
      </c>
      <c r="P47" s="21">
        <v>0</v>
      </c>
      <c r="Q47" s="17"/>
      <c r="R47" s="21">
        <v>0</v>
      </c>
      <c r="T47" s="21">
        <v>350000</v>
      </c>
      <c r="V47" s="21">
        <v>4102</v>
      </c>
      <c r="X47" s="9">
        <v>2909039013</v>
      </c>
      <c r="Z47" s="9">
        <v>1427157585</v>
      </c>
      <c r="AB47" s="30">
        <f t="shared" si="0"/>
        <v>1.3283838754509488E-3</v>
      </c>
    </row>
    <row r="48" spans="1:28" ht="21.75" customHeight="1">
      <c r="A48" s="73" t="s">
        <v>56</v>
      </c>
      <c r="B48" s="73"/>
      <c r="C48" s="73"/>
      <c r="E48" s="74">
        <v>225000</v>
      </c>
      <c r="F48" s="74"/>
      <c r="H48" s="9">
        <v>1480155260</v>
      </c>
      <c r="J48" s="9">
        <v>3041793000</v>
      </c>
      <c r="L48" s="21">
        <v>0</v>
      </c>
      <c r="M48" s="17"/>
      <c r="N48" s="21">
        <v>0</v>
      </c>
      <c r="P48" s="21">
        <v>0</v>
      </c>
      <c r="Q48" s="17"/>
      <c r="R48" s="21">
        <v>0</v>
      </c>
      <c r="T48" s="21">
        <v>225000</v>
      </c>
      <c r="V48" s="21">
        <v>16410</v>
      </c>
      <c r="X48" s="9">
        <v>1480155260</v>
      </c>
      <c r="Z48" s="9">
        <v>3670281112.5</v>
      </c>
      <c r="AB48" s="30">
        <f t="shared" si="0"/>
        <v>3.416260614427642E-3</v>
      </c>
    </row>
    <row r="49" spans="1:28" ht="21.75" customHeight="1">
      <c r="A49" s="73" t="s">
        <v>57</v>
      </c>
      <c r="B49" s="73"/>
      <c r="C49" s="73"/>
      <c r="E49" s="74">
        <v>281250</v>
      </c>
      <c r="F49" s="74"/>
      <c r="H49" s="9">
        <v>2372902604</v>
      </c>
      <c r="J49" s="9">
        <v>3869339625</v>
      </c>
      <c r="L49" s="21">
        <v>0</v>
      </c>
      <c r="M49" s="17"/>
      <c r="N49" s="21">
        <v>0</v>
      </c>
      <c r="P49" s="21">
        <v>0</v>
      </c>
      <c r="Q49" s="17"/>
      <c r="R49" s="21">
        <v>0</v>
      </c>
      <c r="T49" s="21">
        <v>281250</v>
      </c>
      <c r="V49" s="21">
        <v>18480</v>
      </c>
      <c r="X49" s="9">
        <v>2372902604</v>
      </c>
      <c r="Z49" s="9">
        <v>5166574875</v>
      </c>
      <c r="AB49" s="30">
        <f t="shared" si="0"/>
        <v>4.8089957460864434E-3</v>
      </c>
    </row>
    <row r="50" spans="1:28" ht="21.75" customHeight="1">
      <c r="A50" s="73" t="s">
        <v>58</v>
      </c>
      <c r="B50" s="73"/>
      <c r="C50" s="73"/>
      <c r="E50" s="74">
        <v>200000</v>
      </c>
      <c r="F50" s="74"/>
      <c r="H50" s="9">
        <v>1827694494</v>
      </c>
      <c r="J50" s="9">
        <v>1823087700</v>
      </c>
      <c r="L50" s="21">
        <v>0</v>
      </c>
      <c r="M50" s="17"/>
      <c r="N50" s="21">
        <v>0</v>
      </c>
      <c r="P50" s="21">
        <v>0</v>
      </c>
      <c r="Q50" s="17"/>
      <c r="R50" s="21">
        <v>0</v>
      </c>
      <c r="T50" s="21">
        <v>200000</v>
      </c>
      <c r="V50" s="21">
        <v>10900</v>
      </c>
      <c r="X50" s="9">
        <v>1827694494</v>
      </c>
      <c r="Z50" s="9">
        <v>2167029000</v>
      </c>
      <c r="AB50" s="30">
        <f t="shared" si="0"/>
        <v>2.0170487208212499E-3</v>
      </c>
    </row>
    <row r="51" spans="1:28" ht="21.75" customHeight="1">
      <c r="A51" s="73" t="s">
        <v>59</v>
      </c>
      <c r="B51" s="73"/>
      <c r="C51" s="73"/>
      <c r="E51" s="74">
        <v>11756699</v>
      </c>
      <c r="F51" s="74"/>
      <c r="H51" s="9">
        <v>34652124318</v>
      </c>
      <c r="J51" s="9">
        <v>39641444606.102402</v>
      </c>
      <c r="L51" s="21">
        <v>0</v>
      </c>
      <c r="M51" s="17"/>
      <c r="N51" s="21">
        <v>0</v>
      </c>
      <c r="P51" s="21">
        <v>0</v>
      </c>
      <c r="Q51" s="17"/>
      <c r="R51" s="21">
        <v>0</v>
      </c>
      <c r="T51" s="21">
        <v>11756699</v>
      </c>
      <c r="V51" s="21">
        <v>4323</v>
      </c>
      <c r="X51" s="9">
        <v>34652124318</v>
      </c>
      <c r="Z51" s="9">
        <v>50521805728.826897</v>
      </c>
      <c r="AB51" s="30">
        <f t="shared" si="0"/>
        <v>4.7025186842866426E-2</v>
      </c>
    </row>
    <row r="52" spans="1:28" ht="21.75" customHeight="1">
      <c r="A52" s="73" t="s">
        <v>60</v>
      </c>
      <c r="B52" s="73"/>
      <c r="C52" s="73"/>
      <c r="E52" s="74">
        <v>50000</v>
      </c>
      <c r="F52" s="74"/>
      <c r="H52" s="9">
        <v>626067954</v>
      </c>
      <c r="J52" s="9">
        <v>696829050</v>
      </c>
      <c r="L52" s="21">
        <v>0</v>
      </c>
      <c r="M52" s="17"/>
      <c r="N52" s="21">
        <v>0</v>
      </c>
      <c r="P52" s="21">
        <v>0</v>
      </c>
      <c r="Q52" s="17"/>
      <c r="R52" s="21">
        <v>0</v>
      </c>
      <c r="T52" s="21">
        <v>50000</v>
      </c>
      <c r="V52" s="21">
        <v>15150</v>
      </c>
      <c r="X52" s="9">
        <v>626067954</v>
      </c>
      <c r="Z52" s="9">
        <v>752992875</v>
      </c>
      <c r="AB52" s="30">
        <f t="shared" si="0"/>
        <v>7.0087816790004439E-4</v>
      </c>
    </row>
    <row r="53" spans="1:28" ht="21.75" customHeight="1">
      <c r="A53" s="73" t="s">
        <v>61</v>
      </c>
      <c r="B53" s="73"/>
      <c r="C53" s="73"/>
      <c r="E53" s="74">
        <v>305300</v>
      </c>
      <c r="F53" s="74"/>
      <c r="H53" s="9">
        <v>15309418059</v>
      </c>
      <c r="J53" s="9">
        <v>15432134195.25</v>
      </c>
      <c r="L53" s="21">
        <v>0</v>
      </c>
      <c r="M53" s="17"/>
      <c r="N53" s="21">
        <v>0</v>
      </c>
      <c r="P53" s="21">
        <v>0</v>
      </c>
      <c r="Q53" s="17"/>
      <c r="R53" s="21">
        <v>0</v>
      </c>
      <c r="T53" s="21">
        <v>305300</v>
      </c>
      <c r="V53" s="21">
        <v>54100</v>
      </c>
      <c r="X53" s="9">
        <v>15309418059</v>
      </c>
      <c r="Z53" s="9">
        <v>16418455456.5</v>
      </c>
      <c r="AB53" s="30">
        <f t="shared" si="0"/>
        <v>1.5282132623233928E-2</v>
      </c>
    </row>
    <row r="54" spans="1:28" ht="21.75" customHeight="1">
      <c r="A54" s="73" t="s">
        <v>62</v>
      </c>
      <c r="B54" s="73"/>
      <c r="C54" s="73"/>
      <c r="E54" s="74">
        <v>4472601</v>
      </c>
      <c r="F54" s="74"/>
      <c r="H54" s="9">
        <v>18643798763</v>
      </c>
      <c r="J54" s="9">
        <v>22630084132.414501</v>
      </c>
      <c r="L54" s="21">
        <v>0</v>
      </c>
      <c r="M54" s="17"/>
      <c r="N54" s="21">
        <v>0</v>
      </c>
      <c r="P54" s="21">
        <v>0</v>
      </c>
      <c r="Q54" s="17"/>
      <c r="R54" s="21">
        <v>0</v>
      </c>
      <c r="T54" s="21">
        <v>4472601</v>
      </c>
      <c r="V54" s="21">
        <v>6130</v>
      </c>
      <c r="X54" s="9">
        <v>18643798763</v>
      </c>
      <c r="Z54" s="9">
        <v>27253912717.426498</v>
      </c>
      <c r="AB54" s="30">
        <f t="shared" si="0"/>
        <v>2.5367666876658833E-2</v>
      </c>
    </row>
    <row r="55" spans="1:28" ht="21.75" customHeight="1">
      <c r="A55" s="75" t="s">
        <v>63</v>
      </c>
      <c r="B55" s="75"/>
      <c r="C55" s="75"/>
      <c r="D55" s="15"/>
      <c r="E55" s="74">
        <v>0</v>
      </c>
      <c r="F55" s="76"/>
      <c r="H55" s="22">
        <v>0</v>
      </c>
      <c r="I55" s="17"/>
      <c r="J55" s="22">
        <v>0</v>
      </c>
      <c r="L55" s="19">
        <v>100000</v>
      </c>
      <c r="N55" s="10">
        <v>1206118235</v>
      </c>
      <c r="P55" s="19">
        <v>0</v>
      </c>
      <c r="Q55" s="17"/>
      <c r="R55" s="22">
        <v>0</v>
      </c>
      <c r="T55" s="19">
        <v>100000</v>
      </c>
      <c r="V55" s="19">
        <v>13950</v>
      </c>
      <c r="X55" s="10">
        <v>1206118235</v>
      </c>
      <c r="Z55" s="10">
        <v>1386699750</v>
      </c>
      <c r="AB55" s="30">
        <f t="shared" si="0"/>
        <v>1.2907261309842402E-3</v>
      </c>
    </row>
    <row r="56" spans="1:28" s="23" customFormat="1" ht="21.75" customHeight="1">
      <c r="A56" s="77"/>
      <c r="B56" s="77"/>
      <c r="C56" s="77"/>
      <c r="D56" s="77"/>
      <c r="F56" s="24"/>
      <c r="H56" s="25">
        <f>SUM(H10:H55)</f>
        <v>619420812866</v>
      </c>
      <c r="J56" s="25">
        <f>SUM(J10:J55)</f>
        <v>852348992562.42261</v>
      </c>
      <c r="L56" s="24"/>
      <c r="N56" s="25">
        <f>SUM(N10:N55)</f>
        <v>6476827981</v>
      </c>
      <c r="P56" s="24"/>
      <c r="R56" s="25">
        <f>SUM(R10:R55)</f>
        <v>7955879275</v>
      </c>
      <c r="T56" s="24"/>
      <c r="V56" s="24"/>
      <c r="X56" s="25">
        <f>SUM(X10:X55)</f>
        <v>618558482936</v>
      </c>
      <c r="Z56" s="25">
        <f>SUM(Z10:Z55)</f>
        <v>976449218815.3446</v>
      </c>
      <c r="AB56" s="32">
        <f>SUM(AB10:AB55)</f>
        <v>0.90886907732125388</v>
      </c>
    </row>
    <row r="57" spans="1:28" ht="13.5" thickTop="1">
      <c r="X57" s="34"/>
      <c r="Y57" s="34"/>
      <c r="Z57" s="34"/>
    </row>
    <row r="58" spans="1:28" s="65" customFormat="1">
      <c r="F58" s="66"/>
      <c r="L58" s="66"/>
      <c r="P58" s="66"/>
      <c r="T58" s="66"/>
      <c r="V58" s="66"/>
      <c r="X58" s="34">
        <v>618558482936</v>
      </c>
      <c r="Y58" s="34"/>
      <c r="Z58" s="34"/>
      <c r="AB58" s="66"/>
    </row>
    <row r="59" spans="1:28" s="65" customFormat="1">
      <c r="F59" s="66"/>
      <c r="L59" s="66"/>
      <c r="P59" s="66"/>
      <c r="T59" s="66"/>
      <c r="V59" s="66"/>
      <c r="X59" s="34"/>
      <c r="Y59" s="34"/>
      <c r="Z59" s="67">
        <v>976449218815</v>
      </c>
      <c r="AB59" s="66"/>
    </row>
    <row r="60" spans="1:28" s="65" customFormat="1">
      <c r="F60" s="66"/>
      <c r="L60" s="66"/>
      <c r="P60" s="66"/>
      <c r="T60" s="66"/>
      <c r="V60" s="66"/>
      <c r="X60" s="35">
        <f>X58-X56</f>
        <v>0</v>
      </c>
      <c r="Y60" s="34"/>
      <c r="Z60" s="33">
        <f>Z59-Z56</f>
        <v>-0.3446044921875</v>
      </c>
      <c r="AB60" s="66"/>
    </row>
    <row r="61" spans="1:28" s="65" customFormat="1">
      <c r="F61" s="66"/>
      <c r="L61" s="66"/>
      <c r="P61" s="66"/>
      <c r="T61" s="66"/>
      <c r="V61" s="66"/>
      <c r="X61" s="34"/>
      <c r="Y61" s="34"/>
      <c r="Z61" s="33"/>
      <c r="AB61" s="66"/>
    </row>
    <row r="62" spans="1:28" s="65" customFormat="1">
      <c r="F62" s="66"/>
      <c r="L62" s="66"/>
      <c r="P62" s="66"/>
      <c r="T62" s="66"/>
      <c r="V62" s="66"/>
      <c r="X62" s="34"/>
      <c r="Y62" s="34"/>
      <c r="Z62" s="34"/>
      <c r="AB62" s="66"/>
    </row>
    <row r="63" spans="1:28" s="65" customFormat="1">
      <c r="F63" s="66"/>
      <c r="L63" s="66"/>
      <c r="P63" s="66"/>
      <c r="T63" s="66"/>
      <c r="V63" s="66"/>
      <c r="AB63" s="66"/>
    </row>
    <row r="64" spans="1:28" s="65" customFormat="1">
      <c r="F64" s="66"/>
      <c r="L64" s="66"/>
      <c r="P64" s="66"/>
      <c r="T64" s="66"/>
      <c r="V64" s="66"/>
      <c r="AB64" s="66"/>
    </row>
    <row r="65" spans="6:28" s="65" customFormat="1">
      <c r="F65" s="66"/>
      <c r="L65" s="66"/>
      <c r="P65" s="66"/>
      <c r="T65" s="66"/>
      <c r="V65" s="66"/>
      <c r="AB65" s="66"/>
    </row>
    <row r="66" spans="6:28" s="65" customFormat="1">
      <c r="F66" s="66"/>
      <c r="L66" s="66"/>
      <c r="P66" s="66"/>
      <c r="T66" s="66"/>
      <c r="V66" s="66"/>
      <c r="AB66" s="66"/>
    </row>
    <row r="67" spans="6:28" s="65" customFormat="1">
      <c r="F67" s="66"/>
      <c r="L67" s="66"/>
      <c r="P67" s="66"/>
      <c r="T67" s="66"/>
      <c r="V67" s="66"/>
      <c r="AB67" s="66"/>
    </row>
    <row r="68" spans="6:28" s="65" customFormat="1">
      <c r="F68" s="66"/>
      <c r="L68" s="66"/>
      <c r="P68" s="66"/>
      <c r="T68" s="66"/>
      <c r="V68" s="66"/>
      <c r="AB68" s="66"/>
    </row>
  </sheetData>
  <mergeCells count="106">
    <mergeCell ref="A1:AB1"/>
    <mergeCell ref="A2:AB2"/>
    <mergeCell ref="A3:AB3"/>
    <mergeCell ref="B5:AB5"/>
    <mergeCell ref="A6:B6"/>
    <mergeCell ref="C6:AB6"/>
    <mergeCell ref="F7:J7"/>
    <mergeCell ref="L7:R7"/>
    <mergeCell ref="T7:AB7"/>
    <mergeCell ref="L8:N8"/>
    <mergeCell ref="P8:R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53:C53"/>
    <mergeCell ref="E53:F53"/>
    <mergeCell ref="A54:C54"/>
    <mergeCell ref="E54:F54"/>
    <mergeCell ref="A55:C55"/>
    <mergeCell ref="E55:F55"/>
    <mergeCell ref="A56:D56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S23" sqref="S23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5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5" spans="1:25" ht="24">
      <c r="A5" s="81" t="s">
        <v>208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</row>
    <row r="7" spans="1:25" ht="21">
      <c r="E7" s="79" t="s">
        <v>122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Y7" s="3" t="s">
        <v>123</v>
      </c>
    </row>
    <row r="8" spans="1:25" ht="42">
      <c r="A8" s="16"/>
      <c r="C8" s="3" t="s">
        <v>209</v>
      </c>
      <c r="E8" s="12" t="s">
        <v>69</v>
      </c>
      <c r="F8" s="4"/>
      <c r="G8" s="12" t="s">
        <v>12</v>
      </c>
      <c r="H8" s="4"/>
      <c r="I8" s="12" t="s">
        <v>68</v>
      </c>
      <c r="J8" s="4"/>
      <c r="K8" s="12" t="s">
        <v>210</v>
      </c>
      <c r="L8" s="4"/>
      <c r="M8" s="12" t="s">
        <v>211</v>
      </c>
      <c r="N8" s="4"/>
      <c r="O8" s="12" t="s">
        <v>212</v>
      </c>
      <c r="P8" s="4"/>
      <c r="Q8" s="12" t="s">
        <v>213</v>
      </c>
      <c r="R8" s="4"/>
      <c r="S8" s="12" t="s">
        <v>214</v>
      </c>
      <c r="T8" s="4"/>
      <c r="U8" s="12" t="s">
        <v>215</v>
      </c>
      <c r="V8" s="4"/>
      <c r="W8" s="12" t="s">
        <v>216</v>
      </c>
      <c r="Y8" s="12" t="s">
        <v>216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1"/>
  <sheetViews>
    <sheetView rightToLeft="1" topLeftCell="A43" workbookViewId="0">
      <selection activeCell="M65" sqref="M65"/>
    </sheetView>
  </sheetViews>
  <sheetFormatPr defaultRowHeight="12.75"/>
  <cols>
    <col min="1" max="1" width="23.85546875" bestFit="1" customWidth="1"/>
    <col min="2" max="2" width="1.28515625" customWidth="1"/>
    <col min="3" max="3" width="11.7109375" style="17" bestFit="1" customWidth="1"/>
    <col min="4" max="4" width="1.28515625" customWidth="1"/>
    <col min="5" max="5" width="17.7109375" bestFit="1" customWidth="1"/>
    <col min="6" max="6" width="1.28515625" customWidth="1"/>
    <col min="7" max="7" width="18" bestFit="1" customWidth="1"/>
    <col min="8" max="8" width="1.28515625" customWidth="1"/>
    <col min="9" max="9" width="17.28515625" bestFit="1" customWidth="1"/>
    <col min="10" max="10" width="1.28515625" customWidth="1"/>
    <col min="11" max="11" width="11.7109375" style="17" bestFit="1" customWidth="1"/>
    <col min="12" max="12" width="1.28515625" customWidth="1"/>
    <col min="13" max="13" width="17.7109375" bestFit="1" customWidth="1"/>
    <col min="14" max="14" width="1.28515625" customWidth="1"/>
    <col min="15" max="15" width="17.28515625" bestFit="1" customWidth="1"/>
    <col min="16" max="16" width="1.28515625" customWidth="1"/>
    <col min="17" max="17" width="17.85546875" customWidth="1"/>
    <col min="18" max="18" width="1.28515625" customWidth="1"/>
    <col min="19" max="19" width="0.28515625" customWidth="1"/>
  </cols>
  <sheetData>
    <row r="1" spans="1:18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5" spans="1:18" ht="24">
      <c r="A5" s="81" t="s">
        <v>217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8" ht="21">
      <c r="A6" s="77"/>
      <c r="C6" s="79" t="s">
        <v>122</v>
      </c>
      <c r="D6" s="79"/>
      <c r="E6" s="79"/>
      <c r="F6" s="79"/>
      <c r="G6" s="79"/>
      <c r="H6" s="79"/>
      <c r="I6" s="77"/>
      <c r="K6" s="79" t="s">
        <v>123</v>
      </c>
      <c r="L6" s="79"/>
      <c r="M6" s="79"/>
      <c r="N6" s="79"/>
      <c r="O6" s="79"/>
      <c r="P6" s="79"/>
      <c r="Q6" s="77"/>
      <c r="R6" s="77"/>
    </row>
    <row r="7" spans="1:18" ht="48.75" customHeight="1">
      <c r="A7" s="77"/>
      <c r="C7" s="13" t="s">
        <v>12</v>
      </c>
      <c r="D7" s="4"/>
      <c r="E7" s="12" t="s">
        <v>14</v>
      </c>
      <c r="F7" s="4"/>
      <c r="G7" s="12" t="s">
        <v>206</v>
      </c>
      <c r="H7" s="4"/>
      <c r="I7" s="49" t="s">
        <v>218</v>
      </c>
      <c r="K7" s="13" t="s">
        <v>12</v>
      </c>
      <c r="L7" s="4"/>
      <c r="M7" s="12" t="s">
        <v>14</v>
      </c>
      <c r="N7" s="4"/>
      <c r="O7" s="12" t="s">
        <v>206</v>
      </c>
      <c r="P7" s="4"/>
      <c r="Q7" s="93" t="s">
        <v>218</v>
      </c>
      <c r="R7" s="93"/>
    </row>
    <row r="8" spans="1:18" ht="21.75" customHeight="1">
      <c r="A8" s="14" t="s">
        <v>58</v>
      </c>
      <c r="C8" s="38">
        <v>200000</v>
      </c>
      <c r="D8" s="39"/>
      <c r="E8" s="40">
        <v>2167029000</v>
      </c>
      <c r="F8" s="39"/>
      <c r="G8" s="40">
        <v>1823087700</v>
      </c>
      <c r="H8" s="39"/>
      <c r="I8" s="48">
        <f>E8-G8</f>
        <v>343941300</v>
      </c>
      <c r="J8" s="39"/>
      <c r="K8" s="38">
        <v>200000</v>
      </c>
      <c r="L8" s="39"/>
      <c r="M8" s="40">
        <v>2167029000</v>
      </c>
      <c r="N8" s="39"/>
      <c r="O8" s="40">
        <v>1994064300</v>
      </c>
      <c r="P8" s="39"/>
      <c r="Q8" s="91">
        <f>M8-O8</f>
        <v>172964700</v>
      </c>
      <c r="R8" s="91"/>
    </row>
    <row r="9" spans="1:18" ht="21.75" customHeight="1">
      <c r="A9" s="8" t="s">
        <v>43</v>
      </c>
      <c r="C9" s="41">
        <v>700000</v>
      </c>
      <c r="D9" s="39"/>
      <c r="E9" s="42">
        <v>17966459700</v>
      </c>
      <c r="F9" s="39"/>
      <c r="G9" s="42">
        <v>16094663550</v>
      </c>
      <c r="H9" s="39"/>
      <c r="I9" s="48">
        <f t="shared" ref="I9:I53" si="0">E9-G9</f>
        <v>1871796150</v>
      </c>
      <c r="J9" s="39"/>
      <c r="K9" s="41">
        <v>700000</v>
      </c>
      <c r="L9" s="39"/>
      <c r="M9" s="42">
        <v>17966459700</v>
      </c>
      <c r="N9" s="39"/>
      <c r="O9" s="42">
        <v>15948538200</v>
      </c>
      <c r="P9" s="39"/>
      <c r="Q9" s="91">
        <f t="shared" ref="Q9:Q53" si="1">M9-O9</f>
        <v>2017921500</v>
      </c>
      <c r="R9" s="91"/>
    </row>
    <row r="10" spans="1:18" ht="21.75" customHeight="1">
      <c r="A10" s="8" t="s">
        <v>34</v>
      </c>
      <c r="C10" s="41">
        <v>428500</v>
      </c>
      <c r="D10" s="39"/>
      <c r="E10" s="42">
        <v>22873537822</v>
      </c>
      <c r="F10" s="39"/>
      <c r="G10" s="42">
        <v>20466917921</v>
      </c>
      <c r="H10" s="39"/>
      <c r="I10" s="48">
        <f t="shared" si="0"/>
        <v>2406619901</v>
      </c>
      <c r="J10" s="39"/>
      <c r="K10" s="41">
        <v>428500</v>
      </c>
      <c r="L10" s="39"/>
      <c r="M10" s="42">
        <v>22873537822</v>
      </c>
      <c r="N10" s="39"/>
      <c r="O10" s="42">
        <v>18306601308</v>
      </c>
      <c r="P10" s="39"/>
      <c r="Q10" s="91">
        <f t="shared" si="1"/>
        <v>4566936514</v>
      </c>
      <c r="R10" s="91"/>
    </row>
    <row r="11" spans="1:18" ht="21.75" customHeight="1">
      <c r="A11" s="8" t="s">
        <v>50</v>
      </c>
      <c r="C11" s="41">
        <v>250000</v>
      </c>
      <c r="D11" s="39"/>
      <c r="E11" s="42">
        <v>1898635500</v>
      </c>
      <c r="F11" s="39"/>
      <c r="G11" s="42">
        <v>1732132125</v>
      </c>
      <c r="H11" s="39"/>
      <c r="I11" s="48">
        <f t="shared" si="0"/>
        <v>166503375</v>
      </c>
      <c r="J11" s="39"/>
      <c r="K11" s="41">
        <v>250000</v>
      </c>
      <c r="L11" s="39"/>
      <c r="M11" s="42">
        <v>1898635500</v>
      </c>
      <c r="N11" s="39"/>
      <c r="O11" s="42">
        <v>1824905501</v>
      </c>
      <c r="P11" s="39"/>
      <c r="Q11" s="91">
        <f t="shared" si="1"/>
        <v>73729999</v>
      </c>
      <c r="R11" s="91"/>
    </row>
    <row r="12" spans="1:18" ht="21.75" customHeight="1">
      <c r="A12" s="8" t="s">
        <v>49</v>
      </c>
      <c r="C12" s="41">
        <v>8117981</v>
      </c>
      <c r="D12" s="39"/>
      <c r="E12" s="42">
        <v>29171889632</v>
      </c>
      <c r="F12" s="39"/>
      <c r="G12" s="42">
        <v>30454968595</v>
      </c>
      <c r="H12" s="39"/>
      <c r="I12" s="48">
        <f t="shared" si="0"/>
        <v>-1283078963</v>
      </c>
      <c r="J12" s="39"/>
      <c r="K12" s="41">
        <v>8117981</v>
      </c>
      <c r="L12" s="39"/>
      <c r="M12" s="42">
        <v>29171889632</v>
      </c>
      <c r="N12" s="39"/>
      <c r="O12" s="42">
        <v>39557566521</v>
      </c>
      <c r="P12" s="39"/>
      <c r="Q12" s="91">
        <f t="shared" si="1"/>
        <v>-10385676889</v>
      </c>
      <c r="R12" s="91"/>
    </row>
    <row r="13" spans="1:18" ht="21.75" customHeight="1">
      <c r="A13" s="8" t="s">
        <v>48</v>
      </c>
      <c r="C13" s="41">
        <v>1000000</v>
      </c>
      <c r="D13" s="39"/>
      <c r="E13" s="42">
        <v>69851893500</v>
      </c>
      <c r="F13" s="39"/>
      <c r="G13" s="42">
        <v>67625221500</v>
      </c>
      <c r="H13" s="39"/>
      <c r="I13" s="48">
        <f t="shared" si="0"/>
        <v>2226672000</v>
      </c>
      <c r="J13" s="39"/>
      <c r="K13" s="41">
        <v>1000000</v>
      </c>
      <c r="L13" s="39"/>
      <c r="M13" s="42">
        <v>69851893500</v>
      </c>
      <c r="N13" s="39"/>
      <c r="O13" s="42">
        <v>53231377500</v>
      </c>
      <c r="P13" s="39"/>
      <c r="Q13" s="91">
        <f t="shared" si="1"/>
        <v>16620516000</v>
      </c>
      <c r="R13" s="91"/>
    </row>
    <row r="14" spans="1:18" ht="21.75" customHeight="1">
      <c r="A14" s="8" t="s">
        <v>32</v>
      </c>
      <c r="C14" s="41">
        <v>8660149</v>
      </c>
      <c r="D14" s="39"/>
      <c r="E14" s="42">
        <v>15581604215</v>
      </c>
      <c r="F14" s="39"/>
      <c r="G14" s="42">
        <v>12387805782</v>
      </c>
      <c r="H14" s="39"/>
      <c r="I14" s="48">
        <f t="shared" si="0"/>
        <v>3193798433</v>
      </c>
      <c r="J14" s="39"/>
      <c r="K14" s="41">
        <v>8660149</v>
      </c>
      <c r="L14" s="39"/>
      <c r="M14" s="42">
        <v>15581604215</v>
      </c>
      <c r="N14" s="39"/>
      <c r="O14" s="42">
        <v>13911531719</v>
      </c>
      <c r="P14" s="39"/>
      <c r="Q14" s="91">
        <f t="shared" si="1"/>
        <v>1670072496</v>
      </c>
      <c r="R14" s="91"/>
    </row>
    <row r="15" spans="1:18" ht="21.75" customHeight="1">
      <c r="A15" s="8" t="s">
        <v>55</v>
      </c>
      <c r="C15" s="41">
        <v>350000</v>
      </c>
      <c r="D15" s="39"/>
      <c r="E15" s="42">
        <v>1427157585</v>
      </c>
      <c r="F15" s="39"/>
      <c r="G15" s="42">
        <v>1334959447</v>
      </c>
      <c r="H15" s="39"/>
      <c r="I15" s="48">
        <f t="shared" si="0"/>
        <v>92198138</v>
      </c>
      <c r="J15" s="39"/>
      <c r="K15" s="41">
        <v>350000</v>
      </c>
      <c r="L15" s="39"/>
      <c r="M15" s="42">
        <v>1427157585</v>
      </c>
      <c r="N15" s="39"/>
      <c r="O15" s="42">
        <v>1819608525</v>
      </c>
      <c r="P15" s="39"/>
      <c r="Q15" s="91">
        <f t="shared" si="1"/>
        <v>-392450940</v>
      </c>
      <c r="R15" s="91"/>
    </row>
    <row r="16" spans="1:18" ht="21.75" customHeight="1">
      <c r="A16" s="8" t="s">
        <v>19</v>
      </c>
      <c r="C16" s="41">
        <v>245000</v>
      </c>
      <c r="D16" s="39"/>
      <c r="E16" s="42">
        <v>1904500395</v>
      </c>
      <c r="F16" s="39"/>
      <c r="G16" s="42">
        <v>1736456242</v>
      </c>
      <c r="H16" s="39"/>
      <c r="I16" s="48">
        <f t="shared" si="0"/>
        <v>168044153</v>
      </c>
      <c r="J16" s="39"/>
      <c r="K16" s="41">
        <v>245000</v>
      </c>
      <c r="L16" s="39"/>
      <c r="M16" s="42">
        <v>1904500395</v>
      </c>
      <c r="N16" s="39"/>
      <c r="O16" s="42">
        <v>1788422413</v>
      </c>
      <c r="P16" s="39"/>
      <c r="Q16" s="91">
        <f t="shared" si="1"/>
        <v>116077982</v>
      </c>
      <c r="R16" s="91"/>
    </row>
    <row r="17" spans="1:18" ht="21.75" customHeight="1">
      <c r="A17" s="8" t="s">
        <v>30</v>
      </c>
      <c r="C17" s="41">
        <v>7000000</v>
      </c>
      <c r="D17" s="39"/>
      <c r="E17" s="42">
        <v>28299609450</v>
      </c>
      <c r="F17" s="39"/>
      <c r="G17" s="42">
        <v>24409891800</v>
      </c>
      <c r="H17" s="39"/>
      <c r="I17" s="48">
        <f t="shared" si="0"/>
        <v>3889717650</v>
      </c>
      <c r="J17" s="39"/>
      <c r="K17" s="41">
        <v>7000000</v>
      </c>
      <c r="L17" s="39"/>
      <c r="M17" s="42">
        <v>28299609450</v>
      </c>
      <c r="N17" s="39"/>
      <c r="O17" s="42">
        <v>24581382533</v>
      </c>
      <c r="P17" s="39"/>
      <c r="Q17" s="91">
        <f t="shared" si="1"/>
        <v>3718226917</v>
      </c>
      <c r="R17" s="91"/>
    </row>
    <row r="18" spans="1:18" ht="21.75" customHeight="1">
      <c r="A18" s="8" t="s">
        <v>41</v>
      </c>
      <c r="C18" s="41">
        <v>15600000</v>
      </c>
      <c r="D18" s="39"/>
      <c r="E18" s="42">
        <v>23834535660</v>
      </c>
      <c r="F18" s="39"/>
      <c r="G18" s="42">
        <v>20252377080</v>
      </c>
      <c r="H18" s="39"/>
      <c r="I18" s="48">
        <f t="shared" si="0"/>
        <v>3582158580</v>
      </c>
      <c r="J18" s="39"/>
      <c r="K18" s="41">
        <v>15600000</v>
      </c>
      <c r="L18" s="39"/>
      <c r="M18" s="42">
        <v>23834535660</v>
      </c>
      <c r="N18" s="39"/>
      <c r="O18" s="42">
        <v>21710052099</v>
      </c>
      <c r="P18" s="39"/>
      <c r="Q18" s="91">
        <f t="shared" si="1"/>
        <v>2124483561</v>
      </c>
      <c r="R18" s="91"/>
    </row>
    <row r="19" spans="1:18" ht="21.75" customHeight="1">
      <c r="A19" s="8" t="s">
        <v>47</v>
      </c>
      <c r="C19" s="41">
        <v>294172</v>
      </c>
      <c r="D19" s="39"/>
      <c r="E19" s="42">
        <v>30400157499</v>
      </c>
      <c r="F19" s="39"/>
      <c r="G19" s="42">
        <v>24291468675</v>
      </c>
      <c r="H19" s="39"/>
      <c r="I19" s="48">
        <f t="shared" si="0"/>
        <v>6108688824</v>
      </c>
      <c r="J19" s="39"/>
      <c r="K19" s="41">
        <v>294172</v>
      </c>
      <c r="L19" s="39"/>
      <c r="M19" s="42">
        <v>30400157499</v>
      </c>
      <c r="N19" s="39"/>
      <c r="O19" s="42">
        <v>17285045303</v>
      </c>
      <c r="P19" s="39"/>
      <c r="Q19" s="91">
        <f t="shared" si="1"/>
        <v>13115112196</v>
      </c>
      <c r="R19" s="91"/>
    </row>
    <row r="20" spans="1:18" ht="21.75" customHeight="1">
      <c r="A20" s="8" t="s">
        <v>29</v>
      </c>
      <c r="C20" s="41">
        <v>4260000</v>
      </c>
      <c r="D20" s="39"/>
      <c r="E20" s="42">
        <v>15735970548</v>
      </c>
      <c r="F20" s="39"/>
      <c r="G20" s="42">
        <v>14554502361</v>
      </c>
      <c r="H20" s="39"/>
      <c r="I20" s="48">
        <f t="shared" si="0"/>
        <v>1181468187</v>
      </c>
      <c r="J20" s="39"/>
      <c r="K20" s="41">
        <v>4260000</v>
      </c>
      <c r="L20" s="39"/>
      <c r="M20" s="42">
        <v>15735970548</v>
      </c>
      <c r="N20" s="39"/>
      <c r="O20" s="42">
        <v>14215909016</v>
      </c>
      <c r="P20" s="39"/>
      <c r="Q20" s="91">
        <f t="shared" si="1"/>
        <v>1520061532</v>
      </c>
      <c r="R20" s="91"/>
    </row>
    <row r="21" spans="1:18" ht="21.75" customHeight="1">
      <c r="A21" s="8" t="s">
        <v>45</v>
      </c>
      <c r="C21" s="41">
        <v>385000</v>
      </c>
      <c r="D21" s="39"/>
      <c r="E21" s="42">
        <v>20302725712</v>
      </c>
      <c r="F21" s="39"/>
      <c r="G21" s="42">
        <v>18465721312</v>
      </c>
      <c r="H21" s="39"/>
      <c r="I21" s="48">
        <f t="shared" si="0"/>
        <v>1837004400</v>
      </c>
      <c r="J21" s="39"/>
      <c r="K21" s="41">
        <v>385000</v>
      </c>
      <c r="L21" s="39"/>
      <c r="M21" s="42">
        <v>20302725712</v>
      </c>
      <c r="N21" s="39"/>
      <c r="O21" s="42">
        <v>17451541800</v>
      </c>
      <c r="P21" s="39"/>
      <c r="Q21" s="91">
        <f t="shared" si="1"/>
        <v>2851183912</v>
      </c>
      <c r="R21" s="91"/>
    </row>
    <row r="22" spans="1:18" ht="21.75" customHeight="1">
      <c r="A22" s="8" t="s">
        <v>54</v>
      </c>
      <c r="C22" s="41">
        <v>8750000</v>
      </c>
      <c r="D22" s="39"/>
      <c r="E22" s="42">
        <v>62807806687</v>
      </c>
      <c r="F22" s="39"/>
      <c r="G22" s="42">
        <v>58668831000</v>
      </c>
      <c r="H22" s="39"/>
      <c r="I22" s="48">
        <f t="shared" si="0"/>
        <v>4138975687</v>
      </c>
      <c r="J22" s="39"/>
      <c r="K22" s="41">
        <v>8750000</v>
      </c>
      <c r="L22" s="39"/>
      <c r="M22" s="42">
        <v>62807806687</v>
      </c>
      <c r="N22" s="39"/>
      <c r="O22" s="42">
        <v>54097410395</v>
      </c>
      <c r="P22" s="39"/>
      <c r="Q22" s="91">
        <f t="shared" si="1"/>
        <v>8710396292</v>
      </c>
      <c r="R22" s="91"/>
    </row>
    <row r="23" spans="1:18" ht="21.75" customHeight="1">
      <c r="A23" s="8" t="s">
        <v>38</v>
      </c>
      <c r="C23" s="41">
        <v>595000</v>
      </c>
      <c r="D23" s="39"/>
      <c r="E23" s="42">
        <v>18808420050</v>
      </c>
      <c r="F23" s="39"/>
      <c r="G23" s="42">
        <v>16087705200</v>
      </c>
      <c r="H23" s="39"/>
      <c r="I23" s="48">
        <f t="shared" si="0"/>
        <v>2720714850</v>
      </c>
      <c r="J23" s="39"/>
      <c r="K23" s="41">
        <v>595000</v>
      </c>
      <c r="L23" s="39"/>
      <c r="M23" s="42">
        <v>18808420050</v>
      </c>
      <c r="N23" s="39"/>
      <c r="O23" s="42">
        <v>11029405607</v>
      </c>
      <c r="P23" s="39"/>
      <c r="Q23" s="91">
        <f t="shared" si="1"/>
        <v>7779014443</v>
      </c>
      <c r="R23" s="91"/>
    </row>
    <row r="24" spans="1:18" ht="21.75" customHeight="1">
      <c r="A24" s="8" t="s">
        <v>31</v>
      </c>
      <c r="C24" s="41">
        <v>500000</v>
      </c>
      <c r="D24" s="39"/>
      <c r="E24" s="42">
        <v>21570885000</v>
      </c>
      <c r="F24" s="39"/>
      <c r="G24" s="42">
        <v>26218068750</v>
      </c>
      <c r="H24" s="39"/>
      <c r="I24" s="48">
        <f t="shared" si="0"/>
        <v>-4647183750</v>
      </c>
      <c r="J24" s="39"/>
      <c r="K24" s="41">
        <v>500000</v>
      </c>
      <c r="L24" s="39"/>
      <c r="M24" s="42">
        <v>21570885000</v>
      </c>
      <c r="N24" s="39"/>
      <c r="O24" s="42">
        <v>23246088300</v>
      </c>
      <c r="P24" s="39"/>
      <c r="Q24" s="91">
        <f t="shared" si="1"/>
        <v>-1675203300</v>
      </c>
      <c r="R24" s="91"/>
    </row>
    <row r="25" spans="1:18" ht="21.75" customHeight="1">
      <c r="A25" s="8" t="s">
        <v>62</v>
      </c>
      <c r="C25" s="41">
        <v>4472601</v>
      </c>
      <c r="D25" s="39"/>
      <c r="E25" s="42">
        <v>27253912717</v>
      </c>
      <c r="F25" s="39"/>
      <c r="G25" s="42">
        <v>22630084132</v>
      </c>
      <c r="H25" s="39"/>
      <c r="I25" s="48">
        <f t="shared" si="0"/>
        <v>4623828585</v>
      </c>
      <c r="J25" s="39"/>
      <c r="K25" s="41">
        <v>4472601</v>
      </c>
      <c r="L25" s="39"/>
      <c r="M25" s="42">
        <v>27253912717</v>
      </c>
      <c r="N25" s="39"/>
      <c r="O25" s="42">
        <v>20517192000</v>
      </c>
      <c r="P25" s="39"/>
      <c r="Q25" s="91">
        <f t="shared" si="1"/>
        <v>6736720717</v>
      </c>
      <c r="R25" s="91"/>
    </row>
    <row r="26" spans="1:18" ht="21.75" customHeight="1">
      <c r="A26" s="8" t="s">
        <v>42</v>
      </c>
      <c r="C26" s="41">
        <v>1440000</v>
      </c>
      <c r="D26" s="39"/>
      <c r="E26" s="42">
        <v>6083586000</v>
      </c>
      <c r="F26" s="39"/>
      <c r="G26" s="42">
        <v>6409634400</v>
      </c>
      <c r="H26" s="39"/>
      <c r="I26" s="48">
        <f t="shared" si="0"/>
        <v>-326048400</v>
      </c>
      <c r="J26" s="39"/>
      <c r="K26" s="41">
        <v>1440000</v>
      </c>
      <c r="L26" s="39"/>
      <c r="M26" s="42">
        <v>6083586000</v>
      </c>
      <c r="N26" s="39"/>
      <c r="O26" s="42">
        <v>5980204800</v>
      </c>
      <c r="P26" s="39"/>
      <c r="Q26" s="91">
        <f t="shared" si="1"/>
        <v>103381200</v>
      </c>
      <c r="R26" s="91"/>
    </row>
    <row r="27" spans="1:18" ht="21.75" customHeight="1">
      <c r="A27" s="8" t="s">
        <v>57</v>
      </c>
      <c r="C27" s="41">
        <v>281250</v>
      </c>
      <c r="D27" s="39"/>
      <c r="E27" s="42">
        <v>5166574875</v>
      </c>
      <c r="F27" s="39"/>
      <c r="G27" s="42">
        <v>3869339625</v>
      </c>
      <c r="H27" s="39"/>
      <c r="I27" s="48">
        <f t="shared" si="0"/>
        <v>1297235250</v>
      </c>
      <c r="J27" s="39"/>
      <c r="K27" s="41">
        <v>281250</v>
      </c>
      <c r="L27" s="39"/>
      <c r="M27" s="42">
        <v>5166574875</v>
      </c>
      <c r="N27" s="39"/>
      <c r="O27" s="42">
        <v>4498076250</v>
      </c>
      <c r="P27" s="39"/>
      <c r="Q27" s="91">
        <f t="shared" si="1"/>
        <v>668498625</v>
      </c>
      <c r="R27" s="91"/>
    </row>
    <row r="28" spans="1:18" ht="21.75" customHeight="1">
      <c r="A28" s="8" t="s">
        <v>21</v>
      </c>
      <c r="C28" s="41">
        <v>2035520</v>
      </c>
      <c r="D28" s="39"/>
      <c r="E28" s="42">
        <v>39699277830</v>
      </c>
      <c r="F28" s="39"/>
      <c r="G28" s="42">
        <v>35935737730</v>
      </c>
      <c r="H28" s="39"/>
      <c r="I28" s="48">
        <f t="shared" si="0"/>
        <v>3763540100</v>
      </c>
      <c r="J28" s="39"/>
      <c r="K28" s="41">
        <v>2035520</v>
      </c>
      <c r="L28" s="39"/>
      <c r="M28" s="42">
        <v>39699277830</v>
      </c>
      <c r="N28" s="39"/>
      <c r="O28" s="42">
        <v>29116850559</v>
      </c>
      <c r="P28" s="39"/>
      <c r="Q28" s="91">
        <f t="shared" si="1"/>
        <v>10582427271</v>
      </c>
      <c r="R28" s="91"/>
    </row>
    <row r="29" spans="1:18" ht="21.75" customHeight="1">
      <c r="A29" s="8" t="s">
        <v>61</v>
      </c>
      <c r="C29" s="41">
        <v>305300</v>
      </c>
      <c r="D29" s="39"/>
      <c r="E29" s="42">
        <v>16418455456</v>
      </c>
      <c r="F29" s="39"/>
      <c r="G29" s="42">
        <v>15432134195</v>
      </c>
      <c r="H29" s="39"/>
      <c r="I29" s="48">
        <f t="shared" si="0"/>
        <v>986321261</v>
      </c>
      <c r="J29" s="39"/>
      <c r="K29" s="41">
        <v>305300</v>
      </c>
      <c r="L29" s="39"/>
      <c r="M29" s="42">
        <v>16418455456</v>
      </c>
      <c r="N29" s="39"/>
      <c r="O29" s="42">
        <v>15599050101</v>
      </c>
      <c r="P29" s="39"/>
      <c r="Q29" s="91">
        <f t="shared" si="1"/>
        <v>819405355</v>
      </c>
      <c r="R29" s="91"/>
    </row>
    <row r="30" spans="1:18" ht="21.75" customHeight="1">
      <c r="A30" s="8" t="s">
        <v>25</v>
      </c>
      <c r="C30" s="41">
        <v>5769173</v>
      </c>
      <c r="D30" s="39"/>
      <c r="E30" s="42">
        <v>18024622300</v>
      </c>
      <c r="F30" s="39"/>
      <c r="G30" s="42">
        <v>13981555573</v>
      </c>
      <c r="H30" s="39"/>
      <c r="I30" s="48">
        <f t="shared" si="0"/>
        <v>4043066727</v>
      </c>
      <c r="J30" s="39"/>
      <c r="K30" s="41">
        <v>5769173</v>
      </c>
      <c r="L30" s="39"/>
      <c r="M30" s="42">
        <v>18024622300</v>
      </c>
      <c r="N30" s="39"/>
      <c r="O30" s="42">
        <v>14232209004</v>
      </c>
      <c r="P30" s="39"/>
      <c r="Q30" s="91">
        <f t="shared" si="1"/>
        <v>3792413296</v>
      </c>
      <c r="R30" s="91"/>
    </row>
    <row r="31" spans="1:18" ht="21.75" customHeight="1">
      <c r="A31" s="8" t="s">
        <v>60</v>
      </c>
      <c r="C31" s="41">
        <v>50000</v>
      </c>
      <c r="D31" s="39"/>
      <c r="E31" s="42">
        <v>752992875</v>
      </c>
      <c r="F31" s="39"/>
      <c r="G31" s="42">
        <v>696829050</v>
      </c>
      <c r="H31" s="39"/>
      <c r="I31" s="48">
        <f t="shared" si="0"/>
        <v>56163825</v>
      </c>
      <c r="J31" s="39"/>
      <c r="K31" s="41">
        <v>50000</v>
      </c>
      <c r="L31" s="39"/>
      <c r="M31" s="42">
        <v>752992875</v>
      </c>
      <c r="N31" s="39"/>
      <c r="O31" s="42">
        <v>908064676</v>
      </c>
      <c r="P31" s="39"/>
      <c r="Q31" s="91">
        <f t="shared" si="1"/>
        <v>-155071801</v>
      </c>
      <c r="R31" s="91"/>
    </row>
    <row r="32" spans="1:18" ht="21.75" customHeight="1">
      <c r="A32" s="8" t="s">
        <v>24</v>
      </c>
      <c r="C32" s="41">
        <v>35684508</v>
      </c>
      <c r="D32" s="39"/>
      <c r="E32" s="42">
        <v>103259531051</v>
      </c>
      <c r="F32" s="39"/>
      <c r="G32" s="42">
        <v>75341315613</v>
      </c>
      <c r="H32" s="39"/>
      <c r="I32" s="48">
        <f t="shared" si="0"/>
        <v>27918215438</v>
      </c>
      <c r="J32" s="39"/>
      <c r="K32" s="41">
        <v>35684508</v>
      </c>
      <c r="L32" s="39"/>
      <c r="M32" s="42">
        <v>103259531051</v>
      </c>
      <c r="N32" s="39"/>
      <c r="O32" s="42">
        <v>67934101045</v>
      </c>
      <c r="P32" s="39"/>
      <c r="Q32" s="91">
        <f t="shared" si="1"/>
        <v>35325430006</v>
      </c>
      <c r="R32" s="91"/>
    </row>
    <row r="33" spans="1:18" ht="21.75" customHeight="1">
      <c r="A33" s="8" t="s">
        <v>37</v>
      </c>
      <c r="C33" s="41">
        <v>617383</v>
      </c>
      <c r="D33" s="39"/>
      <c r="E33" s="42">
        <v>613709571</v>
      </c>
      <c r="F33" s="39"/>
      <c r="G33" s="42">
        <v>613709571</v>
      </c>
      <c r="H33" s="39"/>
      <c r="I33" s="48">
        <f t="shared" si="0"/>
        <v>0</v>
      </c>
      <c r="J33" s="39"/>
      <c r="K33" s="41">
        <v>617383</v>
      </c>
      <c r="L33" s="39"/>
      <c r="M33" s="42">
        <v>613709571</v>
      </c>
      <c r="N33" s="39"/>
      <c r="O33" s="42">
        <v>1861994838</v>
      </c>
      <c r="P33" s="39"/>
      <c r="Q33" s="91">
        <f t="shared" si="1"/>
        <v>-1248285267</v>
      </c>
      <c r="R33" s="91"/>
    </row>
    <row r="34" spans="1:18" ht="21.75" customHeight="1">
      <c r="A34" s="8" t="s">
        <v>63</v>
      </c>
      <c r="C34" s="41">
        <v>100000</v>
      </c>
      <c r="D34" s="39"/>
      <c r="E34" s="42">
        <v>1386699750</v>
      </c>
      <c r="F34" s="39"/>
      <c r="G34" s="42">
        <v>1206118235</v>
      </c>
      <c r="H34" s="39"/>
      <c r="I34" s="48">
        <f t="shared" si="0"/>
        <v>180581515</v>
      </c>
      <c r="J34" s="39"/>
      <c r="K34" s="41">
        <v>100000</v>
      </c>
      <c r="L34" s="39"/>
      <c r="M34" s="42">
        <v>1386699750</v>
      </c>
      <c r="N34" s="39"/>
      <c r="O34" s="42">
        <v>1206118235</v>
      </c>
      <c r="P34" s="39"/>
      <c r="Q34" s="91">
        <f t="shared" si="1"/>
        <v>180581515</v>
      </c>
      <c r="R34" s="91"/>
    </row>
    <row r="35" spans="1:18" ht="21.75" customHeight="1">
      <c r="A35" s="8" t="s">
        <v>23</v>
      </c>
      <c r="C35" s="41">
        <v>72634517</v>
      </c>
      <c r="D35" s="39"/>
      <c r="E35" s="42">
        <v>45992891614</v>
      </c>
      <c r="F35" s="39"/>
      <c r="G35" s="42">
        <v>40144501942</v>
      </c>
      <c r="H35" s="39"/>
      <c r="I35" s="48">
        <f t="shared" si="0"/>
        <v>5848389672</v>
      </c>
      <c r="J35" s="39"/>
      <c r="K35" s="41">
        <v>72634517</v>
      </c>
      <c r="L35" s="39"/>
      <c r="M35" s="42">
        <v>45992891614</v>
      </c>
      <c r="N35" s="39"/>
      <c r="O35" s="42">
        <v>44141738968</v>
      </c>
      <c r="P35" s="39"/>
      <c r="Q35" s="91">
        <f t="shared" si="1"/>
        <v>1851152646</v>
      </c>
      <c r="R35" s="91"/>
    </row>
    <row r="36" spans="1:18" ht="21.75" customHeight="1">
      <c r="A36" s="8" t="s">
        <v>27</v>
      </c>
      <c r="C36" s="41">
        <v>1891700</v>
      </c>
      <c r="D36" s="39"/>
      <c r="E36" s="42">
        <v>4584523410</v>
      </c>
      <c r="F36" s="39"/>
      <c r="G36" s="42">
        <v>3997824762</v>
      </c>
      <c r="H36" s="39"/>
      <c r="I36" s="48">
        <f t="shared" si="0"/>
        <v>586698648</v>
      </c>
      <c r="J36" s="39"/>
      <c r="K36" s="41">
        <v>1891700</v>
      </c>
      <c r="L36" s="39"/>
      <c r="M36" s="42">
        <v>4584523410</v>
      </c>
      <c r="N36" s="39"/>
      <c r="O36" s="42">
        <v>5208830946</v>
      </c>
      <c r="P36" s="39"/>
      <c r="Q36" s="91">
        <f t="shared" si="1"/>
        <v>-624307536</v>
      </c>
      <c r="R36" s="91"/>
    </row>
    <row r="37" spans="1:18" ht="21.75" customHeight="1">
      <c r="A37" s="8" t="s">
        <v>20</v>
      </c>
      <c r="C37" s="41">
        <v>50993427</v>
      </c>
      <c r="D37" s="39"/>
      <c r="E37" s="42">
        <v>23063957329</v>
      </c>
      <c r="F37" s="39"/>
      <c r="G37" s="42">
        <v>23069912400</v>
      </c>
      <c r="H37" s="39"/>
      <c r="I37" s="48">
        <f t="shared" si="0"/>
        <v>-5955071</v>
      </c>
      <c r="J37" s="39"/>
      <c r="K37" s="41">
        <v>50993427</v>
      </c>
      <c r="L37" s="39"/>
      <c r="M37" s="42">
        <v>23063957329</v>
      </c>
      <c r="N37" s="39"/>
      <c r="O37" s="42">
        <v>20040047998</v>
      </c>
      <c r="P37" s="39"/>
      <c r="Q37" s="91">
        <f t="shared" si="1"/>
        <v>3023909331</v>
      </c>
      <c r="R37" s="91"/>
    </row>
    <row r="38" spans="1:18" ht="21.75" customHeight="1">
      <c r="A38" s="8" t="s">
        <v>46</v>
      </c>
      <c r="C38" s="41">
        <v>4428997</v>
      </c>
      <c r="D38" s="39"/>
      <c r="E38" s="42">
        <v>56970219413</v>
      </c>
      <c r="F38" s="39"/>
      <c r="G38" s="42">
        <v>46844137137</v>
      </c>
      <c r="H38" s="39"/>
      <c r="I38" s="48">
        <f t="shared" si="0"/>
        <v>10126082276</v>
      </c>
      <c r="J38" s="39"/>
      <c r="K38" s="41">
        <v>4428997</v>
      </c>
      <c r="L38" s="39"/>
      <c r="M38" s="42">
        <v>56970219413</v>
      </c>
      <c r="N38" s="39"/>
      <c r="O38" s="42">
        <v>37818715970</v>
      </c>
      <c r="P38" s="39"/>
      <c r="Q38" s="91">
        <f t="shared" si="1"/>
        <v>19151503443</v>
      </c>
      <c r="R38" s="91"/>
    </row>
    <row r="39" spans="1:18" ht="21.75" customHeight="1">
      <c r="A39" s="8" t="s">
        <v>51</v>
      </c>
      <c r="C39" s="41">
        <v>13888888</v>
      </c>
      <c r="D39" s="39"/>
      <c r="E39" s="42">
        <v>60070989905</v>
      </c>
      <c r="F39" s="39"/>
      <c r="G39" s="42">
        <v>53374959084</v>
      </c>
      <c r="H39" s="39"/>
      <c r="I39" s="48">
        <f t="shared" si="0"/>
        <v>6696030821</v>
      </c>
      <c r="J39" s="39"/>
      <c r="K39" s="41">
        <v>13888888</v>
      </c>
      <c r="L39" s="39"/>
      <c r="M39" s="42">
        <v>60070989905</v>
      </c>
      <c r="N39" s="39"/>
      <c r="O39" s="42">
        <v>56859655956</v>
      </c>
      <c r="P39" s="39"/>
      <c r="Q39" s="91">
        <f t="shared" si="1"/>
        <v>3211333949</v>
      </c>
      <c r="R39" s="91"/>
    </row>
    <row r="40" spans="1:18" ht="21.75" customHeight="1">
      <c r="A40" s="8" t="s">
        <v>56</v>
      </c>
      <c r="C40" s="41">
        <v>225000</v>
      </c>
      <c r="D40" s="39"/>
      <c r="E40" s="42">
        <v>3670281112</v>
      </c>
      <c r="F40" s="39"/>
      <c r="G40" s="42">
        <v>3041793000</v>
      </c>
      <c r="H40" s="39"/>
      <c r="I40" s="48">
        <f t="shared" si="0"/>
        <v>628488112</v>
      </c>
      <c r="J40" s="39"/>
      <c r="K40" s="41">
        <v>225000</v>
      </c>
      <c r="L40" s="39"/>
      <c r="M40" s="42">
        <v>3670281112</v>
      </c>
      <c r="N40" s="39"/>
      <c r="O40" s="42">
        <v>1480155260</v>
      </c>
      <c r="P40" s="39"/>
      <c r="Q40" s="91">
        <f t="shared" si="1"/>
        <v>2190125852</v>
      </c>
      <c r="R40" s="91"/>
    </row>
    <row r="41" spans="1:18" ht="21.75" customHeight="1">
      <c r="A41" s="8" t="s">
        <v>53</v>
      </c>
      <c r="C41" s="41">
        <v>175000</v>
      </c>
      <c r="D41" s="39"/>
      <c r="E41" s="42">
        <v>7793352000</v>
      </c>
      <c r="F41" s="39"/>
      <c r="G41" s="42">
        <v>6786292589</v>
      </c>
      <c r="H41" s="39"/>
      <c r="I41" s="48">
        <f t="shared" si="0"/>
        <v>1007059411</v>
      </c>
      <c r="J41" s="39"/>
      <c r="K41" s="41">
        <v>175000</v>
      </c>
      <c r="L41" s="39"/>
      <c r="M41" s="42">
        <v>7793352000</v>
      </c>
      <c r="N41" s="39"/>
      <c r="O41" s="42">
        <v>7339157909</v>
      </c>
      <c r="P41" s="39"/>
      <c r="Q41" s="91">
        <f t="shared" si="1"/>
        <v>454194091</v>
      </c>
      <c r="R41" s="91"/>
    </row>
    <row r="42" spans="1:18" ht="21.75" customHeight="1">
      <c r="A42" s="8" t="s">
        <v>33</v>
      </c>
      <c r="C42" s="41">
        <v>9060077</v>
      </c>
      <c r="D42" s="39"/>
      <c r="E42" s="42">
        <v>71779171248</v>
      </c>
      <c r="F42" s="39"/>
      <c r="G42" s="42">
        <v>56548042534</v>
      </c>
      <c r="H42" s="39"/>
      <c r="I42" s="48">
        <f t="shared" si="0"/>
        <v>15231128714</v>
      </c>
      <c r="J42" s="39"/>
      <c r="K42" s="41">
        <v>9060077</v>
      </c>
      <c r="L42" s="39"/>
      <c r="M42" s="42">
        <v>71779171248</v>
      </c>
      <c r="N42" s="39"/>
      <c r="O42" s="42">
        <v>54685487490</v>
      </c>
      <c r="P42" s="39"/>
      <c r="Q42" s="91">
        <f t="shared" si="1"/>
        <v>17093683758</v>
      </c>
      <c r="R42" s="91"/>
    </row>
    <row r="43" spans="1:18" ht="21.75" customHeight="1">
      <c r="A43" s="8" t="s">
        <v>18</v>
      </c>
      <c r="C43" s="41">
        <v>75</v>
      </c>
      <c r="D43" s="39"/>
      <c r="E43" s="42">
        <v>6258787</v>
      </c>
      <c r="F43" s="39"/>
      <c r="G43" s="42">
        <v>4784114</v>
      </c>
      <c r="H43" s="39"/>
      <c r="I43" s="48">
        <f t="shared" si="0"/>
        <v>1474673</v>
      </c>
      <c r="J43" s="39"/>
      <c r="K43" s="41">
        <v>75</v>
      </c>
      <c r="L43" s="39"/>
      <c r="M43" s="42">
        <v>6258787</v>
      </c>
      <c r="N43" s="39"/>
      <c r="O43" s="42">
        <v>4112010</v>
      </c>
      <c r="P43" s="39"/>
      <c r="Q43" s="91">
        <f t="shared" si="1"/>
        <v>2146777</v>
      </c>
      <c r="R43" s="91"/>
    </row>
    <row r="44" spans="1:18" ht="21.75" customHeight="1">
      <c r="A44" s="8" t="s">
        <v>22</v>
      </c>
      <c r="C44" s="41">
        <v>1750000</v>
      </c>
      <c r="D44" s="39"/>
      <c r="E44" s="42">
        <v>5103949725</v>
      </c>
      <c r="F44" s="39"/>
      <c r="G44" s="42">
        <v>4695146662</v>
      </c>
      <c r="H44" s="39"/>
      <c r="I44" s="48">
        <f t="shared" si="0"/>
        <v>408803063</v>
      </c>
      <c r="J44" s="39"/>
      <c r="K44" s="41">
        <v>1750000</v>
      </c>
      <c r="L44" s="39"/>
      <c r="M44" s="42">
        <v>5103949725</v>
      </c>
      <c r="N44" s="39"/>
      <c r="O44" s="42">
        <v>3871011690</v>
      </c>
      <c r="P44" s="39"/>
      <c r="Q44" s="91">
        <f t="shared" si="1"/>
        <v>1232938035</v>
      </c>
      <c r="R44" s="91"/>
    </row>
    <row r="45" spans="1:18" ht="21.75" customHeight="1">
      <c r="A45" s="8" t="s">
        <v>36</v>
      </c>
      <c r="C45" s="41">
        <v>1000000</v>
      </c>
      <c r="D45" s="39"/>
      <c r="E45" s="42">
        <v>6769480500</v>
      </c>
      <c r="F45" s="39"/>
      <c r="G45" s="42">
        <v>6391741500</v>
      </c>
      <c r="H45" s="39"/>
      <c r="I45" s="48">
        <f t="shared" si="0"/>
        <v>377739000</v>
      </c>
      <c r="J45" s="39"/>
      <c r="K45" s="41">
        <v>1000000</v>
      </c>
      <c r="L45" s="39"/>
      <c r="M45" s="42">
        <v>6769480500</v>
      </c>
      <c r="N45" s="39"/>
      <c r="O45" s="42">
        <v>6540849012</v>
      </c>
      <c r="P45" s="39"/>
      <c r="Q45" s="91">
        <f t="shared" si="1"/>
        <v>228631488</v>
      </c>
      <c r="R45" s="91"/>
    </row>
    <row r="46" spans="1:18" ht="21.75" customHeight="1">
      <c r="A46" s="8" t="s">
        <v>28</v>
      </c>
      <c r="C46" s="41">
        <v>1062500</v>
      </c>
      <c r="D46" s="39"/>
      <c r="E46" s="42">
        <v>4791880153</v>
      </c>
      <c r="F46" s="39"/>
      <c r="G46" s="42">
        <v>4114869975</v>
      </c>
      <c r="H46" s="39"/>
      <c r="I46" s="48">
        <f t="shared" si="0"/>
        <v>677010178</v>
      </c>
      <c r="J46" s="39"/>
      <c r="K46" s="41">
        <v>1062500</v>
      </c>
      <c r="L46" s="39"/>
      <c r="M46" s="42">
        <v>4791880153</v>
      </c>
      <c r="N46" s="39"/>
      <c r="O46" s="42">
        <v>3996578025</v>
      </c>
      <c r="P46" s="39"/>
      <c r="Q46" s="91">
        <f t="shared" si="1"/>
        <v>795302128</v>
      </c>
      <c r="R46" s="91"/>
    </row>
    <row r="47" spans="1:18" ht="21.75" customHeight="1">
      <c r="A47" s="8" t="s">
        <v>35</v>
      </c>
      <c r="C47" s="41">
        <v>900000</v>
      </c>
      <c r="D47" s="39"/>
      <c r="E47" s="42">
        <v>3114259245</v>
      </c>
      <c r="F47" s="39"/>
      <c r="G47" s="42">
        <v>2917437345</v>
      </c>
      <c r="H47" s="39"/>
      <c r="I47" s="48">
        <f t="shared" si="0"/>
        <v>196821900</v>
      </c>
      <c r="J47" s="39"/>
      <c r="K47" s="41">
        <v>900000</v>
      </c>
      <c r="L47" s="39"/>
      <c r="M47" s="42">
        <v>3114259245</v>
      </c>
      <c r="N47" s="39"/>
      <c r="O47" s="42">
        <v>2934412033</v>
      </c>
      <c r="P47" s="39"/>
      <c r="Q47" s="91">
        <f t="shared" si="1"/>
        <v>179847212</v>
      </c>
      <c r="R47" s="91"/>
    </row>
    <row r="48" spans="1:18" ht="21.75" customHeight="1">
      <c r="A48" s="8" t="s">
        <v>52</v>
      </c>
      <c r="C48" s="41">
        <v>1103350</v>
      </c>
      <c r="D48" s="39"/>
      <c r="E48" s="42">
        <v>15585315809</v>
      </c>
      <c r="F48" s="39"/>
      <c r="G48" s="42">
        <v>15102730379</v>
      </c>
      <c r="H48" s="39"/>
      <c r="I48" s="48">
        <f t="shared" si="0"/>
        <v>482585430</v>
      </c>
      <c r="J48" s="39"/>
      <c r="K48" s="41">
        <v>1103350</v>
      </c>
      <c r="L48" s="39"/>
      <c r="M48" s="42">
        <v>15585315809</v>
      </c>
      <c r="N48" s="39"/>
      <c r="O48" s="42">
        <v>16469567135</v>
      </c>
      <c r="P48" s="39"/>
      <c r="Q48" s="91">
        <f t="shared" si="1"/>
        <v>-884251326</v>
      </c>
      <c r="R48" s="91"/>
    </row>
    <row r="49" spans="1:18" ht="21.75" customHeight="1">
      <c r="A49" s="8" t="s">
        <v>39</v>
      </c>
      <c r="C49" s="41">
        <v>800000</v>
      </c>
      <c r="D49" s="39"/>
      <c r="E49" s="42">
        <v>4007214360</v>
      </c>
      <c r="F49" s="39"/>
      <c r="G49" s="42">
        <v>3747966120</v>
      </c>
      <c r="H49" s="39"/>
      <c r="I49" s="48">
        <f t="shared" si="0"/>
        <v>259248240</v>
      </c>
      <c r="J49" s="39"/>
      <c r="K49" s="41">
        <v>800000</v>
      </c>
      <c r="L49" s="39"/>
      <c r="M49" s="42">
        <v>4007214360</v>
      </c>
      <c r="N49" s="39"/>
      <c r="O49" s="42">
        <v>3961090440</v>
      </c>
      <c r="P49" s="39"/>
      <c r="Q49" s="91">
        <f t="shared" si="1"/>
        <v>46123920</v>
      </c>
      <c r="R49" s="91"/>
    </row>
    <row r="50" spans="1:18" ht="21.75" customHeight="1">
      <c r="A50" s="8" t="s">
        <v>44</v>
      </c>
      <c r="C50" s="41">
        <v>1000000</v>
      </c>
      <c r="D50" s="39"/>
      <c r="E50" s="42">
        <v>4867862850</v>
      </c>
      <c r="F50" s="39"/>
      <c r="G50" s="42">
        <v>3961289250</v>
      </c>
      <c r="H50" s="39"/>
      <c r="I50" s="48">
        <f t="shared" si="0"/>
        <v>906573600</v>
      </c>
      <c r="J50" s="39"/>
      <c r="K50" s="41">
        <v>1000000</v>
      </c>
      <c r="L50" s="39"/>
      <c r="M50" s="42">
        <v>4867862850</v>
      </c>
      <c r="N50" s="39"/>
      <c r="O50" s="42">
        <v>5874835500</v>
      </c>
      <c r="P50" s="39"/>
      <c r="Q50" s="91">
        <f t="shared" si="1"/>
        <v>-1006972650</v>
      </c>
      <c r="R50" s="91"/>
    </row>
    <row r="51" spans="1:18" ht="21.75" customHeight="1">
      <c r="A51" s="8" t="s">
        <v>59</v>
      </c>
      <c r="C51" s="41">
        <v>11756699</v>
      </c>
      <c r="D51" s="39"/>
      <c r="E51" s="42">
        <v>50521805728</v>
      </c>
      <c r="F51" s="39"/>
      <c r="G51" s="42">
        <v>39641444606</v>
      </c>
      <c r="H51" s="39"/>
      <c r="I51" s="48">
        <f>E51-G51</f>
        <v>10880361122</v>
      </c>
      <c r="J51" s="39"/>
      <c r="K51" s="41">
        <v>11756699</v>
      </c>
      <c r="L51" s="39"/>
      <c r="M51" s="42">
        <v>50521805728</v>
      </c>
      <c r="N51" s="39"/>
      <c r="O51" s="42">
        <v>41254215642</v>
      </c>
      <c r="P51" s="39"/>
      <c r="Q51" s="91">
        <f>M51-O51</f>
        <v>9267590086</v>
      </c>
      <c r="R51" s="91"/>
    </row>
    <row r="52" spans="1:18" ht="21.75" customHeight="1">
      <c r="A52" s="8" t="s">
        <v>40</v>
      </c>
      <c r="C52" s="41">
        <v>9262001</v>
      </c>
      <c r="D52" s="39"/>
      <c r="E52" s="42">
        <v>3277653585</v>
      </c>
      <c r="F52" s="39"/>
      <c r="G52" s="42">
        <v>3277653585</v>
      </c>
      <c r="H52" s="39"/>
      <c r="I52" s="48">
        <f t="shared" si="0"/>
        <v>0</v>
      </c>
      <c r="J52" s="39"/>
      <c r="K52" s="41">
        <v>9262001</v>
      </c>
      <c r="L52" s="39"/>
      <c r="M52" s="42">
        <v>3277653585</v>
      </c>
      <c r="N52" s="39"/>
      <c r="O52" s="42">
        <v>3126756441</v>
      </c>
      <c r="P52" s="39"/>
      <c r="Q52" s="91">
        <f t="shared" si="1"/>
        <v>150897144</v>
      </c>
      <c r="R52" s="91"/>
    </row>
    <row r="53" spans="1:18" ht="21.75" customHeight="1">
      <c r="A53" s="14" t="s">
        <v>26</v>
      </c>
      <c r="C53" s="43">
        <v>350000</v>
      </c>
      <c r="D53" s="39"/>
      <c r="E53" s="44">
        <v>1215971662</v>
      </c>
      <c r="F53" s="39"/>
      <c r="G53" s="44">
        <v>1102898475</v>
      </c>
      <c r="H53" s="39"/>
      <c r="I53" s="48">
        <f t="shared" si="0"/>
        <v>113073187</v>
      </c>
      <c r="J53" s="39"/>
      <c r="K53" s="43">
        <v>350000</v>
      </c>
      <c r="L53" s="39"/>
      <c r="M53" s="44">
        <v>1215971662</v>
      </c>
      <c r="N53" s="39"/>
      <c r="O53" s="44">
        <v>1042708747</v>
      </c>
      <c r="P53" s="39"/>
      <c r="Q53" s="91">
        <f t="shared" si="1"/>
        <v>173262915</v>
      </c>
      <c r="R53" s="91"/>
    </row>
    <row r="54" spans="1:18" s="23" customFormat="1" ht="21.75" customHeight="1" thickBot="1">
      <c r="A54" s="16"/>
      <c r="C54" s="45"/>
      <c r="D54" s="46"/>
      <c r="E54" s="47">
        <f>SUM(E8:E53)</f>
        <v>976449218815</v>
      </c>
      <c r="F54" s="46"/>
      <c r="G54" s="47">
        <f>SUM(G8:G53)</f>
        <v>851486662623</v>
      </c>
      <c r="H54" s="46"/>
      <c r="I54" s="50">
        <f>SUM(I8:I53)</f>
        <v>124962556192</v>
      </c>
      <c r="J54" s="46"/>
      <c r="K54" s="45"/>
      <c r="L54" s="46"/>
      <c r="M54" s="47">
        <f>SUM(M8:M53)</f>
        <v>976449218815</v>
      </c>
      <c r="N54" s="46"/>
      <c r="O54" s="47">
        <f>SUM(O8:O53)</f>
        <v>810503239720</v>
      </c>
      <c r="P54" s="46"/>
      <c r="Q54" s="94">
        <f>SUM(Q8:R53)</f>
        <v>165945979095</v>
      </c>
      <c r="R54" s="94"/>
    </row>
    <row r="56" spans="1:18">
      <c r="Q56" s="65"/>
    </row>
    <row r="57" spans="1:18">
      <c r="Q57" s="65"/>
      <c r="R57" s="34"/>
    </row>
    <row r="58" spans="1:18">
      <c r="Q58" s="67">
        <v>165945979084</v>
      </c>
      <c r="R58" s="34"/>
    </row>
    <row r="59" spans="1:18">
      <c r="Q59" s="34"/>
      <c r="R59" s="34"/>
    </row>
    <row r="60" spans="1:18">
      <c r="Q60" s="35">
        <f>Q58-Q54</f>
        <v>-11</v>
      </c>
      <c r="R60" s="34"/>
    </row>
    <row r="61" spans="1:18">
      <c r="Q61" s="65"/>
      <c r="R61" s="34"/>
    </row>
  </sheetData>
  <mergeCells count="5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54:R54"/>
    <mergeCell ref="Q48:R48"/>
    <mergeCell ref="Q49:R49"/>
    <mergeCell ref="Q50:R50"/>
    <mergeCell ref="Q51:R51"/>
    <mergeCell ref="Q52:R5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0"/>
  <sheetViews>
    <sheetView rightToLeft="1" workbookViewId="0">
      <selection activeCell="A4" sqref="A4"/>
    </sheetView>
  </sheetViews>
  <sheetFormatPr defaultRowHeight="12.75"/>
  <cols>
    <col min="1" max="1" width="8.28515625" bestFit="1" customWidth="1"/>
    <col min="2" max="2" width="1.28515625" customWidth="1"/>
    <col min="3" max="3" width="10.5703125" bestFit="1" customWidth="1"/>
    <col min="4" max="4" width="1.28515625" customWidth="1"/>
    <col min="5" max="5" width="10.57031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42578125" bestFit="1" customWidth="1"/>
    <col min="49" max="49" width="7.7109375" customWidth="1"/>
    <col min="50" max="50" width="0.28515625" customWidth="1"/>
  </cols>
  <sheetData>
    <row r="1" spans="1:49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</row>
    <row r="2" spans="1:49" ht="25.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</row>
    <row r="3" spans="1:49" ht="25.5">
      <c r="A3" s="71" t="s">
        <v>219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</row>
    <row r="5" spans="1:49" ht="24">
      <c r="A5" s="81" t="s">
        <v>65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</row>
    <row r="6" spans="1:49" ht="21">
      <c r="I6" s="79" t="s">
        <v>7</v>
      </c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C6" s="79" t="s">
        <v>9</v>
      </c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</row>
    <row r="7" spans="1:49"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9" ht="21">
      <c r="A8" s="79" t="s">
        <v>66</v>
      </c>
      <c r="B8" s="79"/>
      <c r="C8" s="79"/>
      <c r="D8" s="79"/>
      <c r="E8" s="79"/>
      <c r="F8" s="79"/>
      <c r="G8" s="79"/>
      <c r="I8" s="79" t="s">
        <v>67</v>
      </c>
      <c r="J8" s="79"/>
      <c r="K8" s="79"/>
      <c r="M8" s="79" t="s">
        <v>68</v>
      </c>
      <c r="N8" s="79"/>
      <c r="O8" s="79"/>
      <c r="Q8" s="79" t="s">
        <v>69</v>
      </c>
      <c r="R8" s="79"/>
      <c r="S8" s="79"/>
      <c r="T8" s="79"/>
      <c r="U8" s="79"/>
      <c r="W8" s="79" t="s">
        <v>70</v>
      </c>
      <c r="X8" s="79"/>
      <c r="Y8" s="79"/>
      <c r="Z8" s="79"/>
      <c r="AA8" s="79"/>
      <c r="AC8" s="79" t="s">
        <v>67</v>
      </c>
      <c r="AD8" s="79"/>
      <c r="AE8" s="79"/>
      <c r="AF8" s="79"/>
      <c r="AG8" s="79"/>
      <c r="AI8" s="79" t="s">
        <v>68</v>
      </c>
      <c r="AJ8" s="79"/>
      <c r="AK8" s="79"/>
      <c r="AM8" s="79" t="s">
        <v>69</v>
      </c>
      <c r="AN8" s="79"/>
      <c r="AO8" s="79"/>
      <c r="AQ8" s="79" t="s">
        <v>70</v>
      </c>
      <c r="AR8" s="79"/>
      <c r="AS8" s="79"/>
    </row>
    <row r="9" spans="1:49" ht="24">
      <c r="A9" s="81" t="s">
        <v>71</v>
      </c>
      <c r="B9" s="82"/>
      <c r="C9" s="82"/>
      <c r="D9" s="82"/>
      <c r="E9" s="82"/>
      <c r="F9" s="82"/>
      <c r="G9" s="82"/>
      <c r="H9" s="81"/>
      <c r="I9" s="82"/>
      <c r="J9" s="82"/>
      <c r="K9" s="82"/>
      <c r="L9" s="81"/>
      <c r="M9" s="82"/>
      <c r="N9" s="82"/>
      <c r="O9" s="82"/>
      <c r="P9" s="81"/>
      <c r="Q9" s="82"/>
      <c r="R9" s="82"/>
      <c r="S9" s="82"/>
      <c r="T9" s="82"/>
      <c r="U9" s="82"/>
      <c r="V9" s="81"/>
      <c r="W9" s="82"/>
      <c r="X9" s="82"/>
      <c r="Y9" s="82"/>
      <c r="Z9" s="82"/>
      <c r="AA9" s="82"/>
      <c r="AB9" s="81"/>
      <c r="AC9" s="82"/>
      <c r="AD9" s="82"/>
      <c r="AE9" s="82"/>
      <c r="AF9" s="82"/>
      <c r="AG9" s="82"/>
      <c r="AH9" s="81"/>
      <c r="AI9" s="82"/>
      <c r="AJ9" s="82"/>
      <c r="AK9" s="82"/>
      <c r="AL9" s="81"/>
      <c r="AM9" s="82"/>
      <c r="AN9" s="82"/>
      <c r="AO9" s="82"/>
      <c r="AP9" s="81"/>
      <c r="AQ9" s="82"/>
      <c r="AR9" s="82"/>
      <c r="AS9" s="82"/>
      <c r="AT9" s="81"/>
      <c r="AU9" s="81"/>
      <c r="AV9" s="81"/>
      <c r="AW9" s="81"/>
    </row>
    <row r="10" spans="1:49" ht="21">
      <c r="C10" s="79" t="s">
        <v>7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Y10" s="79" t="s">
        <v>9</v>
      </c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</row>
    <row r="11" spans="1:49" ht="21">
      <c r="A11" s="3" t="s">
        <v>66</v>
      </c>
      <c r="C11" s="5" t="s">
        <v>72</v>
      </c>
      <c r="D11" s="4"/>
      <c r="E11" s="5" t="s">
        <v>73</v>
      </c>
      <c r="F11" s="4"/>
      <c r="G11" s="78" t="s">
        <v>74</v>
      </c>
      <c r="H11" s="78"/>
      <c r="I11" s="78"/>
      <c r="J11" s="4"/>
      <c r="K11" s="78" t="s">
        <v>75</v>
      </c>
      <c r="L11" s="78"/>
      <c r="M11" s="78"/>
      <c r="N11" s="4"/>
      <c r="O11" s="78" t="s">
        <v>68</v>
      </c>
      <c r="P11" s="78"/>
      <c r="Q11" s="78"/>
      <c r="R11" s="4"/>
      <c r="S11" s="78" t="s">
        <v>69</v>
      </c>
      <c r="T11" s="78"/>
      <c r="U11" s="78"/>
      <c r="V11" s="78"/>
      <c r="W11" s="78"/>
      <c r="Y11" s="78" t="s">
        <v>72</v>
      </c>
      <c r="Z11" s="78"/>
      <c r="AA11" s="78"/>
      <c r="AB11" s="78"/>
      <c r="AC11" s="78"/>
      <c r="AD11" s="4"/>
      <c r="AE11" s="78" t="s">
        <v>73</v>
      </c>
      <c r="AF11" s="78"/>
      <c r="AG11" s="78"/>
      <c r="AH11" s="78"/>
      <c r="AI11" s="78"/>
      <c r="AJ11" s="4"/>
      <c r="AK11" s="78" t="s">
        <v>74</v>
      </c>
      <c r="AL11" s="78"/>
      <c r="AM11" s="78"/>
      <c r="AN11" s="4"/>
      <c r="AO11" s="78" t="s">
        <v>75</v>
      </c>
      <c r="AP11" s="78"/>
      <c r="AQ11" s="78"/>
      <c r="AR11" s="4"/>
      <c r="AS11" s="78" t="s">
        <v>68</v>
      </c>
      <c r="AT11" s="78"/>
      <c r="AU11" s="4"/>
      <c r="AV11" s="5" t="s">
        <v>69</v>
      </c>
    </row>
    <row r="12" spans="1:49" ht="24">
      <c r="A12" s="81" t="s">
        <v>76</v>
      </c>
      <c r="B12" s="81"/>
      <c r="C12" s="82"/>
      <c r="D12" s="81"/>
      <c r="E12" s="82"/>
      <c r="F12" s="81"/>
      <c r="G12" s="82"/>
      <c r="H12" s="82"/>
      <c r="I12" s="82"/>
      <c r="J12" s="81"/>
      <c r="K12" s="82"/>
      <c r="L12" s="82"/>
      <c r="M12" s="82"/>
      <c r="N12" s="81"/>
      <c r="O12" s="82"/>
      <c r="P12" s="82"/>
      <c r="Q12" s="82"/>
      <c r="R12" s="81"/>
      <c r="S12" s="82"/>
      <c r="T12" s="82"/>
      <c r="U12" s="82"/>
      <c r="V12" s="82"/>
      <c r="W12" s="82"/>
      <c r="X12" s="81"/>
      <c r="Y12" s="82"/>
      <c r="Z12" s="82"/>
      <c r="AA12" s="82"/>
      <c r="AB12" s="82"/>
      <c r="AC12" s="82"/>
      <c r="AD12" s="81"/>
      <c r="AE12" s="82"/>
      <c r="AF12" s="82"/>
      <c r="AG12" s="82"/>
      <c r="AH12" s="82"/>
      <c r="AI12" s="82"/>
      <c r="AJ12" s="81"/>
      <c r="AK12" s="82"/>
      <c r="AL12" s="82"/>
      <c r="AM12" s="82"/>
      <c r="AN12" s="81"/>
      <c r="AO12" s="82"/>
      <c r="AP12" s="82"/>
      <c r="AQ12" s="82"/>
      <c r="AR12" s="81"/>
      <c r="AS12" s="82"/>
      <c r="AT12" s="82"/>
      <c r="AU12" s="81"/>
      <c r="AV12" s="82"/>
      <c r="AW12" s="81"/>
    </row>
    <row r="13" spans="1:49" ht="21">
      <c r="C13" s="79" t="s">
        <v>7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O13" s="79" t="s">
        <v>9</v>
      </c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</row>
    <row r="14" spans="1:49" ht="21">
      <c r="A14" s="3" t="s">
        <v>66</v>
      </c>
      <c r="C14" s="5" t="s">
        <v>73</v>
      </c>
      <c r="D14" s="4"/>
      <c r="E14" s="5" t="s">
        <v>75</v>
      </c>
      <c r="F14" s="4"/>
      <c r="G14" s="78" t="s">
        <v>68</v>
      </c>
      <c r="H14" s="78"/>
      <c r="I14" s="78"/>
      <c r="J14" s="4"/>
      <c r="K14" s="78" t="s">
        <v>69</v>
      </c>
      <c r="L14" s="78"/>
      <c r="M14" s="78"/>
      <c r="O14" s="78" t="s">
        <v>73</v>
      </c>
      <c r="P14" s="78"/>
      <c r="Q14" s="78"/>
      <c r="R14" s="78"/>
      <c r="S14" s="78"/>
      <c r="T14" s="4"/>
      <c r="U14" s="78" t="s">
        <v>75</v>
      </c>
      <c r="V14" s="78"/>
      <c r="W14" s="78"/>
      <c r="X14" s="78"/>
      <c r="Y14" s="78"/>
      <c r="Z14" s="4"/>
      <c r="AA14" s="78" t="s">
        <v>68</v>
      </c>
      <c r="AB14" s="78"/>
      <c r="AC14" s="78"/>
      <c r="AD14" s="78"/>
      <c r="AE14" s="78"/>
      <c r="AF14" s="4"/>
      <c r="AG14" s="78" t="s">
        <v>69</v>
      </c>
      <c r="AH14" s="78"/>
      <c r="AI14" s="78"/>
    </row>
    <row r="15" spans="1:49">
      <c r="A15" s="4"/>
      <c r="C15" s="4"/>
      <c r="E15" s="4"/>
      <c r="G15" s="4"/>
      <c r="H15" s="4"/>
      <c r="I15" s="4"/>
      <c r="K15" s="4"/>
      <c r="L15" s="4"/>
      <c r="M15" s="4"/>
      <c r="O15" s="4"/>
      <c r="P15" s="4"/>
      <c r="Q15" s="4"/>
      <c r="R15" s="4"/>
      <c r="S15" s="4"/>
      <c r="U15" s="4"/>
      <c r="V15" s="4"/>
      <c r="W15" s="4"/>
      <c r="X15" s="4"/>
      <c r="Y15" s="4"/>
      <c r="AA15" s="4"/>
      <c r="AB15" s="4"/>
      <c r="AC15" s="4"/>
      <c r="AD15" s="4"/>
      <c r="AE15" s="4"/>
      <c r="AG15" s="4"/>
      <c r="AH15" s="4"/>
      <c r="AI15" s="4"/>
    </row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1"/>
  <sheetViews>
    <sheetView rightToLeft="1" workbookViewId="0">
      <selection activeCell="A8" sqref="A8:B1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25.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25.5">
      <c r="A3" s="71" t="s">
        <v>219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5" spans="1:27" ht="24">
      <c r="A5" s="2" t="s">
        <v>77</v>
      </c>
      <c r="B5" s="81" t="s">
        <v>78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ht="21">
      <c r="E6" s="79" t="s">
        <v>7</v>
      </c>
      <c r="F6" s="79"/>
      <c r="G6" s="79"/>
      <c r="H6" s="79"/>
      <c r="I6" s="79"/>
      <c r="K6" s="79" t="s">
        <v>8</v>
      </c>
      <c r="L6" s="79"/>
      <c r="M6" s="79"/>
      <c r="N6" s="79"/>
      <c r="O6" s="79"/>
      <c r="P6" s="79"/>
      <c r="Q6" s="79"/>
      <c r="S6" s="79" t="s">
        <v>9</v>
      </c>
      <c r="T6" s="79"/>
      <c r="U6" s="79"/>
      <c r="V6" s="79"/>
      <c r="W6" s="79"/>
      <c r="X6" s="79"/>
      <c r="Y6" s="79"/>
      <c r="Z6" s="79"/>
      <c r="AA6" s="79"/>
    </row>
    <row r="7" spans="1:27" ht="21">
      <c r="E7" s="4"/>
      <c r="F7" s="4"/>
      <c r="G7" s="4"/>
      <c r="H7" s="4"/>
      <c r="I7" s="4"/>
      <c r="K7" s="78" t="s">
        <v>79</v>
      </c>
      <c r="L7" s="78"/>
      <c r="M7" s="78"/>
      <c r="N7" s="4"/>
      <c r="O7" s="78" t="s">
        <v>80</v>
      </c>
      <c r="P7" s="78"/>
      <c r="Q7" s="78"/>
      <c r="S7" s="4"/>
      <c r="T7" s="4"/>
      <c r="U7" s="4"/>
      <c r="V7" s="4"/>
      <c r="W7" s="4"/>
      <c r="X7" s="4"/>
      <c r="Y7" s="4"/>
      <c r="Z7" s="4"/>
      <c r="AA7" s="4"/>
    </row>
    <row r="8" spans="1:27" ht="21">
      <c r="A8" s="77"/>
      <c r="B8" s="77"/>
      <c r="D8" s="79" t="s">
        <v>82</v>
      </c>
      <c r="E8" s="79"/>
      <c r="G8" s="3" t="s">
        <v>13</v>
      </c>
      <c r="I8" s="3" t="s">
        <v>14</v>
      </c>
      <c r="K8" s="5" t="s">
        <v>12</v>
      </c>
      <c r="L8" s="4"/>
      <c r="M8" s="5" t="s">
        <v>13</v>
      </c>
      <c r="O8" s="5" t="s">
        <v>12</v>
      </c>
      <c r="P8" s="4"/>
      <c r="Q8" s="5" t="s">
        <v>15</v>
      </c>
      <c r="S8" s="3" t="s">
        <v>12</v>
      </c>
      <c r="U8" s="3" t="s">
        <v>83</v>
      </c>
      <c r="W8" s="3" t="s">
        <v>13</v>
      </c>
      <c r="Y8" s="3" t="s">
        <v>14</v>
      </c>
      <c r="AA8" s="3" t="s">
        <v>17</v>
      </c>
    </row>
    <row r="9" spans="1:27">
      <c r="A9" s="15"/>
      <c r="B9" s="15"/>
    </row>
    <row r="10" spans="1:27">
      <c r="A10" s="15"/>
      <c r="B10" s="15"/>
    </row>
    <row r="11" spans="1:27">
      <c r="A11" s="15"/>
      <c r="B11" s="15"/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5"/>
  <sheetViews>
    <sheetView rightToLeft="1" workbookViewId="0">
      <selection activeCell="B15" sqref="A8:B15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</row>
    <row r="2" spans="1:38" ht="25.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</row>
    <row r="3" spans="1:38" ht="25.5">
      <c r="A3" s="71" t="s">
        <v>219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</row>
    <row r="5" spans="1:38" ht="24">
      <c r="A5" s="2" t="s">
        <v>84</v>
      </c>
      <c r="B5" s="81" t="s">
        <v>85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</row>
    <row r="6" spans="1:38" ht="21">
      <c r="A6" s="79" t="s">
        <v>86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 t="s">
        <v>7</v>
      </c>
      <c r="Q6" s="79"/>
      <c r="R6" s="79"/>
      <c r="S6" s="79"/>
      <c r="T6" s="79"/>
      <c r="V6" s="79" t="s">
        <v>8</v>
      </c>
      <c r="W6" s="79"/>
      <c r="X6" s="79"/>
      <c r="Y6" s="79"/>
      <c r="Z6" s="79"/>
      <c r="AA6" s="79"/>
      <c r="AB6" s="79"/>
      <c r="AD6" s="79" t="s">
        <v>9</v>
      </c>
      <c r="AE6" s="79"/>
      <c r="AF6" s="79"/>
      <c r="AG6" s="79"/>
      <c r="AH6" s="79"/>
      <c r="AI6" s="79"/>
      <c r="AJ6" s="79"/>
      <c r="AK6" s="79"/>
      <c r="AL6" s="79"/>
    </row>
    <row r="7" spans="1:38" ht="2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V7" s="78" t="s">
        <v>10</v>
      </c>
      <c r="W7" s="78"/>
      <c r="X7" s="78"/>
      <c r="Y7" s="4"/>
      <c r="Z7" s="78" t="s">
        <v>11</v>
      </c>
      <c r="AA7" s="78"/>
      <c r="AB7" s="78"/>
      <c r="AD7" s="4"/>
      <c r="AE7" s="4"/>
      <c r="AF7" s="4"/>
      <c r="AG7" s="4"/>
      <c r="AH7" s="4"/>
      <c r="AI7" s="4"/>
      <c r="AJ7" s="4"/>
      <c r="AK7" s="4"/>
      <c r="AL7" s="4"/>
    </row>
    <row r="8" spans="1:38" ht="21">
      <c r="A8" s="77"/>
      <c r="B8" s="77"/>
      <c r="D8" s="3" t="s">
        <v>87</v>
      </c>
      <c r="F8" s="3" t="s">
        <v>88</v>
      </c>
      <c r="H8" s="3" t="s">
        <v>89</v>
      </c>
      <c r="J8" s="3" t="s">
        <v>90</v>
      </c>
      <c r="L8" s="3" t="s">
        <v>91</v>
      </c>
      <c r="N8" s="3" t="s">
        <v>70</v>
      </c>
      <c r="P8" s="3" t="s">
        <v>12</v>
      </c>
      <c r="R8" s="3" t="s">
        <v>13</v>
      </c>
      <c r="T8" s="3" t="s">
        <v>14</v>
      </c>
      <c r="V8" s="5" t="s">
        <v>12</v>
      </c>
      <c r="W8" s="4"/>
      <c r="X8" s="5" t="s">
        <v>13</v>
      </c>
      <c r="Z8" s="5" t="s">
        <v>12</v>
      </c>
      <c r="AA8" s="4"/>
      <c r="AB8" s="5" t="s">
        <v>15</v>
      </c>
      <c r="AD8" s="3" t="s">
        <v>12</v>
      </c>
      <c r="AF8" s="3" t="s">
        <v>16</v>
      </c>
      <c r="AH8" s="3" t="s">
        <v>13</v>
      </c>
      <c r="AJ8" s="3" t="s">
        <v>14</v>
      </c>
      <c r="AL8" s="3" t="s">
        <v>17</v>
      </c>
    </row>
    <row r="9" spans="1:38">
      <c r="A9" s="15"/>
      <c r="B9" s="15"/>
    </row>
    <row r="10" spans="1:38">
      <c r="A10" s="15"/>
      <c r="B10" s="15"/>
    </row>
    <row r="11" spans="1:38">
      <c r="A11" s="15"/>
      <c r="B11" s="15"/>
    </row>
    <row r="12" spans="1:38">
      <c r="A12" s="15"/>
      <c r="B12" s="15"/>
    </row>
    <row r="13" spans="1:38">
      <c r="A13" s="15"/>
      <c r="B13" s="15"/>
    </row>
    <row r="14" spans="1:38">
      <c r="A14" s="15"/>
      <c r="B14" s="15"/>
    </row>
    <row r="15" spans="1:38">
      <c r="A15" s="15"/>
      <c r="B15" s="15"/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3"/>
  <sheetViews>
    <sheetView rightToLeft="1" workbookViewId="0">
      <selection activeCell="G28" sqref="G28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5.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5.5">
      <c r="A3" s="71" t="s">
        <v>219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24">
      <c r="A4" s="81" t="s">
        <v>92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3" ht="24">
      <c r="A5" s="81" t="s">
        <v>93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7" spans="1:13" ht="21">
      <c r="C7" s="79" t="s">
        <v>9</v>
      </c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ht="21">
      <c r="A8" s="16"/>
      <c r="C8" s="5" t="s">
        <v>12</v>
      </c>
      <c r="D8" s="4"/>
      <c r="E8" s="5" t="s">
        <v>94</v>
      </c>
      <c r="F8" s="4"/>
      <c r="G8" s="5" t="s">
        <v>95</v>
      </c>
      <c r="H8" s="4"/>
      <c r="I8" s="5" t="s">
        <v>96</v>
      </c>
      <c r="J8" s="4"/>
      <c r="K8" s="5" t="s">
        <v>97</v>
      </c>
      <c r="L8" s="4"/>
      <c r="M8" s="5" t="s">
        <v>98</v>
      </c>
    </row>
    <row r="9" spans="1:13">
      <c r="A9" s="15"/>
    </row>
    <row r="10" spans="1:13">
      <c r="A10" s="15"/>
    </row>
    <row r="11" spans="1:13">
      <c r="A11" s="15"/>
    </row>
    <row r="12" spans="1:13">
      <c r="A12" s="15"/>
    </row>
    <row r="13" spans="1:13">
      <c r="A13" s="15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8"/>
  <sheetViews>
    <sheetView rightToLeft="1" workbookViewId="0">
      <selection activeCell="J14" sqref="J14:J18"/>
    </sheetView>
  </sheetViews>
  <sheetFormatPr defaultRowHeight="12.75"/>
  <cols>
    <col min="1" max="1" width="6.28515625" bestFit="1" customWidth="1"/>
    <col min="2" max="2" width="9.5703125" customWidth="1"/>
    <col min="3" max="3" width="1.28515625" customWidth="1"/>
    <col min="4" max="4" width="16.28515625" bestFit="1" customWidth="1"/>
    <col min="5" max="5" width="2" bestFit="1" customWidth="1"/>
    <col min="6" max="6" width="16.28515625" bestFit="1" customWidth="1"/>
    <col min="7" max="7" width="2" bestFit="1" customWidth="1"/>
    <col min="8" max="8" width="15" bestFit="1" customWidth="1"/>
    <col min="9" max="9" width="2" bestFit="1" customWidth="1"/>
    <col min="10" max="10" width="16" bestFit="1" customWidth="1"/>
    <col min="11" max="11" width="1.28515625" customWidth="1"/>
    <col min="12" max="12" width="18.28515625" bestFit="1" customWidth="1"/>
    <col min="13" max="13" width="0.28515625" customWidth="1"/>
    <col min="19" max="19" width="16.42578125" bestFit="1" customWidth="1"/>
  </cols>
  <sheetData>
    <row r="1" spans="1:19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9" ht="25.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9" ht="25.5">
      <c r="A3" s="71" t="s">
        <v>219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5" spans="1:19" ht="24">
      <c r="A5" s="2" t="s">
        <v>99</v>
      </c>
      <c r="B5" s="81" t="s">
        <v>100</v>
      </c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9" ht="21">
      <c r="D6" s="3" t="s">
        <v>7</v>
      </c>
      <c r="F6" s="79" t="s">
        <v>8</v>
      </c>
      <c r="G6" s="79"/>
      <c r="H6" s="79"/>
      <c r="J6" s="3" t="s">
        <v>9</v>
      </c>
    </row>
    <row r="7" spans="1:19">
      <c r="D7" s="4"/>
      <c r="F7" s="4"/>
      <c r="G7" s="4"/>
      <c r="H7" s="4"/>
      <c r="J7" s="4"/>
    </row>
    <row r="8" spans="1:19" ht="21">
      <c r="A8" s="77"/>
      <c r="B8" s="77"/>
      <c r="D8" s="3" t="s">
        <v>101</v>
      </c>
      <c r="F8" s="3" t="s">
        <v>102</v>
      </c>
      <c r="H8" s="3" t="s">
        <v>103</v>
      </c>
      <c r="J8" s="31" t="s">
        <v>101</v>
      </c>
      <c r="L8" s="31" t="s">
        <v>17</v>
      </c>
    </row>
    <row r="9" spans="1:19" ht="18.75">
      <c r="A9" s="75" t="s">
        <v>220</v>
      </c>
      <c r="B9" s="75"/>
      <c r="D9" s="7">
        <v>13847130590</v>
      </c>
      <c r="F9" s="7">
        <v>52336690655</v>
      </c>
      <c r="H9" s="7">
        <v>13001428000</v>
      </c>
      <c r="J9" s="69">
        <f>D9+F9-H9</f>
        <v>53182393245</v>
      </c>
      <c r="L9" s="30">
        <f>J9/$S$10</f>
        <v>4.9501634848929076E-2</v>
      </c>
    </row>
    <row r="10" spans="1:19" ht="18.75">
      <c r="A10" s="75" t="s">
        <v>221</v>
      </c>
      <c r="B10" s="75"/>
      <c r="D10" s="9">
        <v>22030412367</v>
      </c>
      <c r="F10" s="9">
        <v>26986943569</v>
      </c>
      <c r="H10" s="9">
        <v>28109050727</v>
      </c>
      <c r="J10" s="69">
        <f t="shared" ref="J10:J11" si="0">D10+F10-H10</f>
        <v>20908305209</v>
      </c>
      <c r="L10" s="30">
        <f t="shared" ref="L10:L11" si="1">J10/$S$10</f>
        <v>1.9461239455657364E-2</v>
      </c>
      <c r="S10" s="35">
        <v>1074356299692</v>
      </c>
    </row>
    <row r="11" spans="1:19" ht="18.75">
      <c r="A11" s="75" t="s">
        <v>222</v>
      </c>
      <c r="B11" s="75"/>
      <c r="D11" s="9">
        <v>691089873</v>
      </c>
      <c r="F11" s="9">
        <v>2832550</v>
      </c>
      <c r="H11" s="9">
        <v>504000</v>
      </c>
      <c r="J11" s="70">
        <f t="shared" si="0"/>
        <v>693418423</v>
      </c>
      <c r="L11" s="30">
        <f t="shared" si="1"/>
        <v>6.454268692786476E-4</v>
      </c>
    </row>
    <row r="12" spans="1:19" s="23" customFormat="1" ht="21.75" thickBot="1">
      <c r="A12" s="77"/>
      <c r="B12" s="77"/>
      <c r="D12" s="25">
        <f>SUM(D9:D11)</f>
        <v>36568632830</v>
      </c>
      <c r="F12" s="25">
        <f>SUM(F9:F11)</f>
        <v>79326466774</v>
      </c>
      <c r="H12" s="25">
        <f>SUM(H9:H11)</f>
        <v>41110982727</v>
      </c>
      <c r="J12" s="68">
        <f>SUM(J9:J11)</f>
        <v>74784116877</v>
      </c>
      <c r="L12" s="32">
        <f>SUM(L9:L11)</f>
        <v>6.96083011738651E-2</v>
      </c>
    </row>
    <row r="13" spans="1:19" ht="13.5" thickTop="1">
      <c r="A13" s="15"/>
      <c r="B13" s="15"/>
    </row>
    <row r="14" spans="1:19">
      <c r="A14" s="15"/>
      <c r="B14" s="15"/>
      <c r="J14" s="34"/>
    </row>
    <row r="15" spans="1:19">
      <c r="A15" s="15"/>
      <c r="B15" s="15"/>
      <c r="J15" s="67">
        <v>74784116877</v>
      </c>
    </row>
    <row r="16" spans="1:19">
      <c r="A16" s="15"/>
      <c r="B16" s="15"/>
      <c r="J16" s="35">
        <f>J15-J12</f>
        <v>0</v>
      </c>
    </row>
    <row r="17" spans="1:10">
      <c r="A17" s="15"/>
      <c r="B17" s="15"/>
      <c r="J17" s="34"/>
    </row>
    <row r="18" spans="1:10">
      <c r="J18" s="34"/>
    </row>
  </sheetData>
  <mergeCells count="10">
    <mergeCell ref="A1:L1"/>
    <mergeCell ref="A2:L2"/>
    <mergeCell ref="A3:L3"/>
    <mergeCell ref="B5:L5"/>
    <mergeCell ref="F6:H6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7"/>
  <sheetViews>
    <sheetView rightToLeft="1" workbookViewId="0">
      <selection activeCell="F8" sqref="F8"/>
    </sheetView>
  </sheetViews>
  <sheetFormatPr defaultRowHeight="12.75"/>
  <cols>
    <col min="1" max="1" width="2.5703125" customWidth="1"/>
    <col min="2" max="2" width="48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8" max="18" width="16.42578125" bestFit="1" customWidth="1"/>
  </cols>
  <sheetData>
    <row r="1" spans="1:18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8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</row>
    <row r="3" spans="1:18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5" spans="1:18" ht="24">
      <c r="A5" s="2" t="s">
        <v>105</v>
      </c>
      <c r="B5" s="81" t="s">
        <v>106</v>
      </c>
      <c r="C5" s="81"/>
      <c r="D5" s="81"/>
      <c r="E5" s="81"/>
      <c r="F5" s="81"/>
      <c r="G5" s="81"/>
      <c r="H5" s="81"/>
      <c r="I5" s="81"/>
      <c r="J5" s="81"/>
    </row>
    <row r="7" spans="1:18" ht="21">
      <c r="A7" s="77"/>
      <c r="B7" s="77"/>
      <c r="D7" s="3" t="s">
        <v>107</v>
      </c>
      <c r="F7" s="3" t="s">
        <v>101</v>
      </c>
      <c r="H7" s="31" t="s">
        <v>108</v>
      </c>
      <c r="J7" s="3" t="s">
        <v>109</v>
      </c>
    </row>
    <row r="8" spans="1:18" ht="18.75">
      <c r="A8" s="75" t="s">
        <v>110</v>
      </c>
      <c r="B8" s="75"/>
      <c r="D8" s="54" t="s">
        <v>111</v>
      </c>
      <c r="F8" s="7">
        <f>'درآمد سرمایه گذاری در سهام'!U68</f>
        <v>194274332775</v>
      </c>
      <c r="H8" s="30">
        <f>F8/F13</f>
        <v>0.9895366019568983</v>
      </c>
      <c r="J8" s="36">
        <f>F8/R9</f>
        <v>0.18082858808636876</v>
      </c>
    </row>
    <row r="9" spans="1:18" ht="18.75">
      <c r="A9" s="73" t="s">
        <v>112</v>
      </c>
      <c r="B9" s="73"/>
      <c r="D9" s="55" t="s">
        <v>113</v>
      </c>
      <c r="F9" s="27">
        <v>0</v>
      </c>
      <c r="H9" s="30">
        <f>F9/F13</f>
        <v>0</v>
      </c>
      <c r="J9" s="58">
        <f>F9/R9</f>
        <v>0</v>
      </c>
      <c r="R9" s="35">
        <v>1074356299692</v>
      </c>
    </row>
    <row r="10" spans="1:18" ht="18.75">
      <c r="A10" s="73" t="s">
        <v>114</v>
      </c>
      <c r="B10" s="73"/>
      <c r="D10" s="55" t="s">
        <v>115</v>
      </c>
      <c r="F10" s="27">
        <v>0</v>
      </c>
      <c r="H10" s="30">
        <f>F10/F13</f>
        <v>0</v>
      </c>
      <c r="J10" s="58">
        <f>F10/R9</f>
        <v>0</v>
      </c>
    </row>
    <row r="11" spans="1:18" ht="18.75">
      <c r="A11" s="73" t="s">
        <v>116</v>
      </c>
      <c r="B11" s="73"/>
      <c r="D11" s="55" t="s">
        <v>117</v>
      </c>
      <c r="F11" s="9">
        <f>'درآمد سپرده بانکی'!H11</f>
        <v>1741615897</v>
      </c>
      <c r="H11" s="30">
        <f>F11/F13</f>
        <v>8.8709231529182659E-3</v>
      </c>
      <c r="J11" s="58">
        <f>F11/R9</f>
        <v>1.621078498352262E-3</v>
      </c>
    </row>
    <row r="12" spans="1:18" ht="18.75">
      <c r="A12" s="75" t="s">
        <v>118</v>
      </c>
      <c r="B12" s="75"/>
      <c r="D12" s="56" t="s">
        <v>119</v>
      </c>
      <c r="F12" s="10">
        <f>'سایر درآمدها'!F11</f>
        <v>312648361</v>
      </c>
      <c r="H12" s="30">
        <f>F12/F13</f>
        <v>1.5924748901834627E-3</v>
      </c>
      <c r="J12" s="61">
        <f>F12/R9</f>
        <v>2.9100993877881207E-4</v>
      </c>
    </row>
    <row r="13" spans="1:18" s="23" customFormat="1" ht="21.75" thickBot="1">
      <c r="A13" s="77"/>
      <c r="B13" s="77"/>
      <c r="D13" s="51"/>
      <c r="F13" s="25">
        <f>SUM(F8:F12)</f>
        <v>196328597033</v>
      </c>
      <c r="H13" s="62">
        <f>SUM(H8:H12)</f>
        <v>1</v>
      </c>
      <c r="J13" s="37">
        <f>SUM(J8:J12)</f>
        <v>0.18274067652349985</v>
      </c>
    </row>
    <row r="14" spans="1:18" ht="13.5" thickTop="1"/>
    <row r="15" spans="1:18">
      <c r="D15" s="65"/>
      <c r="E15" s="65"/>
      <c r="F15" s="65"/>
      <c r="G15" s="65"/>
      <c r="H15" s="65"/>
    </row>
    <row r="16" spans="1:18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12">
      <c r="B17" s="35"/>
      <c r="C17" s="34"/>
      <c r="D17" s="34"/>
      <c r="E17" s="34"/>
      <c r="F17" s="35">
        <v>198849383700</v>
      </c>
      <c r="G17" s="34"/>
      <c r="H17" s="34"/>
      <c r="I17" s="34"/>
      <c r="J17" s="67">
        <v>1214826335</v>
      </c>
      <c r="K17" s="34"/>
      <c r="L17" s="34"/>
    </row>
    <row r="18" spans="2:12">
      <c r="B18" s="34"/>
      <c r="C18" s="34"/>
      <c r="D18" s="34"/>
      <c r="E18" s="34"/>
      <c r="F18" s="34"/>
      <c r="G18" s="34"/>
      <c r="H18" s="34"/>
      <c r="I18" s="34"/>
      <c r="J18" s="67">
        <v>230814647</v>
      </c>
      <c r="K18" s="34"/>
      <c r="L18" s="34"/>
    </row>
    <row r="19" spans="2:12">
      <c r="B19" s="34"/>
      <c r="C19" s="34"/>
      <c r="D19" s="34"/>
      <c r="E19" s="34"/>
      <c r="F19" s="35">
        <f>F17-F13</f>
        <v>2520786667</v>
      </c>
      <c r="G19" s="34"/>
      <c r="H19" s="34"/>
      <c r="I19" s="34"/>
      <c r="J19" s="34">
        <v>1075145686</v>
      </c>
      <c r="K19" s="34"/>
      <c r="L19" s="34"/>
    </row>
    <row r="20" spans="2:12"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>
      <c r="B21" s="34"/>
      <c r="C21" s="34"/>
      <c r="D21" s="34"/>
      <c r="E21" s="34"/>
      <c r="F21" s="34"/>
      <c r="G21" s="34"/>
      <c r="H21" s="34"/>
      <c r="I21" s="34"/>
      <c r="J21" s="35">
        <f>SUM(J17:J20)</f>
        <v>2520786668</v>
      </c>
      <c r="K21" s="34"/>
      <c r="L21" s="34"/>
    </row>
    <row r="22" spans="2:1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2:12">
      <c r="B23" s="34"/>
      <c r="C23" s="34"/>
      <c r="D23" s="34"/>
      <c r="E23" s="34"/>
      <c r="F23" s="34"/>
      <c r="G23" s="34"/>
      <c r="H23" s="34"/>
      <c r="I23" s="34"/>
      <c r="J23" s="35">
        <f>J21-F19</f>
        <v>1</v>
      </c>
      <c r="K23" s="34"/>
      <c r="L23" s="34"/>
    </row>
    <row r="24" spans="2:1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2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2:12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2:1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85"/>
  <sheetViews>
    <sheetView rightToLeft="1" tabSelected="1" topLeftCell="A26" zoomScaleNormal="100" workbookViewId="0">
      <selection activeCell="Z34" sqref="Z34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.7109375" bestFit="1" customWidth="1"/>
    <col min="7" max="7" width="1.28515625" customWidth="1"/>
    <col min="8" max="8" width="12.5703125" bestFit="1" customWidth="1"/>
    <col min="9" max="9" width="1.28515625" customWidth="1"/>
    <col min="10" max="10" width="16.85546875" bestFit="1" customWidth="1"/>
    <col min="11" max="11" width="1.28515625" customWidth="1"/>
    <col min="12" max="12" width="17.42578125" bestFit="1" customWidth="1"/>
    <col min="13" max="13" width="1.28515625" customWidth="1"/>
    <col min="14" max="14" width="16" bestFit="1" customWidth="1"/>
    <col min="15" max="16" width="1.28515625" customWidth="1"/>
    <col min="17" max="17" width="17.5703125" customWidth="1"/>
    <col min="18" max="18" width="1.28515625" customWidth="1"/>
    <col min="19" max="19" width="15.28515625" bestFit="1" customWidth="1"/>
    <col min="20" max="20" width="1.28515625" customWidth="1"/>
    <col min="21" max="21" width="17.7109375" bestFit="1" customWidth="1"/>
    <col min="22" max="22" width="1.28515625" customWidth="1"/>
    <col min="23" max="23" width="17.28515625" bestFit="1" customWidth="1"/>
    <col min="24" max="24" width="0.28515625" customWidth="1"/>
    <col min="26" max="26" width="13.42578125" bestFit="1" customWidth="1"/>
  </cols>
  <sheetData>
    <row r="1" spans="1:23" ht="25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25.5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3" ht="25.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5" spans="1:23" ht="24">
      <c r="A5" s="2" t="s">
        <v>120</v>
      </c>
      <c r="B5" s="81" t="s">
        <v>121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</row>
    <row r="6" spans="1:23" ht="21">
      <c r="D6" s="79" t="s">
        <v>122</v>
      </c>
      <c r="E6" s="79"/>
      <c r="F6" s="79"/>
      <c r="G6" s="79"/>
      <c r="H6" s="79"/>
      <c r="I6" s="79"/>
      <c r="J6" s="79"/>
      <c r="K6" s="79"/>
      <c r="L6" s="79"/>
      <c r="N6" s="79" t="s">
        <v>123</v>
      </c>
      <c r="O6" s="79"/>
      <c r="P6" s="79"/>
      <c r="Q6" s="79"/>
      <c r="R6" s="79"/>
      <c r="S6" s="79"/>
      <c r="T6" s="79"/>
      <c r="U6" s="79"/>
      <c r="V6" s="79"/>
      <c r="W6" s="79"/>
    </row>
    <row r="7" spans="1:23" ht="21">
      <c r="D7" s="4"/>
      <c r="E7" s="4"/>
      <c r="F7" s="4"/>
      <c r="G7" s="4"/>
      <c r="H7" s="4"/>
      <c r="I7" s="4"/>
      <c r="J7" s="86" t="s">
        <v>64</v>
      </c>
      <c r="K7" s="78"/>
      <c r="L7" s="86"/>
      <c r="N7" s="4"/>
      <c r="O7" s="4"/>
      <c r="P7" s="4"/>
      <c r="Q7" s="4"/>
      <c r="R7" s="4"/>
      <c r="S7" s="4"/>
      <c r="T7" s="4"/>
      <c r="U7" s="86" t="s">
        <v>64</v>
      </c>
      <c r="V7" s="78"/>
      <c r="W7" s="86"/>
    </row>
    <row r="8" spans="1:23" ht="21">
      <c r="A8" s="77"/>
      <c r="B8" s="77"/>
      <c r="D8" s="3" t="s">
        <v>124</v>
      </c>
      <c r="F8" s="3" t="s">
        <v>125</v>
      </c>
      <c r="H8" s="3" t="s">
        <v>126</v>
      </c>
      <c r="J8" s="60" t="s">
        <v>101</v>
      </c>
      <c r="K8" s="4"/>
      <c r="L8" s="60" t="s">
        <v>108</v>
      </c>
      <c r="N8" s="3" t="s">
        <v>124</v>
      </c>
      <c r="P8" s="79" t="s">
        <v>125</v>
      </c>
      <c r="Q8" s="79"/>
      <c r="S8" s="3" t="s">
        <v>126</v>
      </c>
      <c r="U8" s="60" t="s">
        <v>101</v>
      </c>
      <c r="V8" s="4"/>
      <c r="W8" s="60" t="s">
        <v>108</v>
      </c>
    </row>
    <row r="9" spans="1:23" ht="18.75">
      <c r="A9" s="75" t="s">
        <v>53</v>
      </c>
      <c r="B9" s="75"/>
      <c r="D9" s="26">
        <v>0</v>
      </c>
      <c r="F9" s="40">
        <v>1007059411</v>
      </c>
      <c r="G9" s="39"/>
      <c r="H9" s="40">
        <v>616721364</v>
      </c>
      <c r="I9" s="39"/>
      <c r="J9" s="48">
        <f>D9+F9+H9</f>
        <v>1623780775</v>
      </c>
      <c r="K9" s="39"/>
      <c r="L9" s="30">
        <f>J9/درآمد!$F$13</f>
        <v>8.2707297843475445E-3</v>
      </c>
      <c r="M9" s="39"/>
      <c r="N9" s="38">
        <v>0</v>
      </c>
      <c r="O9" s="39"/>
      <c r="P9" s="85">
        <v>454194091</v>
      </c>
      <c r="Q9" s="85"/>
      <c r="R9" s="39"/>
      <c r="S9" s="40">
        <v>616721364</v>
      </c>
      <c r="T9" s="39"/>
      <c r="U9" s="48">
        <f>N9+P9+S9</f>
        <v>1070915455</v>
      </c>
      <c r="W9" s="30">
        <f>U9/درآمد!$F$13</f>
        <v>5.45470945743067E-3</v>
      </c>
    </row>
    <row r="10" spans="1:23" ht="18.75">
      <c r="A10" s="73" t="s">
        <v>50</v>
      </c>
      <c r="B10" s="73"/>
      <c r="D10" s="27">
        <v>0</v>
      </c>
      <c r="F10" s="42">
        <v>166503375</v>
      </c>
      <c r="G10" s="39"/>
      <c r="H10" s="41">
        <v>0</v>
      </c>
      <c r="I10" s="39"/>
      <c r="J10" s="48">
        <f t="shared" ref="J10:J67" si="0">D10+F10+H10</f>
        <v>166503375</v>
      </c>
      <c r="K10" s="39"/>
      <c r="L10" s="30">
        <f>J10/درآمد!$F$13</f>
        <v>8.4808518736581811E-4</v>
      </c>
      <c r="M10" s="39"/>
      <c r="N10" s="41">
        <v>0</v>
      </c>
      <c r="O10" s="39"/>
      <c r="P10" s="83">
        <v>73729999</v>
      </c>
      <c r="Q10" s="83"/>
      <c r="R10" s="39"/>
      <c r="S10" s="42">
        <v>444013647</v>
      </c>
      <c r="T10" s="39"/>
      <c r="U10" s="48">
        <f t="shared" ref="U10:U66" si="1">N10+P10+S10</f>
        <v>517743646</v>
      </c>
      <c r="W10" s="30">
        <f>U10/درآمد!$F$13</f>
        <v>2.637128028337995E-3</v>
      </c>
    </row>
    <row r="11" spans="1:23" ht="18.75">
      <c r="A11" s="73" t="s">
        <v>127</v>
      </c>
      <c r="B11" s="73"/>
      <c r="D11" s="27">
        <v>0</v>
      </c>
      <c r="F11" s="41">
        <v>0</v>
      </c>
      <c r="G11" s="39"/>
      <c r="H11" s="41">
        <v>0</v>
      </c>
      <c r="I11" s="39"/>
      <c r="J11" s="43">
        <f t="shared" si="0"/>
        <v>0</v>
      </c>
      <c r="K11" s="39"/>
      <c r="L11" s="30">
        <f>J11/درآمد!$F$13</f>
        <v>0</v>
      </c>
      <c r="M11" s="39"/>
      <c r="N11" s="41">
        <v>0</v>
      </c>
      <c r="O11" s="39"/>
      <c r="P11" s="84">
        <v>0</v>
      </c>
      <c r="Q11" s="84"/>
      <c r="R11" s="39"/>
      <c r="S11" s="42">
        <v>-4572629873</v>
      </c>
      <c r="T11" s="39"/>
      <c r="U11" s="48">
        <f t="shared" si="1"/>
        <v>-4572629873</v>
      </c>
      <c r="W11" s="63">
        <f>U11/درآمد!$F$13</f>
        <v>-2.3290697036007481E-2</v>
      </c>
    </row>
    <row r="12" spans="1:23" ht="18.75">
      <c r="A12" s="73" t="s">
        <v>49</v>
      </c>
      <c r="B12" s="73"/>
      <c r="D12" s="9">
        <v>3895106377</v>
      </c>
      <c r="F12" s="42">
        <v>-1283078962</v>
      </c>
      <c r="G12" s="39"/>
      <c r="H12" s="41">
        <v>0</v>
      </c>
      <c r="I12" s="39"/>
      <c r="J12" s="48">
        <f t="shared" si="0"/>
        <v>2612027415</v>
      </c>
      <c r="K12" s="39"/>
      <c r="L12" s="30">
        <f>J12/درآمد!$F$13</f>
        <v>1.3304365510038031E-2</v>
      </c>
      <c r="M12" s="39"/>
      <c r="N12" s="42">
        <v>3895106377</v>
      </c>
      <c r="O12" s="39"/>
      <c r="P12" s="83">
        <v>-10385676888</v>
      </c>
      <c r="Q12" s="83"/>
      <c r="R12" s="39"/>
      <c r="S12" s="42">
        <v>-4872</v>
      </c>
      <c r="T12" s="39"/>
      <c r="U12" s="48">
        <f t="shared" si="1"/>
        <v>-6490575383</v>
      </c>
      <c r="W12" s="63">
        <f>U12/درآمد!$F$13</f>
        <v>-3.3059755334109722E-2</v>
      </c>
    </row>
    <row r="13" spans="1:23" ht="18.75">
      <c r="A13" s="73" t="s">
        <v>128</v>
      </c>
      <c r="B13" s="73"/>
      <c r="D13" s="27">
        <v>0</v>
      </c>
      <c r="F13" s="41">
        <v>0</v>
      </c>
      <c r="G13" s="39"/>
      <c r="H13" s="41">
        <v>0</v>
      </c>
      <c r="I13" s="39"/>
      <c r="J13" s="43">
        <f t="shared" si="0"/>
        <v>0</v>
      </c>
      <c r="K13" s="39"/>
      <c r="L13" s="30">
        <f>J13/درآمد!$F$13</f>
        <v>0</v>
      </c>
      <c r="M13" s="39"/>
      <c r="N13" s="41">
        <v>0</v>
      </c>
      <c r="O13" s="39"/>
      <c r="P13" s="84">
        <v>0</v>
      </c>
      <c r="Q13" s="84"/>
      <c r="R13" s="39"/>
      <c r="S13" s="42">
        <v>2924495258</v>
      </c>
      <c r="T13" s="39"/>
      <c r="U13" s="48">
        <f t="shared" si="1"/>
        <v>2924495258</v>
      </c>
      <c r="W13" s="30">
        <f>U13/درآمد!$F$13</f>
        <v>1.4895920931520916E-2</v>
      </c>
    </row>
    <row r="14" spans="1:23" ht="21.75" customHeight="1">
      <c r="A14" s="73" t="s">
        <v>129</v>
      </c>
      <c r="B14" s="73"/>
      <c r="D14" s="27">
        <v>0</v>
      </c>
      <c r="F14" s="41">
        <v>0</v>
      </c>
      <c r="G14" s="39"/>
      <c r="H14" s="41">
        <v>0</v>
      </c>
      <c r="I14" s="39"/>
      <c r="J14" s="43">
        <f t="shared" si="0"/>
        <v>0</v>
      </c>
      <c r="K14" s="39"/>
      <c r="L14" s="30">
        <f>J14/درآمد!$F$13</f>
        <v>0</v>
      </c>
      <c r="M14" s="39"/>
      <c r="N14" s="41">
        <v>0</v>
      </c>
      <c r="O14" s="39"/>
      <c r="P14" s="84">
        <v>0</v>
      </c>
      <c r="Q14" s="84"/>
      <c r="R14" s="39"/>
      <c r="S14" s="42">
        <v>-1257473127</v>
      </c>
      <c r="T14" s="39"/>
      <c r="U14" s="48">
        <f t="shared" si="1"/>
        <v>-1257473127</v>
      </c>
      <c r="W14" s="63">
        <f>U14/درآمد!$F$13</f>
        <v>-6.4049412362919139E-3</v>
      </c>
    </row>
    <row r="15" spans="1:23" ht="21.75" customHeight="1">
      <c r="A15" s="73" t="s">
        <v>51</v>
      </c>
      <c r="B15" s="73"/>
      <c r="D15" s="27">
        <v>0</v>
      </c>
      <c r="F15" s="42">
        <v>6696030821</v>
      </c>
      <c r="G15" s="39"/>
      <c r="H15" s="41">
        <v>0</v>
      </c>
      <c r="I15" s="39"/>
      <c r="J15" s="48">
        <f t="shared" si="0"/>
        <v>6696030821</v>
      </c>
      <c r="K15" s="39"/>
      <c r="L15" s="30">
        <f>J15/درآمد!$F$13</f>
        <v>3.4106242912103596E-2</v>
      </c>
      <c r="M15" s="39"/>
      <c r="N15" s="41">
        <v>0</v>
      </c>
      <c r="O15" s="39"/>
      <c r="P15" s="83">
        <v>3211333949</v>
      </c>
      <c r="Q15" s="83"/>
      <c r="R15" s="39"/>
      <c r="S15" s="42">
        <v>574282733</v>
      </c>
      <c r="T15" s="39"/>
      <c r="U15" s="48">
        <f t="shared" si="1"/>
        <v>3785616682</v>
      </c>
      <c r="W15" s="30">
        <f>U15/درآمد!$F$13</f>
        <v>1.9282044181081235E-2</v>
      </c>
    </row>
    <row r="16" spans="1:23" ht="21.75" customHeight="1">
      <c r="A16" s="73" t="s">
        <v>130</v>
      </c>
      <c r="B16" s="73"/>
      <c r="D16" s="27">
        <v>0</v>
      </c>
      <c r="F16" s="41">
        <v>0</v>
      </c>
      <c r="G16" s="39"/>
      <c r="H16" s="41">
        <v>0</v>
      </c>
      <c r="I16" s="39"/>
      <c r="J16" s="43">
        <f t="shared" si="0"/>
        <v>0</v>
      </c>
      <c r="K16" s="39"/>
      <c r="L16" s="30">
        <f>J16/درآمد!$F$13</f>
        <v>0</v>
      </c>
      <c r="M16" s="39"/>
      <c r="N16" s="41">
        <v>0</v>
      </c>
      <c r="O16" s="39"/>
      <c r="P16" s="84">
        <v>0</v>
      </c>
      <c r="Q16" s="84"/>
      <c r="R16" s="39"/>
      <c r="S16" s="42">
        <v>-647836479</v>
      </c>
      <c r="T16" s="39"/>
      <c r="U16" s="48">
        <f t="shared" si="1"/>
        <v>-647836479</v>
      </c>
      <c r="W16" s="63">
        <f>U16/درآمد!$F$13</f>
        <v>-3.2997560660564802E-3</v>
      </c>
    </row>
    <row r="17" spans="1:23" ht="21.75" customHeight="1">
      <c r="A17" s="73" t="s">
        <v>56</v>
      </c>
      <c r="B17" s="73"/>
      <c r="D17" s="27">
        <v>0</v>
      </c>
      <c r="F17" s="42">
        <v>628488112</v>
      </c>
      <c r="G17" s="39"/>
      <c r="H17" s="41">
        <v>0</v>
      </c>
      <c r="I17" s="39"/>
      <c r="J17" s="48">
        <f t="shared" si="0"/>
        <v>628488112</v>
      </c>
      <c r="K17" s="39"/>
      <c r="L17" s="30">
        <f>J17/درآمد!$F$13</f>
        <v>3.2012051300624343E-3</v>
      </c>
      <c r="M17" s="39"/>
      <c r="N17" s="41">
        <v>0</v>
      </c>
      <c r="O17" s="39"/>
      <c r="P17" s="83">
        <v>2190125852</v>
      </c>
      <c r="Q17" s="83"/>
      <c r="R17" s="39"/>
      <c r="S17" s="42">
        <v>839211916</v>
      </c>
      <c r="T17" s="39"/>
      <c r="U17" s="48">
        <f t="shared" si="1"/>
        <v>3029337768</v>
      </c>
      <c r="W17" s="30">
        <f>U17/درآمد!$F$13</f>
        <v>1.5429936411611051E-2</v>
      </c>
    </row>
    <row r="18" spans="1:23" ht="21.75" customHeight="1">
      <c r="A18" s="73" t="s">
        <v>19</v>
      </c>
      <c r="B18" s="73"/>
      <c r="D18" s="27">
        <v>0</v>
      </c>
      <c r="F18" s="42">
        <v>168044153</v>
      </c>
      <c r="G18" s="39"/>
      <c r="H18" s="41">
        <v>0</v>
      </c>
      <c r="I18" s="39"/>
      <c r="J18" s="48">
        <f t="shared" si="0"/>
        <v>168044153</v>
      </c>
      <c r="K18" s="39"/>
      <c r="L18" s="30">
        <f>J18/درآمد!$F$13</f>
        <v>8.5593314239267037E-4</v>
      </c>
      <c r="M18" s="39"/>
      <c r="N18" s="41">
        <v>0</v>
      </c>
      <c r="O18" s="39"/>
      <c r="P18" s="83">
        <v>116077982</v>
      </c>
      <c r="Q18" s="83"/>
      <c r="R18" s="39"/>
      <c r="S18" s="42">
        <v>384372112</v>
      </c>
      <c r="T18" s="39"/>
      <c r="U18" s="48">
        <f t="shared" si="1"/>
        <v>500450094</v>
      </c>
      <c r="W18" s="30">
        <f>U18/درآمد!$F$13</f>
        <v>2.5490432955922442E-3</v>
      </c>
    </row>
    <row r="19" spans="1:23" ht="21.75" customHeight="1">
      <c r="A19" s="73" t="s">
        <v>45</v>
      </c>
      <c r="B19" s="73"/>
      <c r="D19" s="27">
        <v>0</v>
      </c>
      <c r="F19" s="42">
        <v>1837004400</v>
      </c>
      <c r="G19" s="39"/>
      <c r="H19" s="41">
        <v>0</v>
      </c>
      <c r="I19" s="39"/>
      <c r="J19" s="48">
        <f t="shared" si="0"/>
        <v>1837004400</v>
      </c>
      <c r="K19" s="39"/>
      <c r="L19" s="30">
        <f>J19/درآمد!$F$13</f>
        <v>9.3567846343404881E-3</v>
      </c>
      <c r="M19" s="39"/>
      <c r="N19" s="41">
        <v>0</v>
      </c>
      <c r="O19" s="39"/>
      <c r="P19" s="83">
        <v>2851183912</v>
      </c>
      <c r="Q19" s="83"/>
      <c r="R19" s="39"/>
      <c r="S19" s="42">
        <v>432411755</v>
      </c>
      <c r="T19" s="39"/>
      <c r="U19" s="48">
        <f t="shared" si="1"/>
        <v>3283595667</v>
      </c>
      <c r="W19" s="30">
        <f>U19/درآمد!$F$13</f>
        <v>1.6724999397046959E-2</v>
      </c>
    </row>
    <row r="20" spans="1:23" ht="21.75" customHeight="1">
      <c r="A20" s="73" t="s">
        <v>54</v>
      </c>
      <c r="B20" s="73"/>
      <c r="D20" s="27">
        <v>0</v>
      </c>
      <c r="F20" s="42">
        <v>4138975687</v>
      </c>
      <c r="G20" s="39"/>
      <c r="H20" s="41">
        <v>0</v>
      </c>
      <c r="I20" s="39"/>
      <c r="J20" s="48">
        <f t="shared" si="0"/>
        <v>4138975687</v>
      </c>
      <c r="K20" s="39"/>
      <c r="L20" s="30">
        <f>J20/درآمد!$F$13</f>
        <v>2.108187879682295E-2</v>
      </c>
      <c r="M20" s="39"/>
      <c r="N20" s="41">
        <v>0</v>
      </c>
      <c r="O20" s="39"/>
      <c r="P20" s="83">
        <v>8710396289</v>
      </c>
      <c r="Q20" s="83"/>
      <c r="R20" s="39"/>
      <c r="S20" s="42">
        <v>1850145402</v>
      </c>
      <c r="T20" s="39"/>
      <c r="U20" s="48">
        <f t="shared" si="1"/>
        <v>10560541691</v>
      </c>
      <c r="W20" s="30">
        <f>U20/درآمد!$F$13</f>
        <v>5.3790134756705493E-2</v>
      </c>
    </row>
    <row r="21" spans="1:23" ht="21.75" customHeight="1">
      <c r="A21" s="73" t="s">
        <v>25</v>
      </c>
      <c r="B21" s="73"/>
      <c r="D21" s="27">
        <v>0</v>
      </c>
      <c r="F21" s="42">
        <v>4043066727</v>
      </c>
      <c r="G21" s="39"/>
      <c r="H21" s="41">
        <v>0</v>
      </c>
      <c r="I21" s="39"/>
      <c r="J21" s="48">
        <f t="shared" si="0"/>
        <v>4043066727</v>
      </c>
      <c r="K21" s="39"/>
      <c r="L21" s="30">
        <f>J21/درآمد!$F$13</f>
        <v>2.0593366366899769E-2</v>
      </c>
      <c r="M21" s="39"/>
      <c r="N21" s="41">
        <v>0</v>
      </c>
      <c r="O21" s="39"/>
      <c r="P21" s="83">
        <v>3792413296</v>
      </c>
      <c r="Q21" s="83"/>
      <c r="R21" s="39"/>
      <c r="S21" s="42">
        <v>-2465</v>
      </c>
      <c r="T21" s="39"/>
      <c r="U21" s="48">
        <f t="shared" si="1"/>
        <v>3792410831</v>
      </c>
      <c r="W21" s="30">
        <f>U21/درآمد!$F$13</f>
        <v>1.931665018908351E-2</v>
      </c>
    </row>
    <row r="22" spans="1:23" ht="21.75" customHeight="1">
      <c r="A22" s="73" t="s">
        <v>60</v>
      </c>
      <c r="B22" s="73"/>
      <c r="D22" s="27">
        <v>0</v>
      </c>
      <c r="F22" s="42">
        <v>56163825</v>
      </c>
      <c r="G22" s="39"/>
      <c r="H22" s="41">
        <v>0</v>
      </c>
      <c r="I22" s="39"/>
      <c r="J22" s="48">
        <f t="shared" si="0"/>
        <v>56163825</v>
      </c>
      <c r="K22" s="39"/>
      <c r="L22" s="30">
        <f>J22/درآمد!$F$13</f>
        <v>2.8607052588757446E-4</v>
      </c>
      <c r="M22" s="39"/>
      <c r="N22" s="41">
        <v>0</v>
      </c>
      <c r="O22" s="39"/>
      <c r="P22" s="83">
        <v>-155071801</v>
      </c>
      <c r="Q22" s="83"/>
      <c r="R22" s="39"/>
      <c r="S22" s="42">
        <v>41253085</v>
      </c>
      <c r="T22" s="39"/>
      <c r="U22" s="48">
        <f t="shared" si="1"/>
        <v>-113818716</v>
      </c>
      <c r="W22" s="63">
        <f>U22/درآمد!$F$13</f>
        <v>-5.7973579865631454E-4</v>
      </c>
    </row>
    <row r="23" spans="1:23" ht="21.75" customHeight="1">
      <c r="A23" s="73" t="s">
        <v>131</v>
      </c>
      <c r="B23" s="73"/>
      <c r="D23" s="27">
        <v>0</v>
      </c>
      <c r="F23" s="41">
        <v>0</v>
      </c>
      <c r="G23" s="39"/>
      <c r="H23" s="41">
        <v>0</v>
      </c>
      <c r="I23" s="39"/>
      <c r="J23" s="43">
        <f t="shared" si="0"/>
        <v>0</v>
      </c>
      <c r="K23" s="39"/>
      <c r="L23" s="30">
        <f>J23/درآمد!$F$13</f>
        <v>0</v>
      </c>
      <c r="M23" s="39"/>
      <c r="N23" s="41">
        <v>0</v>
      </c>
      <c r="O23" s="39"/>
      <c r="P23" s="84">
        <v>0</v>
      </c>
      <c r="Q23" s="84"/>
      <c r="R23" s="39"/>
      <c r="S23" s="42">
        <v>-68235246</v>
      </c>
      <c r="T23" s="39"/>
      <c r="U23" s="48">
        <f t="shared" si="1"/>
        <v>-68235246</v>
      </c>
      <c r="W23" s="63">
        <f>U23/درآمد!$F$13</f>
        <v>-3.4755632664420577E-4</v>
      </c>
    </row>
    <row r="24" spans="1:23" ht="21.75" customHeight="1">
      <c r="A24" s="73" t="s">
        <v>33</v>
      </c>
      <c r="B24" s="73"/>
      <c r="D24" s="27">
        <v>0</v>
      </c>
      <c r="F24" s="42">
        <v>15231128714</v>
      </c>
      <c r="G24" s="39"/>
      <c r="H24" s="41">
        <v>0</v>
      </c>
      <c r="I24" s="39"/>
      <c r="J24" s="48">
        <f t="shared" si="0"/>
        <v>15231128714</v>
      </c>
      <c r="K24" s="39"/>
      <c r="L24" s="30">
        <f>J24/درآمد!$F$13</f>
        <v>7.7579776681437132E-2</v>
      </c>
      <c r="M24" s="39"/>
      <c r="N24" s="41">
        <v>0</v>
      </c>
      <c r="O24" s="39"/>
      <c r="P24" s="83">
        <v>17093683758</v>
      </c>
      <c r="Q24" s="83"/>
      <c r="R24" s="39"/>
      <c r="S24" s="42">
        <v>-12006</v>
      </c>
      <c r="T24" s="39"/>
      <c r="U24" s="48">
        <f t="shared" si="1"/>
        <v>17093671752</v>
      </c>
      <c r="W24" s="30">
        <f>U24/درآمد!$F$13</f>
        <v>8.7066642406285824E-2</v>
      </c>
    </row>
    <row r="25" spans="1:23" ht="21.75" customHeight="1">
      <c r="A25" s="73" t="s">
        <v>132</v>
      </c>
      <c r="B25" s="73"/>
      <c r="D25" s="27">
        <v>0</v>
      </c>
      <c r="F25" s="41">
        <v>0</v>
      </c>
      <c r="G25" s="39"/>
      <c r="H25" s="41">
        <v>0</v>
      </c>
      <c r="I25" s="39"/>
      <c r="J25" s="43">
        <f t="shared" si="0"/>
        <v>0</v>
      </c>
      <c r="K25" s="39"/>
      <c r="L25" s="30">
        <f>J25/درآمد!$F$13</f>
        <v>0</v>
      </c>
      <c r="M25" s="39"/>
      <c r="N25" s="41">
        <v>0</v>
      </c>
      <c r="O25" s="39"/>
      <c r="P25" s="84">
        <v>0</v>
      </c>
      <c r="Q25" s="84"/>
      <c r="R25" s="39"/>
      <c r="S25" s="42">
        <v>19796432</v>
      </c>
      <c r="T25" s="39"/>
      <c r="U25" s="48">
        <f t="shared" si="1"/>
        <v>19796432</v>
      </c>
      <c r="W25" s="30">
        <f>U25/درآمد!$F$13</f>
        <v>1.0083315573570011E-4</v>
      </c>
    </row>
    <row r="26" spans="1:23" ht="21.75" customHeight="1">
      <c r="A26" s="73" t="s">
        <v>133</v>
      </c>
      <c r="B26" s="73"/>
      <c r="D26" s="27">
        <v>0</v>
      </c>
      <c r="F26" s="41">
        <v>0</v>
      </c>
      <c r="G26" s="39"/>
      <c r="H26" s="41">
        <v>0</v>
      </c>
      <c r="I26" s="39"/>
      <c r="J26" s="43">
        <f t="shared" si="0"/>
        <v>0</v>
      </c>
      <c r="K26" s="39"/>
      <c r="L26" s="30">
        <f>J26/درآمد!$F$13</f>
        <v>0</v>
      </c>
      <c r="M26" s="39"/>
      <c r="N26" s="41">
        <v>0</v>
      </c>
      <c r="O26" s="39"/>
      <c r="P26" s="84">
        <v>0</v>
      </c>
      <c r="Q26" s="84"/>
      <c r="R26" s="39"/>
      <c r="S26" s="42">
        <v>-352631914</v>
      </c>
      <c r="T26" s="39"/>
      <c r="U26" s="48">
        <f t="shared" si="1"/>
        <v>-352631914</v>
      </c>
      <c r="W26" s="63">
        <f>U26/درآمد!$F$13</f>
        <v>-1.7961311766554705E-3</v>
      </c>
    </row>
    <row r="27" spans="1:23" ht="21.75" customHeight="1">
      <c r="A27" s="73" t="s">
        <v>134</v>
      </c>
      <c r="B27" s="73"/>
      <c r="D27" s="27">
        <v>0</v>
      </c>
      <c r="F27" s="41">
        <v>0</v>
      </c>
      <c r="G27" s="39"/>
      <c r="H27" s="41">
        <v>0</v>
      </c>
      <c r="I27" s="39"/>
      <c r="J27" s="43">
        <f t="shared" si="0"/>
        <v>0</v>
      </c>
      <c r="K27" s="39"/>
      <c r="L27" s="30">
        <f>J27/درآمد!$F$13</f>
        <v>0</v>
      </c>
      <c r="M27" s="39"/>
      <c r="N27" s="41">
        <v>0</v>
      </c>
      <c r="O27" s="39"/>
      <c r="P27" s="84">
        <v>0</v>
      </c>
      <c r="Q27" s="84"/>
      <c r="R27" s="39"/>
      <c r="S27" s="42">
        <v>200936351</v>
      </c>
      <c r="T27" s="39"/>
      <c r="U27" s="48">
        <f t="shared" si="1"/>
        <v>200936351</v>
      </c>
      <c r="W27" s="30">
        <f>U27/درآمد!$F$13</f>
        <v>1.02346960166086E-3</v>
      </c>
    </row>
    <row r="28" spans="1:23" ht="21.75" customHeight="1">
      <c r="A28" s="73" t="s">
        <v>135</v>
      </c>
      <c r="B28" s="73"/>
      <c r="D28" s="27">
        <v>0</v>
      </c>
      <c r="F28" s="41">
        <v>0</v>
      </c>
      <c r="G28" s="39"/>
      <c r="H28" s="41">
        <v>0</v>
      </c>
      <c r="I28" s="39"/>
      <c r="J28" s="43">
        <f t="shared" si="0"/>
        <v>0</v>
      </c>
      <c r="K28" s="39"/>
      <c r="L28" s="30">
        <f>J28/درآمد!$F$13</f>
        <v>0</v>
      </c>
      <c r="M28" s="39"/>
      <c r="N28" s="41">
        <v>0</v>
      </c>
      <c r="O28" s="39"/>
      <c r="P28" s="84">
        <v>0</v>
      </c>
      <c r="Q28" s="84"/>
      <c r="R28" s="39"/>
      <c r="S28" s="42">
        <v>-141254493</v>
      </c>
      <c r="T28" s="39"/>
      <c r="U28" s="48">
        <f t="shared" si="1"/>
        <v>-141254493</v>
      </c>
      <c r="W28" s="63">
        <f>U28/درآمد!$F$13</f>
        <v>-7.1947996947310312E-4</v>
      </c>
    </row>
    <row r="29" spans="1:23" ht="21.75" customHeight="1">
      <c r="A29" s="73" t="s">
        <v>24</v>
      </c>
      <c r="B29" s="73"/>
      <c r="D29" s="27">
        <v>0</v>
      </c>
      <c r="F29" s="42">
        <v>27918215438</v>
      </c>
      <c r="G29" s="39"/>
      <c r="H29" s="41">
        <v>0</v>
      </c>
      <c r="I29" s="39"/>
      <c r="J29" s="48">
        <f t="shared" si="0"/>
        <v>27918215438</v>
      </c>
      <c r="K29" s="39"/>
      <c r="L29" s="30">
        <f>J29/درآمد!$F$13</f>
        <v>0.14220147171584663</v>
      </c>
      <c r="M29" s="39"/>
      <c r="N29" s="41">
        <v>0</v>
      </c>
      <c r="O29" s="39"/>
      <c r="P29" s="83">
        <v>35325430006</v>
      </c>
      <c r="Q29" s="83"/>
      <c r="R29" s="39"/>
      <c r="S29" s="42">
        <v>391303212</v>
      </c>
      <c r="T29" s="39"/>
      <c r="U29" s="48">
        <f t="shared" si="1"/>
        <v>35716733218</v>
      </c>
      <c r="W29" s="30">
        <f>U29/درآمد!$F$13</f>
        <v>0.18192323358780246</v>
      </c>
    </row>
    <row r="30" spans="1:23" ht="21.75" customHeight="1">
      <c r="A30" s="73" t="s">
        <v>23</v>
      </c>
      <c r="B30" s="73"/>
      <c r="D30" s="27">
        <v>0</v>
      </c>
      <c r="F30" s="42">
        <v>5848389672</v>
      </c>
      <c r="G30" s="39"/>
      <c r="H30" s="41">
        <v>0</v>
      </c>
      <c r="I30" s="39"/>
      <c r="J30" s="48">
        <f t="shared" si="0"/>
        <v>5848389672</v>
      </c>
      <c r="K30" s="39"/>
      <c r="L30" s="30">
        <f>J30/درآمد!$F$13</f>
        <v>2.978878146323722E-2</v>
      </c>
      <c r="M30" s="39"/>
      <c r="N30" s="41">
        <v>0</v>
      </c>
      <c r="O30" s="39"/>
      <c r="P30" s="83">
        <v>1851152646</v>
      </c>
      <c r="Q30" s="83"/>
      <c r="R30" s="39"/>
      <c r="S30" s="42">
        <v>-2206</v>
      </c>
      <c r="T30" s="39"/>
      <c r="U30" s="48">
        <f t="shared" si="1"/>
        <v>1851150440</v>
      </c>
      <c r="W30" s="30">
        <f>U30/درآمد!$F$13</f>
        <v>9.4288375100487695E-3</v>
      </c>
    </row>
    <row r="31" spans="1:23" ht="21.75" customHeight="1">
      <c r="A31" s="73" t="s">
        <v>20</v>
      </c>
      <c r="B31" s="73"/>
      <c r="D31" s="27">
        <v>0</v>
      </c>
      <c r="F31" s="42">
        <v>-5955070</v>
      </c>
      <c r="G31" s="39"/>
      <c r="H31" s="41">
        <v>0</v>
      </c>
      <c r="I31" s="39"/>
      <c r="J31" s="48">
        <f t="shared" si="0"/>
        <v>-5955070</v>
      </c>
      <c r="K31" s="39"/>
      <c r="L31" s="30">
        <f>J31/درآمد!$F$13</f>
        <v>-3.03321578720345E-5</v>
      </c>
      <c r="M31" s="39"/>
      <c r="N31" s="41">
        <v>0</v>
      </c>
      <c r="O31" s="39"/>
      <c r="P31" s="83">
        <v>3023909331</v>
      </c>
      <c r="Q31" s="83"/>
      <c r="R31" s="39"/>
      <c r="S31" s="42">
        <v>498074780</v>
      </c>
      <c r="T31" s="39"/>
      <c r="U31" s="48">
        <f t="shared" si="1"/>
        <v>3521984111</v>
      </c>
      <c r="W31" s="30">
        <f>U31/درآمد!$F$13</f>
        <v>1.7939231289917514E-2</v>
      </c>
    </row>
    <row r="32" spans="1:23" ht="21.75" customHeight="1">
      <c r="A32" s="73" t="s">
        <v>136</v>
      </c>
      <c r="B32" s="73"/>
      <c r="D32" s="27">
        <v>0</v>
      </c>
      <c r="F32" s="41">
        <v>0</v>
      </c>
      <c r="G32" s="39"/>
      <c r="H32" s="41">
        <v>0</v>
      </c>
      <c r="I32" s="39"/>
      <c r="J32" s="43">
        <f t="shared" si="0"/>
        <v>0</v>
      </c>
      <c r="K32" s="39"/>
      <c r="L32" s="30">
        <f>J32/درآمد!$F$13</f>
        <v>0</v>
      </c>
      <c r="M32" s="39"/>
      <c r="N32" s="41">
        <v>0</v>
      </c>
      <c r="O32" s="39"/>
      <c r="P32" s="84">
        <v>0</v>
      </c>
      <c r="Q32" s="84"/>
      <c r="R32" s="39"/>
      <c r="S32" s="42">
        <v>-681818808</v>
      </c>
      <c r="T32" s="39"/>
      <c r="U32" s="48">
        <f t="shared" si="1"/>
        <v>-681818808</v>
      </c>
      <c r="W32" s="63">
        <f>U32/درآمد!$F$13</f>
        <v>-3.4728451091890402E-3</v>
      </c>
    </row>
    <row r="33" spans="1:26" ht="21.75" customHeight="1">
      <c r="A33" s="73" t="s">
        <v>41</v>
      </c>
      <c r="B33" s="73"/>
      <c r="D33" s="27">
        <v>0</v>
      </c>
      <c r="F33" s="42">
        <v>3582158580</v>
      </c>
      <c r="G33" s="39"/>
      <c r="H33" s="41">
        <v>0</v>
      </c>
      <c r="I33" s="39"/>
      <c r="J33" s="48">
        <f t="shared" si="0"/>
        <v>3582158580</v>
      </c>
      <c r="K33" s="39"/>
      <c r="L33" s="30">
        <f>J33/درآمد!$F$13</f>
        <v>1.8245730036963951E-2</v>
      </c>
      <c r="M33" s="39"/>
      <c r="N33" s="41">
        <v>0</v>
      </c>
      <c r="O33" s="39"/>
      <c r="P33" s="83">
        <v>2124483561</v>
      </c>
      <c r="Q33" s="83"/>
      <c r="R33" s="39"/>
      <c r="S33" s="42">
        <v>-479628579</v>
      </c>
      <c r="T33" s="39"/>
      <c r="U33" s="48">
        <f t="shared" si="1"/>
        <v>1644854982</v>
      </c>
      <c r="W33" s="30">
        <f>U33/درآمد!$F$13</f>
        <v>8.3780712889397549E-3</v>
      </c>
    </row>
    <row r="34" spans="1:26" ht="21.75" customHeight="1">
      <c r="A34" s="73" t="s">
        <v>137</v>
      </c>
      <c r="B34" s="73"/>
      <c r="D34" s="27">
        <v>0</v>
      </c>
      <c r="F34" s="41">
        <v>0</v>
      </c>
      <c r="G34" s="39"/>
      <c r="H34" s="41">
        <v>0</v>
      </c>
      <c r="I34" s="39"/>
      <c r="J34" s="43">
        <f t="shared" si="0"/>
        <v>0</v>
      </c>
      <c r="K34" s="39"/>
      <c r="L34" s="30">
        <f>J34/درآمد!$F$13</f>
        <v>0</v>
      </c>
      <c r="M34" s="39"/>
      <c r="N34" s="41">
        <v>0</v>
      </c>
      <c r="O34" s="39"/>
      <c r="P34" s="84">
        <v>0</v>
      </c>
      <c r="Q34" s="84"/>
      <c r="R34" s="39"/>
      <c r="S34" s="42">
        <v>84282826</v>
      </c>
      <c r="T34" s="39"/>
      <c r="U34" s="48">
        <f t="shared" si="1"/>
        <v>84282826</v>
      </c>
      <c r="W34" s="30">
        <f>U34/درآمد!$F$13</f>
        <v>4.2929469916108692E-4</v>
      </c>
    </row>
    <row r="35" spans="1:26" ht="21.75" customHeight="1">
      <c r="A35" s="73" t="s">
        <v>138</v>
      </c>
      <c r="B35" s="73"/>
      <c r="D35" s="27">
        <v>0</v>
      </c>
      <c r="F35" s="41">
        <v>0</v>
      </c>
      <c r="G35" s="39"/>
      <c r="H35" s="41">
        <v>0</v>
      </c>
      <c r="I35" s="39"/>
      <c r="J35" s="43">
        <f t="shared" si="0"/>
        <v>0</v>
      </c>
      <c r="K35" s="39"/>
      <c r="L35" s="30">
        <f>J35/درآمد!$F$13</f>
        <v>0</v>
      </c>
      <c r="M35" s="39"/>
      <c r="N35" s="41">
        <v>0</v>
      </c>
      <c r="O35" s="39"/>
      <c r="P35" s="84">
        <v>0</v>
      </c>
      <c r="Q35" s="84"/>
      <c r="R35" s="39"/>
      <c r="S35" s="42">
        <v>800117</v>
      </c>
      <c r="T35" s="39"/>
      <c r="U35" s="48">
        <f t="shared" si="1"/>
        <v>800117</v>
      </c>
      <c r="W35" s="30">
        <f>U35/درآمد!$F$13</f>
        <v>4.0753971254911576E-6</v>
      </c>
    </row>
    <row r="36" spans="1:26" ht="21.75" customHeight="1">
      <c r="A36" s="73" t="s">
        <v>139</v>
      </c>
      <c r="B36" s="73"/>
      <c r="D36" s="27">
        <v>0</v>
      </c>
      <c r="F36" s="41">
        <v>0</v>
      </c>
      <c r="G36" s="39"/>
      <c r="H36" s="41">
        <v>0</v>
      </c>
      <c r="I36" s="39"/>
      <c r="J36" s="43">
        <f t="shared" si="0"/>
        <v>0</v>
      </c>
      <c r="K36" s="39"/>
      <c r="L36" s="30">
        <f>J36/درآمد!$F$13</f>
        <v>0</v>
      </c>
      <c r="M36" s="39"/>
      <c r="N36" s="41">
        <v>0</v>
      </c>
      <c r="O36" s="39"/>
      <c r="P36" s="84">
        <v>0</v>
      </c>
      <c r="Q36" s="84"/>
      <c r="R36" s="39"/>
      <c r="S36" s="42">
        <v>-8418</v>
      </c>
      <c r="T36" s="39"/>
      <c r="U36" s="48">
        <f t="shared" si="1"/>
        <v>-8418</v>
      </c>
      <c r="W36" s="30">
        <f>U36/درآمد!$F$13</f>
        <v>-4.2877095477767082E-8</v>
      </c>
    </row>
    <row r="37" spans="1:26" ht="21.75" customHeight="1">
      <c r="A37" s="73" t="s">
        <v>29</v>
      </c>
      <c r="B37" s="73"/>
      <c r="D37" s="27">
        <v>0</v>
      </c>
      <c r="F37" s="42">
        <v>1181468187</v>
      </c>
      <c r="G37" s="39"/>
      <c r="H37" s="41">
        <v>0</v>
      </c>
      <c r="I37" s="39"/>
      <c r="J37" s="48">
        <f t="shared" si="0"/>
        <v>1181468187</v>
      </c>
      <c r="K37" s="39"/>
      <c r="L37" s="30">
        <f>J37/درآمد!$F$13</f>
        <v>6.0178099617419073E-3</v>
      </c>
      <c r="M37" s="39"/>
      <c r="N37" s="41">
        <v>0</v>
      </c>
      <c r="O37" s="39"/>
      <c r="P37" s="83">
        <v>1520061532</v>
      </c>
      <c r="Q37" s="83"/>
      <c r="R37" s="39"/>
      <c r="S37" s="42">
        <v>3806395030</v>
      </c>
      <c r="T37" s="39"/>
      <c r="U37" s="48">
        <f t="shared" si="1"/>
        <v>5326456562</v>
      </c>
      <c r="W37" s="30">
        <f>U37/درآمد!$F$13</f>
        <v>2.7130314393805297E-2</v>
      </c>
    </row>
    <row r="38" spans="1:26" ht="21.75" customHeight="1">
      <c r="A38" s="73" t="s">
        <v>22</v>
      </c>
      <c r="B38" s="73"/>
      <c r="D38" s="27">
        <v>0</v>
      </c>
      <c r="F38" s="42">
        <v>408803063</v>
      </c>
      <c r="G38" s="39"/>
      <c r="H38" s="41">
        <v>0</v>
      </c>
      <c r="I38" s="39"/>
      <c r="J38" s="48">
        <f t="shared" si="0"/>
        <v>408803063</v>
      </c>
      <c r="K38" s="39"/>
      <c r="L38" s="30">
        <f>J38/درآمد!$F$13</f>
        <v>2.082239007347901E-3</v>
      </c>
      <c r="M38" s="39"/>
      <c r="N38" s="41">
        <v>0</v>
      </c>
      <c r="O38" s="39"/>
      <c r="P38" s="83">
        <v>1232938035</v>
      </c>
      <c r="Q38" s="83"/>
      <c r="R38" s="39"/>
      <c r="S38" s="42">
        <v>764989043</v>
      </c>
      <c r="T38" s="39"/>
      <c r="U38" s="48">
        <f t="shared" si="1"/>
        <v>1997927078</v>
      </c>
      <c r="W38" s="30">
        <f>U38/درآمد!$F$13</f>
        <v>1.0176444533264694E-2</v>
      </c>
    </row>
    <row r="39" spans="1:26" ht="21.75" customHeight="1">
      <c r="A39" s="73" t="s">
        <v>36</v>
      </c>
      <c r="B39" s="73"/>
      <c r="D39" s="27">
        <v>0</v>
      </c>
      <c r="F39" s="42">
        <v>377739000</v>
      </c>
      <c r="G39" s="39"/>
      <c r="H39" s="41">
        <v>0</v>
      </c>
      <c r="I39" s="39"/>
      <c r="J39" s="48">
        <f t="shared" si="0"/>
        <v>377739000</v>
      </c>
      <c r="K39" s="39"/>
      <c r="L39" s="30">
        <f>J39/درآمد!$F$13</f>
        <v>1.9240141564120052E-3</v>
      </c>
      <c r="M39" s="39"/>
      <c r="N39" s="41">
        <v>0</v>
      </c>
      <c r="O39" s="39"/>
      <c r="P39" s="83">
        <v>228631488</v>
      </c>
      <c r="Q39" s="83"/>
      <c r="R39" s="39"/>
      <c r="S39" s="42">
        <v>616311071</v>
      </c>
      <c r="T39" s="39"/>
      <c r="U39" s="48">
        <f t="shared" si="1"/>
        <v>844942559</v>
      </c>
      <c r="W39" s="30">
        <f>U39/درآمد!$F$13</f>
        <v>4.3037161767013358E-3</v>
      </c>
    </row>
    <row r="40" spans="1:26" ht="21.75" customHeight="1">
      <c r="A40" s="73" t="s">
        <v>52</v>
      </c>
      <c r="B40" s="73"/>
      <c r="D40" s="27">
        <v>0</v>
      </c>
      <c r="F40" s="42">
        <v>482585430</v>
      </c>
      <c r="G40" s="39"/>
      <c r="H40" s="41">
        <v>0</v>
      </c>
      <c r="I40" s="39"/>
      <c r="J40" s="48">
        <f t="shared" si="0"/>
        <v>482585430</v>
      </c>
      <c r="K40" s="39"/>
      <c r="L40" s="30">
        <f>J40/درآمد!$F$13</f>
        <v>2.45804960302795E-3</v>
      </c>
      <c r="M40" s="39"/>
      <c r="N40" s="42">
        <v>0</v>
      </c>
      <c r="O40" s="39"/>
      <c r="P40" s="83">
        <v>-884251325</v>
      </c>
      <c r="Q40" s="83"/>
      <c r="R40" s="39"/>
      <c r="S40" s="42">
        <v>23421061</v>
      </c>
      <c r="T40" s="39"/>
      <c r="U40" s="48">
        <f t="shared" si="1"/>
        <v>-860830264</v>
      </c>
      <c r="W40" s="63">
        <f>U40/درآمد!$F$13</f>
        <v>-4.3846402256687384E-3</v>
      </c>
    </row>
    <row r="41" spans="1:26" ht="21.75" customHeight="1">
      <c r="A41" s="73" t="s">
        <v>35</v>
      </c>
      <c r="B41" s="73"/>
      <c r="D41" s="27">
        <v>0</v>
      </c>
      <c r="F41" s="42">
        <v>196821900</v>
      </c>
      <c r="G41" s="39"/>
      <c r="H41" s="41">
        <v>0</v>
      </c>
      <c r="I41" s="39"/>
      <c r="J41" s="48">
        <f t="shared" si="0"/>
        <v>196821900</v>
      </c>
      <c r="K41" s="39"/>
      <c r="L41" s="30">
        <f>J41/درآمد!$F$13</f>
        <v>1.0025126393936237E-3</v>
      </c>
      <c r="M41" s="39"/>
      <c r="N41" s="42">
        <v>284510326</v>
      </c>
      <c r="O41" s="39"/>
      <c r="P41" s="83">
        <v>179847212</v>
      </c>
      <c r="Q41" s="83"/>
      <c r="R41" s="39"/>
      <c r="S41" s="42">
        <v>679953812</v>
      </c>
      <c r="T41" s="39"/>
      <c r="U41" s="48">
        <f t="shared" si="1"/>
        <v>1144311350</v>
      </c>
      <c r="W41" s="30">
        <f>U41/درآمد!$F$13</f>
        <v>5.8285515574058614E-3</v>
      </c>
    </row>
    <row r="42" spans="1:26" ht="21.75" customHeight="1">
      <c r="A42" s="73" t="s">
        <v>59</v>
      </c>
      <c r="B42" s="73"/>
      <c r="D42" s="27">
        <v>0</v>
      </c>
      <c r="F42" s="42">
        <v>10880361122</v>
      </c>
      <c r="G42" s="39"/>
      <c r="H42" s="41">
        <v>0</v>
      </c>
      <c r="I42" s="39"/>
      <c r="J42" s="48">
        <f t="shared" si="0"/>
        <v>10880361122</v>
      </c>
      <c r="K42" s="39"/>
      <c r="L42" s="30">
        <f>J42/درآمد!$F$13</f>
        <v>5.541913550256343E-2</v>
      </c>
      <c r="M42" s="39"/>
      <c r="N42" s="41">
        <v>0</v>
      </c>
      <c r="O42" s="39"/>
      <c r="P42" s="83">
        <v>9267590086</v>
      </c>
      <c r="Q42" s="83"/>
      <c r="R42" s="39"/>
      <c r="S42" s="42">
        <v>-3508</v>
      </c>
      <c r="T42" s="39"/>
      <c r="U42" s="48">
        <f t="shared" si="1"/>
        <v>9267586578</v>
      </c>
      <c r="W42" s="30">
        <f>U42/درآمد!$F$13</f>
        <v>4.7204465972128615E-2</v>
      </c>
    </row>
    <row r="43" spans="1:26" ht="21.75" customHeight="1">
      <c r="A43" s="73" t="s">
        <v>42</v>
      </c>
      <c r="B43" s="73"/>
      <c r="D43" s="9">
        <v>553992095</v>
      </c>
      <c r="F43" s="42">
        <v>-326048400</v>
      </c>
      <c r="G43" s="39"/>
      <c r="H43" s="41">
        <v>0</v>
      </c>
      <c r="I43" s="39"/>
      <c r="J43" s="48">
        <f t="shared" si="0"/>
        <v>227943695</v>
      </c>
      <c r="K43" s="39"/>
      <c r="L43" s="30">
        <f>J43/درآمد!$F$13</f>
        <v>1.1610315483570942E-3</v>
      </c>
      <c r="M43" s="39"/>
      <c r="N43" s="42">
        <v>553992095</v>
      </c>
      <c r="O43" s="39"/>
      <c r="P43" s="83">
        <v>103381200</v>
      </c>
      <c r="Q43" s="83"/>
      <c r="R43" s="39"/>
      <c r="S43" s="41">
        <v>0</v>
      </c>
      <c r="T43" s="39"/>
      <c r="U43" s="48">
        <f t="shared" si="1"/>
        <v>657373295</v>
      </c>
      <c r="W43" s="30">
        <f>U43/درآمد!$F$13</f>
        <v>3.3483318524886369E-3</v>
      </c>
    </row>
    <row r="44" spans="1:26" ht="21.75" customHeight="1">
      <c r="A44" s="73" t="s">
        <v>48</v>
      </c>
      <c r="B44" s="73"/>
      <c r="D44" s="27">
        <v>0</v>
      </c>
      <c r="F44" s="42">
        <v>2226672000</v>
      </c>
      <c r="G44" s="39"/>
      <c r="H44" s="41">
        <v>0</v>
      </c>
      <c r="I44" s="39"/>
      <c r="J44" s="48">
        <f t="shared" si="0"/>
        <v>2226672000</v>
      </c>
      <c r="K44" s="39"/>
      <c r="L44" s="30">
        <f>J44/درآمد!$F$13</f>
        <v>1.1341557132533925E-2</v>
      </c>
      <c r="M44" s="39"/>
      <c r="N44" s="42">
        <v>7650000000</v>
      </c>
      <c r="O44" s="39"/>
      <c r="P44" s="83">
        <v>16620516000</v>
      </c>
      <c r="Q44" s="83"/>
      <c r="R44" s="39"/>
      <c r="S44" s="41">
        <v>0</v>
      </c>
      <c r="T44" s="39"/>
      <c r="U44" s="48">
        <f t="shared" si="1"/>
        <v>24270516000</v>
      </c>
      <c r="W44" s="30">
        <f>U44/درآمد!$F$13</f>
        <v>0.12362190922151028</v>
      </c>
    </row>
    <row r="45" spans="1:26" ht="21.75" customHeight="1">
      <c r="A45" s="73" t="s">
        <v>58</v>
      </c>
      <c r="B45" s="73"/>
      <c r="D45" s="27">
        <v>0</v>
      </c>
      <c r="F45" s="42">
        <v>343941300</v>
      </c>
      <c r="G45" s="39"/>
      <c r="H45" s="41">
        <v>0</v>
      </c>
      <c r="I45" s="39"/>
      <c r="J45" s="48">
        <f t="shared" si="0"/>
        <v>343941300</v>
      </c>
      <c r="K45" s="39"/>
      <c r="L45" s="30">
        <f>J45/درآمد!$F$13</f>
        <v>1.7518655213646153E-3</v>
      </c>
      <c r="M45" s="39"/>
      <c r="N45" s="42">
        <v>150000000</v>
      </c>
      <c r="O45" s="39"/>
      <c r="P45" s="83">
        <v>172964700</v>
      </c>
      <c r="Q45" s="83"/>
      <c r="R45" s="39"/>
      <c r="S45" s="41">
        <v>0</v>
      </c>
      <c r="T45" s="39"/>
      <c r="U45" s="48">
        <f t="shared" si="1"/>
        <v>322964700</v>
      </c>
      <c r="W45" s="30">
        <f>U45/درآمد!$F$13</f>
        <v>1.6450211781715849E-3</v>
      </c>
      <c r="Z45" s="39"/>
    </row>
    <row r="46" spans="1:26" ht="21.75" customHeight="1">
      <c r="A46" s="73" t="s">
        <v>39</v>
      </c>
      <c r="B46" s="73"/>
      <c r="D46" s="27">
        <v>0</v>
      </c>
      <c r="F46" s="42">
        <v>259248240</v>
      </c>
      <c r="G46" s="39"/>
      <c r="H46" s="41">
        <v>0</v>
      </c>
      <c r="I46" s="39"/>
      <c r="J46" s="48">
        <f t="shared" si="0"/>
        <v>259248240</v>
      </c>
      <c r="K46" s="39"/>
      <c r="L46" s="30">
        <f>J46/درآمد!$F$13</f>
        <v>1.3204812947164499E-3</v>
      </c>
      <c r="M46" s="39"/>
      <c r="N46" s="42">
        <v>280000000</v>
      </c>
      <c r="O46" s="39"/>
      <c r="P46" s="83">
        <v>46123920</v>
      </c>
      <c r="Q46" s="83"/>
      <c r="R46" s="39"/>
      <c r="S46" s="41">
        <v>0</v>
      </c>
      <c r="T46" s="39"/>
      <c r="U46" s="48">
        <f t="shared" si="1"/>
        <v>326123920</v>
      </c>
      <c r="W46" s="30">
        <f>U46/درآمد!$F$13</f>
        <v>1.6611126699244089E-3</v>
      </c>
    </row>
    <row r="47" spans="1:26" ht="21.75" customHeight="1">
      <c r="A47" s="73" t="s">
        <v>62</v>
      </c>
      <c r="B47" s="73"/>
      <c r="D47" s="27">
        <v>0</v>
      </c>
      <c r="F47" s="42">
        <v>4623828585</v>
      </c>
      <c r="G47" s="39"/>
      <c r="H47" s="41">
        <v>0</v>
      </c>
      <c r="I47" s="39"/>
      <c r="J47" s="48">
        <f t="shared" si="0"/>
        <v>4623828585</v>
      </c>
      <c r="K47" s="39"/>
      <c r="L47" s="30">
        <f>J47/درآمد!$F$13</f>
        <v>2.3551477751469905E-2</v>
      </c>
      <c r="M47" s="39"/>
      <c r="N47" s="42">
        <v>4276357210</v>
      </c>
      <c r="O47" s="39"/>
      <c r="P47" s="83">
        <v>6736720717</v>
      </c>
      <c r="Q47" s="83"/>
      <c r="R47" s="39"/>
      <c r="S47" s="41">
        <v>0</v>
      </c>
      <c r="T47" s="39"/>
      <c r="U47" s="48">
        <f t="shared" si="1"/>
        <v>11013077927</v>
      </c>
      <c r="W47" s="30">
        <f>U47/درآمد!$F$13</f>
        <v>5.6095128745553356E-2</v>
      </c>
    </row>
    <row r="48" spans="1:26" ht="21.75" customHeight="1">
      <c r="A48" s="73" t="s">
        <v>31</v>
      </c>
      <c r="B48" s="73"/>
      <c r="D48" s="9">
        <v>2263192612</v>
      </c>
      <c r="F48" s="42">
        <v>-4647183750</v>
      </c>
      <c r="G48" s="39"/>
      <c r="H48" s="41">
        <v>0</v>
      </c>
      <c r="I48" s="39"/>
      <c r="J48" s="48">
        <f t="shared" si="0"/>
        <v>-2383991138</v>
      </c>
      <c r="K48" s="39"/>
      <c r="L48" s="63">
        <f>J48/درآمد!$F$13</f>
        <v>-1.2142862395126705E-2</v>
      </c>
      <c r="M48" s="39"/>
      <c r="N48" s="42">
        <v>2263192612</v>
      </c>
      <c r="O48" s="39"/>
      <c r="P48" s="83">
        <v>-1675203300</v>
      </c>
      <c r="Q48" s="83"/>
      <c r="R48" s="39"/>
      <c r="S48" s="41">
        <v>0</v>
      </c>
      <c r="T48" s="39"/>
      <c r="U48" s="48">
        <f t="shared" si="1"/>
        <v>587989312</v>
      </c>
      <c r="W48" s="30">
        <f>U48/درآمد!$F$13</f>
        <v>2.9949244322321901E-3</v>
      </c>
    </row>
    <row r="49" spans="1:23" ht="21.75" customHeight="1">
      <c r="A49" s="73" t="s">
        <v>55</v>
      </c>
      <c r="B49" s="73"/>
      <c r="D49" s="27">
        <v>0</v>
      </c>
      <c r="F49" s="42">
        <v>92198138</v>
      </c>
      <c r="G49" s="39"/>
      <c r="H49" s="41">
        <v>0</v>
      </c>
      <c r="I49" s="39"/>
      <c r="J49" s="48">
        <f t="shared" si="0"/>
        <v>92198138</v>
      </c>
      <c r="K49" s="39"/>
      <c r="L49" s="30">
        <f>J49/درآمد!$F$13</f>
        <v>4.6961135256573359E-4</v>
      </c>
      <c r="M49" s="39"/>
      <c r="N49" s="42">
        <v>198427273</v>
      </c>
      <c r="O49" s="39"/>
      <c r="P49" s="83">
        <v>-392450940</v>
      </c>
      <c r="Q49" s="83"/>
      <c r="R49" s="39"/>
      <c r="S49" s="41">
        <v>0</v>
      </c>
      <c r="T49" s="39"/>
      <c r="U49" s="48">
        <f t="shared" si="1"/>
        <v>-194023667</v>
      </c>
      <c r="W49" s="63">
        <f>U49/درآمد!$F$13</f>
        <v>-9.8825983546038079E-4</v>
      </c>
    </row>
    <row r="50" spans="1:23" ht="21.75" customHeight="1">
      <c r="A50" s="73" t="s">
        <v>34</v>
      </c>
      <c r="B50" s="73"/>
      <c r="D50" s="27">
        <v>0</v>
      </c>
      <c r="F50" s="42">
        <v>2406619901</v>
      </c>
      <c r="G50" s="39"/>
      <c r="H50" s="41">
        <v>0</v>
      </c>
      <c r="I50" s="39"/>
      <c r="J50" s="48">
        <f t="shared" si="0"/>
        <v>2406619901</v>
      </c>
      <c r="K50" s="39"/>
      <c r="L50" s="30">
        <f>J50/درآمد!$F$13</f>
        <v>1.2258122033009191E-2</v>
      </c>
      <c r="M50" s="39"/>
      <c r="N50" s="42">
        <v>1785138781</v>
      </c>
      <c r="O50" s="39"/>
      <c r="P50" s="83">
        <v>4566936514</v>
      </c>
      <c r="Q50" s="83"/>
      <c r="R50" s="39"/>
      <c r="S50" s="41">
        <v>0</v>
      </c>
      <c r="T50" s="39"/>
      <c r="U50" s="48">
        <f t="shared" si="1"/>
        <v>6352075295</v>
      </c>
      <c r="W50" s="30">
        <f>U50/درآمد!$F$13</f>
        <v>3.23543049305869E-2</v>
      </c>
    </row>
    <row r="51" spans="1:23" ht="21.75" customHeight="1">
      <c r="A51" s="73" t="s">
        <v>43</v>
      </c>
      <c r="B51" s="73"/>
      <c r="D51" s="27">
        <v>0</v>
      </c>
      <c r="F51" s="42">
        <v>1871796150</v>
      </c>
      <c r="G51" s="39"/>
      <c r="H51" s="41">
        <v>0</v>
      </c>
      <c r="I51" s="39"/>
      <c r="J51" s="48">
        <f t="shared" si="0"/>
        <v>1871796150</v>
      </c>
      <c r="K51" s="39"/>
      <c r="L51" s="30">
        <f>J51/درآمد!$F$13</f>
        <v>9.5339964645363307E-3</v>
      </c>
      <c r="M51" s="39"/>
      <c r="N51" s="41">
        <v>0</v>
      </c>
      <c r="O51" s="39"/>
      <c r="P51" s="83">
        <v>2017921500</v>
      </c>
      <c r="Q51" s="83"/>
      <c r="R51" s="39"/>
      <c r="S51" s="41">
        <v>0</v>
      </c>
      <c r="T51" s="39"/>
      <c r="U51" s="48">
        <f t="shared" si="1"/>
        <v>2017921500</v>
      </c>
      <c r="W51" s="30">
        <f>U51/درآمد!$F$13</f>
        <v>1.0278286151358869E-2</v>
      </c>
    </row>
    <row r="52" spans="1:23" ht="21.75" customHeight="1">
      <c r="A52" s="73" t="s">
        <v>32</v>
      </c>
      <c r="B52" s="73"/>
      <c r="D52" s="27">
        <v>0</v>
      </c>
      <c r="F52" s="42">
        <v>3193798433</v>
      </c>
      <c r="G52" s="39"/>
      <c r="H52" s="41">
        <v>0</v>
      </c>
      <c r="I52" s="39"/>
      <c r="J52" s="48">
        <f t="shared" si="0"/>
        <v>3193798433</v>
      </c>
      <c r="K52" s="39"/>
      <c r="L52" s="30">
        <f>J52/درآمد!$F$13</f>
        <v>1.6267617052564017E-2</v>
      </c>
      <c r="M52" s="39"/>
      <c r="N52" s="41">
        <v>0</v>
      </c>
      <c r="O52" s="39"/>
      <c r="P52" s="83">
        <v>1670072496</v>
      </c>
      <c r="Q52" s="83"/>
      <c r="R52" s="39"/>
      <c r="S52" s="41">
        <v>0</v>
      </c>
      <c r="T52" s="39"/>
      <c r="U52" s="48">
        <f t="shared" si="1"/>
        <v>1670072496</v>
      </c>
      <c r="W52" s="30">
        <f>U52/درآمد!$F$13</f>
        <v>8.5065167338779744E-3</v>
      </c>
    </row>
    <row r="53" spans="1:23" ht="21.75" customHeight="1">
      <c r="A53" s="73" t="s">
        <v>30</v>
      </c>
      <c r="B53" s="73"/>
      <c r="D53" s="27">
        <v>0</v>
      </c>
      <c r="F53" s="42">
        <v>3889717650</v>
      </c>
      <c r="G53" s="39"/>
      <c r="H53" s="41">
        <v>0</v>
      </c>
      <c r="I53" s="39"/>
      <c r="J53" s="48">
        <f t="shared" si="0"/>
        <v>3889717650</v>
      </c>
      <c r="K53" s="39"/>
      <c r="L53" s="30">
        <f>J53/درآمد!$F$13</f>
        <v>1.98122826158952E-2</v>
      </c>
      <c r="M53" s="39"/>
      <c r="N53" s="41">
        <v>0</v>
      </c>
      <c r="O53" s="39"/>
      <c r="P53" s="83">
        <v>3718226917</v>
      </c>
      <c r="Q53" s="83"/>
      <c r="R53" s="39"/>
      <c r="S53" s="41">
        <v>0</v>
      </c>
      <c r="T53" s="39"/>
      <c r="U53" s="48">
        <f t="shared" si="1"/>
        <v>3718226917</v>
      </c>
      <c r="W53" s="30">
        <f>U53/درآمد!$F$13</f>
        <v>1.8938794313163761E-2</v>
      </c>
    </row>
    <row r="54" spans="1:23" ht="21.75" customHeight="1">
      <c r="A54" s="73" t="s">
        <v>47</v>
      </c>
      <c r="B54" s="73"/>
      <c r="D54" s="27">
        <v>0</v>
      </c>
      <c r="F54" s="42">
        <v>6108688824</v>
      </c>
      <c r="G54" s="39"/>
      <c r="H54" s="41">
        <v>0</v>
      </c>
      <c r="I54" s="39"/>
      <c r="J54" s="48">
        <f t="shared" si="0"/>
        <v>6108688824</v>
      </c>
      <c r="K54" s="39"/>
      <c r="L54" s="30">
        <f>J54/درآمد!$F$13</f>
        <v>3.1114615579783407E-2</v>
      </c>
      <c r="M54" s="39"/>
      <c r="N54" s="41">
        <v>0</v>
      </c>
      <c r="O54" s="39"/>
      <c r="P54" s="83">
        <v>13115112196</v>
      </c>
      <c r="Q54" s="83"/>
      <c r="R54" s="39"/>
      <c r="S54" s="41">
        <v>0</v>
      </c>
      <c r="T54" s="39"/>
      <c r="U54" s="48">
        <f t="shared" si="1"/>
        <v>13115112196</v>
      </c>
      <c r="W54" s="30">
        <f>U54/درآمد!$F$13</f>
        <v>6.6801843410491737E-2</v>
      </c>
    </row>
    <row r="55" spans="1:23" ht="21.75" customHeight="1">
      <c r="A55" s="73" t="s">
        <v>38</v>
      </c>
      <c r="B55" s="73"/>
      <c r="D55" s="27">
        <v>0</v>
      </c>
      <c r="F55" s="42">
        <v>2720714850</v>
      </c>
      <c r="G55" s="39"/>
      <c r="H55" s="41">
        <v>0</v>
      </c>
      <c r="I55" s="39"/>
      <c r="J55" s="48">
        <f t="shared" si="0"/>
        <v>2720714850</v>
      </c>
      <c r="K55" s="39"/>
      <c r="L55" s="30">
        <f>J55/درآمد!$F$13</f>
        <v>1.385796512131489E-2</v>
      </c>
      <c r="M55" s="39"/>
      <c r="N55" s="41">
        <v>0</v>
      </c>
      <c r="O55" s="39"/>
      <c r="P55" s="83">
        <v>7779014443</v>
      </c>
      <c r="Q55" s="83"/>
      <c r="R55" s="39"/>
      <c r="S55" s="41">
        <v>0</v>
      </c>
      <c r="T55" s="39"/>
      <c r="U55" s="48">
        <f t="shared" si="1"/>
        <v>7779014443</v>
      </c>
      <c r="W55" s="30">
        <f>U55/درآمد!$F$13</f>
        <v>3.9622421596037079E-2</v>
      </c>
    </row>
    <row r="56" spans="1:23" ht="21.75" customHeight="1">
      <c r="A56" s="73" t="s">
        <v>57</v>
      </c>
      <c r="B56" s="73"/>
      <c r="D56" s="27">
        <v>0</v>
      </c>
      <c r="F56" s="42">
        <v>1297235250</v>
      </c>
      <c r="G56" s="39"/>
      <c r="H56" s="41">
        <v>0</v>
      </c>
      <c r="I56" s="39"/>
      <c r="J56" s="48">
        <f t="shared" si="0"/>
        <v>1297235250</v>
      </c>
      <c r="K56" s="39"/>
      <c r="L56" s="30">
        <f>J56/درآمد!$F$13</f>
        <v>6.6074696687307023E-3</v>
      </c>
      <c r="M56" s="39"/>
      <c r="N56" s="41">
        <v>0</v>
      </c>
      <c r="O56" s="39"/>
      <c r="P56" s="83">
        <v>668498625</v>
      </c>
      <c r="Q56" s="83"/>
      <c r="R56" s="39"/>
      <c r="S56" s="41">
        <v>0</v>
      </c>
      <c r="T56" s="39"/>
      <c r="U56" s="48">
        <f>N56+P56+S56</f>
        <v>668498625</v>
      </c>
      <c r="W56" s="30">
        <f>U56/درآمد!$F$13</f>
        <v>3.4049987373344038E-3</v>
      </c>
    </row>
    <row r="57" spans="1:23" ht="21.75" customHeight="1">
      <c r="A57" s="73" t="s">
        <v>21</v>
      </c>
      <c r="B57" s="73"/>
      <c r="D57" s="27">
        <v>0</v>
      </c>
      <c r="F57" s="42">
        <v>3763540100</v>
      </c>
      <c r="G57" s="39"/>
      <c r="H57" s="41">
        <v>0</v>
      </c>
      <c r="I57" s="39"/>
      <c r="J57" s="48">
        <f t="shared" si="0"/>
        <v>3763540100</v>
      </c>
      <c r="K57" s="39"/>
      <c r="L57" s="30">
        <f>J57/درآمد!$F$13</f>
        <v>1.916959707794073E-2</v>
      </c>
      <c r="M57" s="39"/>
      <c r="N57" s="41">
        <v>0</v>
      </c>
      <c r="O57" s="39"/>
      <c r="P57" s="83">
        <v>10582427271</v>
      </c>
      <c r="Q57" s="83"/>
      <c r="R57" s="39"/>
      <c r="S57" s="41">
        <v>0</v>
      </c>
      <c r="T57" s="39"/>
      <c r="U57" s="48">
        <f t="shared" si="1"/>
        <v>10582427271</v>
      </c>
      <c r="W57" s="30">
        <f>U57/درآمد!$F$13</f>
        <v>5.3901608990875878E-2</v>
      </c>
    </row>
    <row r="58" spans="1:23" ht="21.75" customHeight="1">
      <c r="A58" s="73" t="s">
        <v>61</v>
      </c>
      <c r="B58" s="73"/>
      <c r="D58" s="27">
        <v>0</v>
      </c>
      <c r="F58" s="42">
        <v>986321261</v>
      </c>
      <c r="G58" s="39"/>
      <c r="H58" s="41">
        <v>0</v>
      </c>
      <c r="I58" s="39"/>
      <c r="J58" s="48">
        <f t="shared" si="0"/>
        <v>986321261</v>
      </c>
      <c r="K58" s="39"/>
      <c r="L58" s="30">
        <f>J58/درآمد!$F$13</f>
        <v>5.0238288049000504E-3</v>
      </c>
      <c r="M58" s="39"/>
      <c r="N58" s="41">
        <v>0</v>
      </c>
      <c r="O58" s="39"/>
      <c r="P58" s="83">
        <v>819405355</v>
      </c>
      <c r="Q58" s="83"/>
      <c r="R58" s="39"/>
      <c r="S58" s="41">
        <v>0</v>
      </c>
      <c r="T58" s="39"/>
      <c r="U58" s="48">
        <f t="shared" si="1"/>
        <v>819405355</v>
      </c>
      <c r="W58" s="30">
        <f>U58/درآمد!$F$13</f>
        <v>4.1736423902742495E-3</v>
      </c>
    </row>
    <row r="59" spans="1:23" ht="21.75" customHeight="1">
      <c r="A59" s="73" t="s">
        <v>37</v>
      </c>
      <c r="B59" s="73"/>
      <c r="D59" s="27">
        <v>0</v>
      </c>
      <c r="F59" s="41">
        <v>0</v>
      </c>
      <c r="G59" s="39"/>
      <c r="H59" s="41">
        <v>0</v>
      </c>
      <c r="I59" s="39"/>
      <c r="J59" s="43">
        <f t="shared" si="0"/>
        <v>0</v>
      </c>
      <c r="K59" s="39"/>
      <c r="L59" s="30">
        <f>J59/درآمد!$F$13</f>
        <v>0</v>
      </c>
      <c r="M59" s="39"/>
      <c r="N59" s="41">
        <v>0</v>
      </c>
      <c r="O59" s="39"/>
      <c r="P59" s="83">
        <v>-1248285266</v>
      </c>
      <c r="Q59" s="83"/>
      <c r="R59" s="39"/>
      <c r="S59" s="41">
        <v>0</v>
      </c>
      <c r="T59" s="39"/>
      <c r="U59" s="48">
        <f t="shared" si="1"/>
        <v>-1248285266</v>
      </c>
      <c r="W59" s="63">
        <f>U59/درآمد!$F$13</f>
        <v>-6.3581428526695034E-3</v>
      </c>
    </row>
    <row r="60" spans="1:23" ht="21.75" customHeight="1">
      <c r="A60" s="73" t="s">
        <v>63</v>
      </c>
      <c r="B60" s="73"/>
      <c r="D60" s="27">
        <v>0</v>
      </c>
      <c r="F60" s="42">
        <v>180581515</v>
      </c>
      <c r="G60" s="39"/>
      <c r="H60" s="41">
        <v>0</v>
      </c>
      <c r="I60" s="39"/>
      <c r="J60" s="48">
        <f t="shared" si="0"/>
        <v>180581515</v>
      </c>
      <c r="K60" s="39"/>
      <c r="L60" s="30">
        <f>J60/درآمد!$F$13</f>
        <v>9.1979221432345309E-4</v>
      </c>
      <c r="M60" s="39"/>
      <c r="N60" s="41">
        <v>0</v>
      </c>
      <c r="O60" s="39"/>
      <c r="P60" s="83">
        <v>180581515</v>
      </c>
      <c r="Q60" s="83"/>
      <c r="R60" s="39"/>
      <c r="S60" s="41">
        <v>0</v>
      </c>
      <c r="T60" s="39"/>
      <c r="U60" s="48">
        <f t="shared" si="1"/>
        <v>180581515</v>
      </c>
      <c r="W60" s="30">
        <f>U60/درآمد!$F$13</f>
        <v>9.1979221432345309E-4</v>
      </c>
    </row>
    <row r="61" spans="1:23" ht="21.75" customHeight="1">
      <c r="A61" s="73" t="s">
        <v>27</v>
      </c>
      <c r="B61" s="73"/>
      <c r="D61" s="27">
        <v>0</v>
      </c>
      <c r="F61" s="42">
        <v>586698648</v>
      </c>
      <c r="G61" s="39"/>
      <c r="H61" s="41">
        <v>0</v>
      </c>
      <c r="I61" s="39"/>
      <c r="J61" s="48">
        <f t="shared" si="0"/>
        <v>586698648</v>
      </c>
      <c r="K61" s="39"/>
      <c r="L61" s="30">
        <f>J61/درآمد!$F$13</f>
        <v>2.9883504332350748E-3</v>
      </c>
      <c r="M61" s="39"/>
      <c r="N61" s="41">
        <v>0</v>
      </c>
      <c r="O61" s="39"/>
      <c r="P61" s="83">
        <v>-624307535</v>
      </c>
      <c r="Q61" s="83"/>
      <c r="R61" s="39"/>
      <c r="S61" s="41">
        <v>0</v>
      </c>
      <c r="T61" s="39"/>
      <c r="U61" s="48">
        <f t="shared" si="1"/>
        <v>-624307535</v>
      </c>
      <c r="W61" s="63">
        <f>U61/درآمد!$F$13</f>
        <v>-3.1799113549161812E-3</v>
      </c>
    </row>
    <row r="62" spans="1:23" ht="21.75" customHeight="1">
      <c r="A62" s="73" t="s">
        <v>46</v>
      </c>
      <c r="B62" s="73"/>
      <c r="D62" s="27">
        <v>0</v>
      </c>
      <c r="F62" s="42">
        <v>10126082276</v>
      </c>
      <c r="G62" s="39"/>
      <c r="H62" s="41">
        <v>0</v>
      </c>
      <c r="I62" s="39"/>
      <c r="J62" s="48">
        <f t="shared" si="0"/>
        <v>10126082276</v>
      </c>
      <c r="K62" s="39"/>
      <c r="L62" s="30">
        <f>J62/درآمد!$F$13</f>
        <v>5.1577215082415896E-2</v>
      </c>
      <c r="M62" s="39"/>
      <c r="N62" s="41">
        <v>0</v>
      </c>
      <c r="O62" s="39"/>
      <c r="P62" s="83">
        <v>19151503435</v>
      </c>
      <c r="Q62" s="83"/>
      <c r="R62" s="39"/>
      <c r="S62" s="41">
        <v>0</v>
      </c>
      <c r="T62" s="39"/>
      <c r="U62" s="48">
        <f t="shared" si="1"/>
        <v>19151503435</v>
      </c>
      <c r="W62" s="30">
        <f>U62/درآمد!$F$13</f>
        <v>9.7548211133912946E-2</v>
      </c>
    </row>
    <row r="63" spans="1:23" ht="21.75" customHeight="1">
      <c r="A63" s="73" t="s">
        <v>18</v>
      </c>
      <c r="B63" s="73"/>
      <c r="D63" s="27">
        <v>0</v>
      </c>
      <c r="F63" s="42">
        <v>1474673</v>
      </c>
      <c r="G63" s="39"/>
      <c r="H63" s="41">
        <v>0</v>
      </c>
      <c r="I63" s="39"/>
      <c r="J63" s="48">
        <f t="shared" si="0"/>
        <v>1474673</v>
      </c>
      <c r="K63" s="39"/>
      <c r="L63" s="30">
        <f>J63/درآمد!$F$13</f>
        <v>7.51124911136674E-6</v>
      </c>
      <c r="M63" s="39"/>
      <c r="N63" s="41">
        <v>0</v>
      </c>
      <c r="O63" s="39"/>
      <c r="P63" s="83">
        <v>2146777</v>
      </c>
      <c r="Q63" s="83"/>
      <c r="R63" s="39"/>
      <c r="S63" s="41">
        <v>0</v>
      </c>
      <c r="T63" s="39"/>
      <c r="U63" s="48">
        <f t="shared" si="1"/>
        <v>2146777</v>
      </c>
      <c r="W63" s="30">
        <f>U63/درآمد!$F$13</f>
        <v>1.093461183160779E-5</v>
      </c>
    </row>
    <row r="64" spans="1:23" ht="21.75" customHeight="1">
      <c r="A64" s="73" t="s">
        <v>28</v>
      </c>
      <c r="B64" s="73"/>
      <c r="D64" s="27">
        <v>0</v>
      </c>
      <c r="F64" s="42">
        <v>677010178</v>
      </c>
      <c r="G64" s="39"/>
      <c r="H64" s="41">
        <v>0</v>
      </c>
      <c r="I64" s="39"/>
      <c r="J64" s="48">
        <f t="shared" si="0"/>
        <v>677010178</v>
      </c>
      <c r="K64" s="39"/>
      <c r="L64" s="30">
        <f>J64/درآمد!$F$13</f>
        <v>3.4483523451563419E-3</v>
      </c>
      <c r="M64" s="39"/>
      <c r="N64" s="41">
        <v>0</v>
      </c>
      <c r="O64" s="39"/>
      <c r="P64" s="83">
        <v>795302128</v>
      </c>
      <c r="Q64" s="83"/>
      <c r="R64" s="39"/>
      <c r="S64" s="41">
        <v>0</v>
      </c>
      <c r="T64" s="39"/>
      <c r="U64" s="48">
        <f t="shared" si="1"/>
        <v>795302128</v>
      </c>
      <c r="W64" s="30">
        <f>U64/درآمد!$F$13</f>
        <v>4.0508725678222064E-3</v>
      </c>
    </row>
    <row r="65" spans="1:28" ht="21.75" customHeight="1">
      <c r="A65" s="73" t="s">
        <v>44</v>
      </c>
      <c r="B65" s="73"/>
      <c r="D65" s="27">
        <v>0</v>
      </c>
      <c r="F65" s="42">
        <v>906573600</v>
      </c>
      <c r="G65" s="39"/>
      <c r="H65" s="41">
        <v>0</v>
      </c>
      <c r="I65" s="39"/>
      <c r="J65" s="48">
        <f t="shared" si="0"/>
        <v>906573600</v>
      </c>
      <c r="K65" s="39"/>
      <c r="L65" s="30">
        <f>J65/درآمد!$F$13</f>
        <v>4.6176339753888126E-3</v>
      </c>
      <c r="M65" s="39"/>
      <c r="N65" s="41">
        <v>0</v>
      </c>
      <c r="O65" s="39"/>
      <c r="P65" s="83">
        <v>-1006972650</v>
      </c>
      <c r="Q65" s="83"/>
      <c r="R65" s="39"/>
      <c r="S65" s="41">
        <v>0</v>
      </c>
      <c r="T65" s="39"/>
      <c r="U65" s="48">
        <f t="shared" si="1"/>
        <v>-1006972650</v>
      </c>
      <c r="W65" s="63">
        <f>U65/درآمد!$F$13</f>
        <v>-5.1290166853825295E-3</v>
      </c>
    </row>
    <row r="66" spans="1:28" ht="21.75" customHeight="1">
      <c r="A66" s="73" t="s">
        <v>40</v>
      </c>
      <c r="B66" s="73"/>
      <c r="D66" s="27">
        <v>0</v>
      </c>
      <c r="F66" s="41">
        <v>0</v>
      </c>
      <c r="G66" s="39"/>
      <c r="H66" s="41">
        <v>0</v>
      </c>
      <c r="I66" s="39"/>
      <c r="J66" s="43">
        <f t="shared" si="0"/>
        <v>0</v>
      </c>
      <c r="K66" s="39"/>
      <c r="L66" s="30">
        <f>J66/درآمد!$F$13</f>
        <v>0</v>
      </c>
      <c r="M66" s="39"/>
      <c r="N66" s="41">
        <v>0</v>
      </c>
      <c r="O66" s="39"/>
      <c r="P66" s="83">
        <v>150897144</v>
      </c>
      <c r="Q66" s="83"/>
      <c r="R66" s="39"/>
      <c r="S66" s="41">
        <v>0</v>
      </c>
      <c r="T66" s="39"/>
      <c r="U66" s="48">
        <f t="shared" si="1"/>
        <v>150897144</v>
      </c>
      <c r="W66" s="30">
        <f>U66/درآمد!$F$13</f>
        <v>7.6859482663463622E-4</v>
      </c>
    </row>
    <row r="67" spans="1:28" ht="21.75" customHeight="1">
      <c r="A67" s="75" t="s">
        <v>26</v>
      </c>
      <c r="B67" s="75"/>
      <c r="D67" s="22">
        <v>0</v>
      </c>
      <c r="F67" s="44">
        <v>113073187</v>
      </c>
      <c r="G67" s="39"/>
      <c r="H67" s="53">
        <v>0</v>
      </c>
      <c r="I67" s="39"/>
      <c r="J67" s="48">
        <f t="shared" si="0"/>
        <v>113073187</v>
      </c>
      <c r="K67" s="39"/>
      <c r="L67" s="30">
        <f>J67/درآمد!$F$13</f>
        <v>5.7593844558973765E-4</v>
      </c>
      <c r="M67" s="39"/>
      <c r="N67" s="53">
        <v>0</v>
      </c>
      <c r="O67" s="39"/>
      <c r="P67" s="83">
        <v>173262915</v>
      </c>
      <c r="Q67" s="91"/>
      <c r="R67" s="39"/>
      <c r="S67" s="53">
        <v>0</v>
      </c>
      <c r="T67" s="39"/>
      <c r="U67" s="48">
        <f>N67+P67+S67</f>
        <v>173262915</v>
      </c>
      <c r="W67" s="30">
        <f>U67/درآمد!$F$13</f>
        <v>8.8251491437529612E-4</v>
      </c>
    </row>
    <row r="68" spans="1:28" s="23" customFormat="1" ht="21.75" customHeight="1" thickBot="1">
      <c r="A68" s="77"/>
      <c r="B68" s="77"/>
      <c r="D68" s="25">
        <f>SUM(D9:D67)</f>
        <v>6712291084</v>
      </c>
      <c r="F68" s="25">
        <f>SUM(F9:F67)</f>
        <v>124962556194</v>
      </c>
      <c r="H68" s="25">
        <f>SUM(H9:H67)</f>
        <v>616721364</v>
      </c>
      <c r="J68" s="57">
        <f>SUM(J9:J67)</f>
        <v>132291568642</v>
      </c>
      <c r="L68" s="32">
        <f>SUM(L9:L67)</f>
        <v>0.67382730097013699</v>
      </c>
      <c r="N68" s="25">
        <f>SUM(N9:N67)</f>
        <v>21336724674</v>
      </c>
      <c r="P68" s="96">
        <f>SUM(P9:Q67)</f>
        <v>165945979088</v>
      </c>
      <c r="Q68" s="96"/>
      <c r="S68" s="25">
        <f>SUM(S9:S67)</f>
        <v>6991629013</v>
      </c>
      <c r="U68" s="57">
        <f>SUM(U9:U67)</f>
        <v>194274332775</v>
      </c>
      <c r="W68" s="32">
        <f>SUM(W9:W67)</f>
        <v>0.9895366019568983</v>
      </c>
    </row>
    <row r="69" spans="1:28" ht="13.5" thickTop="1">
      <c r="N69" s="65"/>
      <c r="O69" s="65"/>
      <c r="P69" s="65"/>
      <c r="Q69" s="65"/>
      <c r="R69" s="65"/>
      <c r="S69" s="65"/>
      <c r="T69" s="65"/>
      <c r="U69" s="65"/>
    </row>
    <row r="70" spans="1:28">
      <c r="N70" s="34"/>
      <c r="O70" s="34"/>
      <c r="P70" s="34"/>
      <c r="Q70" s="33">
        <v>21336724674</v>
      </c>
      <c r="R70" s="34"/>
      <c r="S70" s="34"/>
      <c r="T70" s="34"/>
      <c r="U70" s="34"/>
    </row>
    <row r="71" spans="1:28">
      <c r="J71" s="65"/>
      <c r="K71" s="65"/>
      <c r="L71" s="65"/>
      <c r="M71" s="65"/>
      <c r="N71" s="34"/>
      <c r="O71" s="34"/>
      <c r="P71" s="34"/>
      <c r="Q71" s="34"/>
      <c r="R71" s="34"/>
      <c r="S71" s="34">
        <v>6991629013</v>
      </c>
      <c r="T71" s="34"/>
      <c r="U71" s="34"/>
      <c r="V71" s="65"/>
      <c r="W71" s="65"/>
      <c r="X71" s="65"/>
      <c r="Y71" s="65"/>
      <c r="Z71" s="65"/>
      <c r="AA71" s="65"/>
      <c r="AB71" s="65"/>
    </row>
    <row r="72" spans="1:28">
      <c r="J72" s="65"/>
      <c r="K72" s="65"/>
      <c r="L72" s="65"/>
      <c r="M72" s="65"/>
      <c r="N72" s="67">
        <v>22411870360</v>
      </c>
      <c r="O72" s="34"/>
      <c r="P72" s="34"/>
      <c r="Q72" s="67">
        <v>22411870360</v>
      </c>
      <c r="R72" s="34"/>
      <c r="S72" s="34"/>
      <c r="T72" s="34"/>
      <c r="U72" s="34"/>
      <c r="V72" s="65"/>
      <c r="W72" s="65"/>
      <c r="X72" s="65"/>
      <c r="Y72" s="65"/>
      <c r="Z72" s="65"/>
      <c r="AA72" s="65"/>
      <c r="AB72" s="65"/>
    </row>
    <row r="73" spans="1:28">
      <c r="J73" s="65"/>
      <c r="K73" s="65"/>
      <c r="L73" s="65"/>
      <c r="M73" s="65"/>
      <c r="N73" s="34"/>
      <c r="O73" s="34"/>
      <c r="P73" s="34"/>
      <c r="Q73" s="95">
        <v>1075145686</v>
      </c>
      <c r="R73" s="34"/>
      <c r="S73" s="35">
        <f>S71-S68</f>
        <v>0</v>
      </c>
      <c r="T73" s="34"/>
      <c r="U73" s="34"/>
      <c r="V73" s="65"/>
      <c r="W73" s="65"/>
      <c r="X73" s="65"/>
      <c r="Y73" s="65"/>
      <c r="Z73" s="65"/>
      <c r="AA73" s="65"/>
      <c r="AB73" s="65"/>
    </row>
    <row r="74" spans="1:28">
      <c r="J74" s="65"/>
      <c r="K74" s="65"/>
      <c r="L74" s="65"/>
      <c r="M74" s="65"/>
      <c r="N74" s="35">
        <f>N68-N72</f>
        <v>-1075145686</v>
      </c>
      <c r="O74" s="34"/>
      <c r="P74" s="34"/>
      <c r="Q74" s="34"/>
      <c r="R74" s="34"/>
      <c r="S74" s="34"/>
      <c r="T74" s="34"/>
      <c r="U74" s="34"/>
      <c r="V74" s="65"/>
      <c r="W74" s="65"/>
      <c r="X74" s="65"/>
      <c r="Y74" s="65"/>
      <c r="Z74" s="65"/>
      <c r="AA74" s="65"/>
      <c r="AB74" s="65"/>
    </row>
    <row r="75" spans="1:28">
      <c r="J75" s="65"/>
      <c r="K75" s="65"/>
      <c r="L75" s="65"/>
      <c r="M75" s="65"/>
      <c r="N75" s="34">
        <v>1075145686</v>
      </c>
      <c r="O75" s="34"/>
      <c r="P75" s="34"/>
      <c r="Q75" s="95">
        <f>Q72-Q73</f>
        <v>21336724674</v>
      </c>
      <c r="R75" s="34"/>
      <c r="S75" s="34"/>
      <c r="T75" s="34"/>
      <c r="U75" s="34"/>
      <c r="V75" s="65"/>
      <c r="W75" s="65"/>
      <c r="X75" s="65"/>
      <c r="Y75" s="65"/>
      <c r="Z75" s="65"/>
      <c r="AA75" s="65"/>
      <c r="AB75" s="65"/>
    </row>
    <row r="76" spans="1:28">
      <c r="J76" s="65"/>
      <c r="K76" s="65"/>
      <c r="L76" s="65"/>
      <c r="M76" s="65"/>
      <c r="N76" s="34"/>
      <c r="O76" s="34"/>
      <c r="P76" s="34"/>
      <c r="Q76" s="34"/>
      <c r="R76" s="34"/>
      <c r="S76" s="34"/>
      <c r="T76" s="34"/>
      <c r="U76" s="34"/>
      <c r="V76" s="65"/>
      <c r="W76" s="65"/>
      <c r="X76" s="65"/>
      <c r="Y76" s="65"/>
      <c r="Z76" s="65"/>
      <c r="AA76" s="65"/>
      <c r="AB76" s="65"/>
    </row>
    <row r="77" spans="1:28">
      <c r="J77" s="65"/>
      <c r="K77" s="65"/>
      <c r="L77" s="65"/>
      <c r="M77" s="65"/>
      <c r="N77" s="34"/>
      <c r="O77" s="34"/>
      <c r="P77" s="34"/>
      <c r="Q77" s="95">
        <f>Q75-P68</f>
        <v>-144609254414</v>
      </c>
      <c r="R77" s="34"/>
      <c r="S77" s="67">
        <v>8437269998</v>
      </c>
      <c r="T77" s="34"/>
      <c r="U77" s="34"/>
      <c r="V77" s="65"/>
      <c r="W77" s="65"/>
      <c r="X77" s="65"/>
      <c r="Y77" s="65"/>
      <c r="Z77" s="65"/>
      <c r="AA77" s="65"/>
      <c r="AB77" s="65"/>
    </row>
    <row r="78" spans="1:28">
      <c r="J78" s="65"/>
      <c r="K78" s="65"/>
      <c r="L78" s="65"/>
      <c r="M78" s="65"/>
      <c r="N78" s="34"/>
      <c r="O78" s="34"/>
      <c r="P78" s="34"/>
      <c r="Q78" s="34"/>
      <c r="R78" s="34"/>
      <c r="S78" s="67">
        <v>230814647</v>
      </c>
      <c r="T78" s="34"/>
      <c r="U78" s="34"/>
      <c r="V78" s="65"/>
      <c r="W78" s="65"/>
      <c r="X78" s="65"/>
      <c r="Y78" s="65"/>
      <c r="Z78" s="65"/>
      <c r="AA78" s="65"/>
      <c r="AB78" s="65"/>
    </row>
    <row r="79" spans="1:28">
      <c r="J79" s="65"/>
      <c r="K79" s="65"/>
      <c r="L79" s="65"/>
      <c r="M79" s="65"/>
      <c r="N79" s="34"/>
      <c r="O79" s="34"/>
      <c r="P79" s="34"/>
      <c r="Q79" s="34"/>
      <c r="R79" s="34"/>
      <c r="S79" s="35">
        <f>S77-S78</f>
        <v>8206455351</v>
      </c>
      <c r="T79" s="34"/>
      <c r="U79" s="34"/>
      <c r="V79" s="65"/>
      <c r="W79" s="65"/>
      <c r="X79" s="65"/>
      <c r="Y79" s="65"/>
      <c r="Z79" s="65"/>
      <c r="AA79" s="65"/>
      <c r="AB79" s="65"/>
    </row>
    <row r="80" spans="1:28">
      <c r="J80" s="65"/>
      <c r="K80" s="65"/>
      <c r="L80" s="65"/>
      <c r="M80" s="65"/>
      <c r="N80" s="34"/>
      <c r="O80" s="34"/>
      <c r="P80" s="34"/>
      <c r="Q80" s="34"/>
      <c r="R80" s="34"/>
      <c r="S80" s="67">
        <v>1214826335</v>
      </c>
      <c r="T80" s="34"/>
      <c r="U80" s="34"/>
      <c r="V80" s="65"/>
      <c r="W80" s="65"/>
      <c r="X80" s="65"/>
      <c r="Y80" s="65"/>
      <c r="Z80" s="65"/>
      <c r="AA80" s="65"/>
      <c r="AB80" s="65"/>
    </row>
    <row r="81" spans="10:28">
      <c r="J81" s="65"/>
      <c r="K81" s="65"/>
      <c r="L81" s="65"/>
      <c r="M81" s="65"/>
      <c r="N81" s="34"/>
      <c r="O81" s="34"/>
      <c r="P81" s="34"/>
      <c r="Q81" s="34"/>
      <c r="R81" s="34"/>
      <c r="S81" s="34"/>
      <c r="T81" s="34"/>
      <c r="U81" s="34"/>
      <c r="V81" s="65"/>
      <c r="W81" s="65"/>
      <c r="X81" s="65"/>
      <c r="Y81" s="65"/>
      <c r="Z81" s="65"/>
      <c r="AA81" s="65"/>
      <c r="AB81" s="65"/>
    </row>
    <row r="82" spans="10:28">
      <c r="J82" s="65"/>
      <c r="K82" s="65"/>
      <c r="L82" s="65"/>
      <c r="M82" s="65"/>
      <c r="N82" s="65"/>
      <c r="O82" s="65"/>
      <c r="P82" s="65"/>
      <c r="Q82" s="65"/>
      <c r="R82" s="65"/>
      <c r="S82" s="35">
        <f>S79-S80</f>
        <v>6991629016</v>
      </c>
      <c r="T82" s="65"/>
      <c r="U82" s="65"/>
      <c r="V82" s="65"/>
      <c r="W82" s="65"/>
      <c r="X82" s="65"/>
      <c r="Y82" s="65"/>
      <c r="Z82" s="65"/>
      <c r="AA82" s="65"/>
      <c r="AB82" s="65"/>
    </row>
    <row r="83" spans="10:28">
      <c r="J83" s="65"/>
      <c r="K83" s="65"/>
      <c r="L83" s="65"/>
      <c r="M83" s="65"/>
      <c r="N83" s="65"/>
      <c r="O83" s="65"/>
      <c r="P83" s="65"/>
      <c r="Q83" s="65"/>
      <c r="R83" s="65"/>
      <c r="S83" s="35">
        <f>S82-S68</f>
        <v>3</v>
      </c>
      <c r="T83" s="65"/>
      <c r="U83" s="65"/>
      <c r="V83" s="65"/>
      <c r="W83" s="65"/>
      <c r="X83" s="65"/>
      <c r="Y83" s="65"/>
      <c r="Z83" s="65"/>
      <c r="AA83" s="65"/>
      <c r="AB83" s="65"/>
    </row>
    <row r="84" spans="10:28">
      <c r="J84" s="65"/>
      <c r="K84" s="65"/>
      <c r="L84" s="65"/>
      <c r="M84" s="65"/>
      <c r="N84" s="65"/>
      <c r="O84" s="65"/>
      <c r="P84" s="65"/>
      <c r="Q84" s="65"/>
      <c r="R84" s="65"/>
      <c r="S84" s="34"/>
      <c r="T84" s="65"/>
      <c r="U84" s="65"/>
      <c r="V84" s="65"/>
      <c r="W84" s="65"/>
      <c r="X84" s="65"/>
      <c r="Y84" s="65"/>
      <c r="Z84" s="65"/>
      <c r="AA84" s="65"/>
      <c r="AB84" s="65"/>
    </row>
    <row r="85" spans="10:28"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</row>
  </sheetData>
  <mergeCells count="130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Mohadeseh Salemi</dc:creator>
  <dc:description/>
  <cp:lastModifiedBy>Mohadeseh Salemi</cp:lastModifiedBy>
  <cp:lastPrinted>2025-04-27T04:27:17Z</cp:lastPrinted>
  <dcterms:created xsi:type="dcterms:W3CDTF">2025-04-27T04:25:37Z</dcterms:created>
  <dcterms:modified xsi:type="dcterms:W3CDTF">2025-04-29T11:15:02Z</dcterms:modified>
</cp:coreProperties>
</file>