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Shariat\Desktop\"/>
    </mc:Choice>
  </mc:AlternateContent>
  <xr:revisionPtr revIDLastSave="0" documentId="8_{AE1AE9C5-764D-4CB1-B527-554C84A24327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مشتقه'!$A$1:$AX$67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بانکی'!$A$1:$K$11</definedName>
    <definedName name="_xlnm.Print_Area" localSheetId="10">'درآمد سرمایه گذاری در اوراق به'!$A$1:$S$8</definedName>
    <definedName name="_xlnm.Print_Area" localSheetId="8">'درآمد سرمایه گذاری در سهام'!$A$1:$W$75</definedName>
    <definedName name="_xlnm.Print_Area" localSheetId="9">'درآمد سرمایه گذاری در صندوق'!$A$1:$W$8</definedName>
    <definedName name="_xlnm.Print_Area" localSheetId="14">'درآمد سود سهام'!$A$1:$T$22</definedName>
    <definedName name="_xlnm.Print_Area" localSheetId="15">'درآمد سود صندوق'!$A$1:$L$7</definedName>
    <definedName name="_xlnm.Print_Area" localSheetId="20">'درآمد ناشی از تغییر قیمت اوراق'!$A$1:$S$56</definedName>
    <definedName name="_xlnm.Print_Area" localSheetId="18">'درآمد ناشی از فروش'!$A$1:$S$51</definedName>
    <definedName name="_xlnm.Print_Area" localSheetId="13">'سایر درآمدها'!$A$1:$G$11</definedName>
    <definedName name="_xlnm.Print_Area" localSheetId="6">سپرده!$A$1:$M$12</definedName>
    <definedName name="_xlnm.Print_Area" localSheetId="1">سهام!$A$1:$AC$62</definedName>
    <definedName name="_xlnm.Print_Area" localSheetId="16">'سود اوراق بهادار'!$A$1:$T$7</definedName>
    <definedName name="_xlnm.Print_Area" localSheetId="17">'سود سپرده بانکی'!$A$1:$N$11</definedName>
    <definedName name="_xlnm.Print_Area" localSheetId="0">'صورت وضعیت'!$A$1:$C$20</definedName>
    <definedName name="_xlnm.Print_Area" localSheetId="11">'مبالغ تخصیصی اوراق'!$A$1:$R$71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8" l="1"/>
  <c r="F13" i="8"/>
  <c r="F11" i="8"/>
  <c r="R75" i="9"/>
  <c r="T71" i="9"/>
  <c r="T75" i="9"/>
  <c r="F8" i="8" s="1"/>
  <c r="J9" i="8"/>
  <c r="J10" i="8"/>
  <c r="J11" i="8"/>
  <c r="J12" i="8"/>
  <c r="F12" i="8"/>
  <c r="F9" i="8"/>
  <c r="R81" i="9"/>
  <c r="T73" i="9"/>
  <c r="P75" i="9"/>
  <c r="P81" i="9" s="1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2" i="9"/>
  <c r="T74" i="9"/>
  <c r="T9" i="9"/>
  <c r="N75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9" i="9"/>
  <c r="H75" i="9"/>
  <c r="F75" i="9"/>
  <c r="D75" i="9"/>
  <c r="H16" i="13"/>
  <c r="H11" i="13"/>
  <c r="J9" i="13" s="1"/>
  <c r="D11" i="13"/>
  <c r="J10" i="13"/>
  <c r="J8" i="13"/>
  <c r="J11" i="13" s="1"/>
  <c r="F9" i="13"/>
  <c r="F10" i="13"/>
  <c r="F8" i="13"/>
  <c r="F11" i="13" s="1"/>
  <c r="F11" i="14"/>
  <c r="I22" i="15"/>
  <c r="K22" i="15"/>
  <c r="M22" i="15"/>
  <c r="O22" i="15"/>
  <c r="O29" i="15" s="1"/>
  <c r="Q22" i="15"/>
  <c r="Q29" i="15" s="1"/>
  <c r="S22" i="15"/>
  <c r="S29" i="15" s="1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8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8" i="15"/>
  <c r="M11" i="18"/>
  <c r="K11" i="18"/>
  <c r="I11" i="18"/>
  <c r="G11" i="18"/>
  <c r="C11" i="18"/>
  <c r="E11" i="18"/>
  <c r="M9" i="18"/>
  <c r="M10" i="18"/>
  <c r="M8" i="18"/>
  <c r="G9" i="18"/>
  <c r="G10" i="18"/>
  <c r="G8" i="18"/>
  <c r="M56" i="19"/>
  <c r="Q57" i="19"/>
  <c r="Q51" i="19"/>
  <c r="H8" i="8" l="1"/>
  <c r="L20" i="9"/>
  <c r="L32" i="9"/>
  <c r="L44" i="9"/>
  <c r="L56" i="9"/>
  <c r="L68" i="9"/>
  <c r="L21" i="9"/>
  <c r="L33" i="9"/>
  <c r="L45" i="9"/>
  <c r="L57" i="9"/>
  <c r="L69" i="9"/>
  <c r="L10" i="9"/>
  <c r="L22" i="9"/>
  <c r="L34" i="9"/>
  <c r="L46" i="9"/>
  <c r="L58" i="9"/>
  <c r="L70" i="9"/>
  <c r="L11" i="9"/>
  <c r="L23" i="9"/>
  <c r="L35" i="9"/>
  <c r="L47" i="9"/>
  <c r="L59" i="9"/>
  <c r="L71" i="9"/>
  <c r="L12" i="9"/>
  <c r="L24" i="9"/>
  <c r="L36" i="9"/>
  <c r="L48" i="9"/>
  <c r="L60" i="9"/>
  <c r="L72" i="9"/>
  <c r="L13" i="9"/>
  <c r="L25" i="9"/>
  <c r="L37" i="9"/>
  <c r="L49" i="9"/>
  <c r="L61" i="9"/>
  <c r="L73" i="9"/>
  <c r="L14" i="9"/>
  <c r="L26" i="9"/>
  <c r="L38" i="9"/>
  <c r="L50" i="9"/>
  <c r="L62" i="9"/>
  <c r="L74" i="9"/>
  <c r="L15" i="9"/>
  <c r="L27" i="9"/>
  <c r="L39" i="9"/>
  <c r="L51" i="9"/>
  <c r="L63" i="9"/>
  <c r="L9" i="9"/>
  <c r="H9" i="8"/>
  <c r="L16" i="9"/>
  <c r="L28" i="9"/>
  <c r="L40" i="9"/>
  <c r="L52" i="9"/>
  <c r="L64" i="9"/>
  <c r="H10" i="8"/>
  <c r="L17" i="9"/>
  <c r="L29" i="9"/>
  <c r="L41" i="9"/>
  <c r="L53" i="9"/>
  <c r="L65" i="9"/>
  <c r="H11" i="8"/>
  <c r="L18" i="9"/>
  <c r="L30" i="9"/>
  <c r="L42" i="9"/>
  <c r="L54" i="9"/>
  <c r="L66" i="9"/>
  <c r="H12" i="8"/>
  <c r="L19" i="9"/>
  <c r="L31" i="9"/>
  <c r="L43" i="9"/>
  <c r="L55" i="9"/>
  <c r="L67" i="9"/>
  <c r="J8" i="8"/>
  <c r="J13" i="8" s="1"/>
  <c r="V17" i="9"/>
  <c r="V13" i="9"/>
  <c r="V31" i="9"/>
  <c r="V43" i="9"/>
  <c r="V55" i="9"/>
  <c r="V67" i="9"/>
  <c r="V58" i="9"/>
  <c r="V28" i="9"/>
  <c r="V14" i="9"/>
  <c r="V32" i="9"/>
  <c r="V44" i="9"/>
  <c r="V56" i="9"/>
  <c r="V68" i="9"/>
  <c r="V16" i="9"/>
  <c r="V34" i="9"/>
  <c r="V46" i="9"/>
  <c r="V51" i="9"/>
  <c r="V65" i="9"/>
  <c r="V15" i="9"/>
  <c r="V33" i="9"/>
  <c r="V45" i="9"/>
  <c r="V57" i="9"/>
  <c r="V69" i="9"/>
  <c r="V70" i="9"/>
  <c r="V63" i="9"/>
  <c r="V41" i="9"/>
  <c r="V23" i="9"/>
  <c r="V35" i="9"/>
  <c r="V47" i="9"/>
  <c r="V59" i="9"/>
  <c r="V71" i="9"/>
  <c r="V60" i="9"/>
  <c r="V72" i="9"/>
  <c r="V74" i="9"/>
  <c r="V40" i="9"/>
  <c r="V24" i="9"/>
  <c r="V36" i="9"/>
  <c r="V48" i="9"/>
  <c r="V39" i="9"/>
  <c r="V53" i="9"/>
  <c r="V25" i="9"/>
  <c r="V37" i="9"/>
  <c r="V49" i="9"/>
  <c r="V61" i="9"/>
  <c r="V73" i="9"/>
  <c r="V10" i="9"/>
  <c r="V26" i="9"/>
  <c r="V38" i="9"/>
  <c r="V50" i="9"/>
  <c r="V62" i="9"/>
  <c r="V64" i="9"/>
  <c r="V9" i="9"/>
  <c r="V27" i="9"/>
  <c r="V29" i="9"/>
  <c r="V11" i="9"/>
  <c r="V12" i="9"/>
  <c r="V30" i="9"/>
  <c r="V42" i="9"/>
  <c r="V54" i="9"/>
  <c r="V66" i="9"/>
  <c r="V52" i="9"/>
  <c r="V22" i="9"/>
  <c r="V21" i="9"/>
  <c r="V20" i="9"/>
  <c r="V19" i="9"/>
  <c r="V18" i="9"/>
  <c r="N81" i="9"/>
  <c r="J75" i="9"/>
  <c r="M60" i="19"/>
  <c r="M59" i="19"/>
  <c r="O57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8" i="19"/>
  <c r="E51" i="19"/>
  <c r="G51" i="19"/>
  <c r="I51" i="19"/>
  <c r="M51" i="19"/>
  <c r="O51" i="19"/>
  <c r="I56" i="21"/>
  <c r="O63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8" i="21"/>
  <c r="E56" i="21"/>
  <c r="G56" i="21"/>
  <c r="Q47" i="21"/>
  <c r="M56" i="21"/>
  <c r="O56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8" i="21"/>
  <c r="Q49" i="21"/>
  <c r="Q50" i="21"/>
  <c r="Q51" i="21"/>
  <c r="Q52" i="21"/>
  <c r="Q53" i="21"/>
  <c r="Q54" i="21"/>
  <c r="Q55" i="21"/>
  <c r="Q8" i="21"/>
  <c r="L10" i="7"/>
  <c r="L75" i="9" l="1"/>
  <c r="H13" i="8"/>
  <c r="V75" i="9"/>
  <c r="Q56" i="21"/>
  <c r="Q63" i="21" s="1"/>
  <c r="L12" i="7" l="1"/>
  <c r="J12" i="7"/>
  <c r="H12" i="7"/>
  <c r="F12" i="7"/>
  <c r="D12" i="7"/>
  <c r="L11" i="7"/>
  <c r="L9" i="7"/>
  <c r="Z62" i="2"/>
  <c r="X62" i="2"/>
  <c r="H62" i="2"/>
  <c r="J62" i="2"/>
  <c r="AB62" i="2"/>
  <c r="AB10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11" i="2"/>
  <c r="AB12" i="2"/>
  <c r="AB9" i="2"/>
  <c r="Z70" i="2"/>
  <c r="T62" i="2"/>
  <c r="R62" i="2"/>
  <c r="N62" i="2"/>
</calcChain>
</file>

<file path=xl/sharedStrings.xml><?xml version="1.0" encoding="utf-8"?>
<sst xmlns="http://schemas.openxmlformats.org/spreadsheetml/2006/main" count="611" uniqueCount="226">
  <si>
    <t>صندوق سرمایه‌گذاری مشترک بانک اقتصاد نوین</t>
  </si>
  <si>
    <t>صورت وضعیت پرتفوی</t>
  </si>
  <si>
    <t>برای ماه منتهی به 1404/02/31</t>
  </si>
  <si>
    <t>-1</t>
  </si>
  <si>
    <t>سرمایه گذاری ها</t>
  </si>
  <si>
    <t>-1-1</t>
  </si>
  <si>
    <t>سرمایه گذاری در سهام و حق تقدم سهام</t>
  </si>
  <si>
    <t>1404/01/31</t>
  </si>
  <si>
    <t>تغییرات طی دوره</t>
  </si>
  <si>
    <t>1404/02/31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</si>
  <si>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</si>
  <si>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</si>
  <si>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</si>
  <si>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</si>
  <si>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</si>
  <si>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</si>
  <si>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</si>
  <si>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</si>
  <si>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آلومینای ایران</t>
  </si>
  <si>
    <t>اخشان خراسان</t>
  </si>
  <si>
    <t>ایران‌ خودرو</t>
  </si>
  <si>
    <t>ایران‌یاساتایرورابر</t>
  </si>
  <si>
    <t>ایمن خودرو شرق</t>
  </si>
  <si>
    <t>بانک صادرات ایران</t>
  </si>
  <si>
    <t>بانک ملت</t>
  </si>
  <si>
    <t>بانک‌اقتصادنوین‌</t>
  </si>
  <si>
    <t>بیمه اتکایی ایران معین</t>
  </si>
  <si>
    <t>بیمه دانا</t>
  </si>
  <si>
    <t>پارس‌ مینو</t>
  </si>
  <si>
    <t>پالایش نفت اصفهان</t>
  </si>
  <si>
    <t>پتروشیمی پارس</t>
  </si>
  <si>
    <t>پویا زرکان آق دره</t>
  </si>
  <si>
    <t>تامین سرمایه نوین</t>
  </si>
  <si>
    <t>تایدواترخاورمیانه</t>
  </si>
  <si>
    <t>توسعه نیشکر و  صنایع جانبی</t>
  </si>
  <si>
    <t>تولید انرژی برق شمس پاسارگاد</t>
  </si>
  <si>
    <t>تولیدی برنا باطری</t>
  </si>
  <si>
    <t>چینی ایران</t>
  </si>
  <si>
    <t>دارویی و نهاده های زاگرس دارو</t>
  </si>
  <si>
    <t>س. صنایع‌شیمیایی‌ایران</t>
  </si>
  <si>
    <t>سایپا</t>
  </si>
  <si>
    <t>سرمایه گذاری تامین اجتماعی</t>
  </si>
  <si>
    <t>سرمایه‌ گذاری‌ آتیه‌ دماوند</t>
  </si>
  <si>
    <t>سرمایه‌گذاری‌صندوق‌بازنشستگی‌</t>
  </si>
  <si>
    <t>سرمایه‌گذاری‌نیرو</t>
  </si>
  <si>
    <t>سیمان ممتازان کرمان</t>
  </si>
  <si>
    <t>سیمان‌ شرق‌</t>
  </si>
  <si>
    <t>سیمان‌ صوفیان‌</t>
  </si>
  <si>
    <t>سیمان‌هرمزگان‌</t>
  </si>
  <si>
    <t>صبا فولاد خلیج فارس</t>
  </si>
  <si>
    <t>صنایع ارتباطی آوا</t>
  </si>
  <si>
    <t>فولاد مبارکه اصفهان</t>
  </si>
  <si>
    <t>مدیریت نیروگاهی ایرانیان مپنا</t>
  </si>
  <si>
    <t>معدنکاران نسوز</t>
  </si>
  <si>
    <t>ملی‌ صنایع‌ مس‌ ایران‌</t>
  </si>
  <si>
    <t>مولد نیروگاهی تجارت فارس</t>
  </si>
  <si>
    <t>نساجی بابکان</t>
  </si>
  <si>
    <t>نورایستا پلاستیک</t>
  </si>
  <si>
    <t>نیروکلر</t>
  </si>
  <si>
    <t>کاشی‌ وسرامیک‌ حافظ‌</t>
  </si>
  <si>
    <t>کانی کربن طبس</t>
  </si>
  <si>
    <t>کشتیرانی جمهوری اسلامی ایران</t>
  </si>
  <si>
    <t>کلر پارس</t>
  </si>
  <si>
    <t>کویر تایر</t>
  </si>
  <si>
    <t>فرآورده های دامی ولبنی دالاهو</t>
  </si>
  <si>
    <t>سیمان‌سپاهان‌</t>
  </si>
  <si>
    <t>ح .بیمه ایران - معین</t>
  </si>
  <si>
    <t>داروسازی‌ سینا</t>
  </si>
  <si>
    <t>پتروشیمی پردیس</t>
  </si>
  <si>
    <t>کشاورزی مکانیزه اصفهان کشت</t>
  </si>
  <si>
    <t>سیمان فارس نو</t>
  </si>
  <si>
    <t>جمع</t>
  </si>
  <si>
    <t>اطلاعات آماری مرتبط با اوراق اختیار فروش تبعی خریداری شده توسط صندوق سرمایه گذاری: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</si>
  <si>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</si>
  <si>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</si>
  <si>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</si>
  <si>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</si>
  <si>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</si>
  <si>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</si>
  <si>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</si>
  <si>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</si>
  <si>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</si>
  <si>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</si>
  <si>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</si>
  <si>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</si>
  <si>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</si>
  <si>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</si>
  <si>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</si>
  <si>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</si>
  <si>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</si>
  <si>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</si>
  <si>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</si>
  <si>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</si>
  <si>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</si>
  <si>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</si>
  <si>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</si>
  <si>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</si>
  <si>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</si>
  <si>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</si>
  <si>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</si>
  <si>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</si>
  <si>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</si>
  <si>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</si>
  <si>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</si>
  <si>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</si>
  <si>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</si>
  <si>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</si>
  <si>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</si>
  <si>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</si>
  <si>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</si>
  <si>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</si>
  <si>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</si>
  <si>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</si>
  <si>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</si>
  <si>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</si>
  <si>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</si>
  <si>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</si>
  <si>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</si>
  <si>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</si>
  <si>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</si>
  <si>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</si>
  <si>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</si>
  <si>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</si>
  <si>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</si>
  <si>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</si>
  <si>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</si>
  <si>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</si>
  <si>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</si>
  <si>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</si>
  <si>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</si>
  <si>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</si>
  <si>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</si>
  <si>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سرمایه‌گذاری‌ سپه‌</t>
  </si>
  <si>
    <t>ایران خودرو دیزل</t>
  </si>
  <si>
    <t>سرمایه گذاری خوارزمی</t>
  </si>
  <si>
    <t>فنرسازی‌خاور</t>
  </si>
  <si>
    <t>گروه مپنا (سهامی عام)</t>
  </si>
  <si>
    <t>سرمایه‌گذاری‌ سایپا</t>
  </si>
  <si>
    <t>پتروشیمی تندگویان</t>
  </si>
  <si>
    <t>گروه سرمایه گذاری سپهر صادرات</t>
  </si>
  <si>
    <t>توسعه مولد نیروگاهی جهرم</t>
  </si>
  <si>
    <t>پتروشیمی غدیر</t>
  </si>
  <si>
    <t>فولاد سیرجان ایرانیان</t>
  </si>
  <si>
    <t>تولید نیروی برق دماوند</t>
  </si>
  <si>
    <t>صنایع شیمیایی کیمیاگران امروز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</si>
  <si>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</si>
  <si>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</si>
  <si>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</si>
  <si>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</si>
  <si>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</si>
  <si>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</si>
  <si>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</si>
  <si>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</si>
  <si>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</si>
  <si>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</si>
  <si>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</si>
  <si>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</si>
  <si>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</si>
  <si>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</si>
  <si>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</si>
  <si>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ورقه الف</t>
  </si>
  <si>
    <t>ورقه ب</t>
  </si>
  <si>
    <t>شرکت مادر</t>
  </si>
  <si>
    <t>ورقه د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</si>
  <si>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</si>
  <si>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</si>
  <si>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</si>
  <si>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</si>
  <si>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</si>
  <si>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</si>
  <si>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</si>
  <si>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</si>
  <si>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</si>
  <si>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</si>
  <si>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</si>
  <si>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</si>
  <si>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</si>
  <si>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</si>
  <si>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</si>
  <si>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</si>
  <si>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</si>
  <si>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</si>
  <si>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</si>
  <si>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</si>
  <si>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</si>
  <si>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</si>
  <si>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1404/01/27</t>
  </si>
  <si>
    <t>1403/11/13</t>
  </si>
  <si>
    <t>1403/11/20</t>
  </si>
  <si>
    <t>1404/02/22</t>
  </si>
  <si>
    <t>1403/12/27</t>
  </si>
  <si>
    <t>1404/02/23</t>
  </si>
  <si>
    <t>1403/12/05</t>
  </si>
  <si>
    <t>1404/01/25</t>
  </si>
  <si>
    <t>1403/12/18</t>
  </si>
  <si>
    <t>1403/12/20</t>
  </si>
  <si>
    <t>1403/12/22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</si>
  <si>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</si>
  <si>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</si>
  <si>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</si>
  <si>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</si>
  <si>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</si>
  <si>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</si>
  <si>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</si>
  <si>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</si>
  <si>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</si>
  <si>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</si>
  <si>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</si>
  <si>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</si>
  <si>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</si>
  <si>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</si>
  <si>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</si>
  <si>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</si>
  <si>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</si>
  <si>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</si>
  <si>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</si>
  <si>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</si>
  <si>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</si>
  <si>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</si>
  <si>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</si>
  <si>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</si>
  <si>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</si>
  <si>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به تاریخ 1404/02/31</t>
  </si>
  <si>
    <t>بانک اقتصاد نوین</t>
  </si>
  <si>
    <t>بانک خاورمیانه</t>
  </si>
  <si>
    <t>بانک صادرات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</si>
</sst>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_);[Red]\(#,##0.00\)%"/>
  </numFmts>
  <fonts count="10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11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7" fillId="0" borderId="0" xfId="0" applyFont="1" applyAlignment="1">
      <alignment horizontal="left"/>
    </xf>
    <xf numFmtId="3" fontId="4" fillId="0" borderId="5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/>
    </xf>
    <xf numFmtId="3" fontId="5" fillId="0" borderId="0" xfId="0" applyNumberFormat="1" applyFont="1" applyFill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center"/>
    </xf>
    <xf numFmtId="38" fontId="5" fillId="0" borderId="2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Alignment="1">
      <alignment horizontal="center" vertical="center"/>
    </xf>
    <xf numFmtId="38" fontId="5" fillId="0" borderId="0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8" fillId="0" borderId="0" xfId="0" applyFont="1" applyAlignment="1">
      <alignment horizontal="left"/>
    </xf>
    <xf numFmtId="164" fontId="8" fillId="0" borderId="0" xfId="1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10" fontId="5" fillId="0" borderId="0" xfId="2" applyNumberFormat="1" applyFont="1" applyFill="1" applyBorder="1" applyAlignment="1">
      <alignment horizontal="center" vertical="center"/>
    </xf>
    <xf numFmtId="10" fontId="4" fillId="0" borderId="6" xfId="2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7" fillId="0" borderId="0" xfId="1" applyNumberFormat="1" applyFont="1" applyAlignment="1">
      <alignment horizontal="left"/>
    </xf>
    <xf numFmtId="164" fontId="4" fillId="0" borderId="5" xfId="1" applyNumberFormat="1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center" vertical="center" wrapText="1"/>
    </xf>
    <xf numFmtId="38" fontId="5" fillId="0" borderId="2" xfId="1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horizontal="left"/>
    </xf>
    <xf numFmtId="38" fontId="5" fillId="0" borderId="2" xfId="1" applyNumberFormat="1" applyFont="1" applyFill="1" applyBorder="1" applyAlignment="1">
      <alignment horizontal="right" vertical="top"/>
    </xf>
    <xf numFmtId="38" fontId="0" fillId="0" borderId="0" xfId="1" applyNumberFormat="1" applyFont="1" applyAlignment="1">
      <alignment horizontal="left"/>
    </xf>
    <xf numFmtId="38" fontId="5" fillId="0" borderId="0" xfId="1" applyNumberFormat="1" applyFont="1" applyFill="1" applyBorder="1" applyAlignment="1">
      <alignment horizontal="right" vertical="top"/>
    </xf>
    <xf numFmtId="38" fontId="5" fillId="0" borderId="0" xfId="1" applyNumberFormat="1" applyFont="1" applyFill="1" applyAlignment="1">
      <alignment horizontal="center" vertical="center"/>
    </xf>
    <xf numFmtId="38" fontId="5" fillId="0" borderId="0" xfId="1" applyNumberFormat="1" applyFont="1" applyFill="1" applyAlignment="1">
      <alignment horizontal="right" vertical="top"/>
    </xf>
    <xf numFmtId="38" fontId="5" fillId="0" borderId="0" xfId="1" applyNumberFormat="1" applyFont="1" applyFill="1" applyBorder="1" applyAlignment="1">
      <alignment horizontal="center" vertical="center"/>
    </xf>
    <xf numFmtId="38" fontId="5" fillId="0" borderId="4" xfId="1" applyNumberFormat="1" applyFont="1" applyFill="1" applyBorder="1" applyAlignment="1">
      <alignment horizontal="right" vertical="top"/>
    </xf>
    <xf numFmtId="38" fontId="4" fillId="0" borderId="0" xfId="1" applyNumberFormat="1" applyFont="1" applyFill="1" applyBorder="1" applyAlignment="1">
      <alignment horizontal="right" vertical="top"/>
    </xf>
    <xf numFmtId="38" fontId="7" fillId="0" borderId="0" xfId="1" applyNumberFormat="1" applyFont="1" applyAlignment="1">
      <alignment horizontal="left"/>
    </xf>
    <xf numFmtId="38" fontId="4" fillId="0" borderId="5" xfId="1" applyNumberFormat="1" applyFont="1" applyFill="1" applyBorder="1" applyAlignment="1">
      <alignment horizontal="right" vertical="top"/>
    </xf>
    <xf numFmtId="38" fontId="4" fillId="0" borderId="6" xfId="1" applyNumberFormat="1" applyFont="1" applyFill="1" applyBorder="1" applyAlignment="1">
      <alignment horizontal="right" vertical="top"/>
    </xf>
    <xf numFmtId="3" fontId="8" fillId="0" borderId="0" xfId="0" applyNumberFormat="1" applyFont="1" applyAlignment="1">
      <alignment horizontal="left"/>
    </xf>
    <xf numFmtId="38" fontId="5" fillId="0" borderId="2" xfId="1" applyNumberFormat="1" applyFont="1" applyFill="1" applyBorder="1" applyAlignment="1">
      <alignment horizontal="center" vertical="top"/>
    </xf>
    <xf numFmtId="38" fontId="5" fillId="0" borderId="0" xfId="1" applyNumberFormat="1" applyFont="1" applyFill="1" applyAlignment="1">
      <alignment horizontal="center" vertical="top"/>
    </xf>
    <xf numFmtId="38" fontId="5" fillId="0" borderId="2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Alignment="1">
      <alignment horizontal="center" vertical="top"/>
    </xf>
    <xf numFmtId="38" fontId="5" fillId="0" borderId="0" xfId="0" applyNumberFormat="1" applyFont="1" applyFill="1" applyAlignment="1">
      <alignment horizontal="right" vertical="top"/>
    </xf>
    <xf numFmtId="38" fontId="5" fillId="0" borderId="4" xfId="0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right" vertical="top"/>
    </xf>
    <xf numFmtId="38" fontId="5" fillId="0" borderId="2" xfId="0" applyNumberFormat="1" applyFont="1" applyFill="1" applyBorder="1" applyAlignment="1">
      <alignment horizontal="center" vertical="top"/>
    </xf>
    <xf numFmtId="38" fontId="5" fillId="0" borderId="4" xfId="0" applyNumberFormat="1" applyFont="1" applyFill="1" applyBorder="1" applyAlignment="1">
      <alignment horizontal="center" vertical="top"/>
    </xf>
    <xf numFmtId="3" fontId="4" fillId="0" borderId="6" xfId="0" applyNumberFormat="1" applyFont="1" applyFill="1" applyBorder="1" applyAlignment="1">
      <alignment horizontal="right" vertical="top"/>
    </xf>
    <xf numFmtId="38" fontId="8" fillId="0" borderId="0" xfId="0" applyNumberFormat="1" applyFont="1" applyAlignment="1">
      <alignment horizontal="left"/>
    </xf>
    <xf numFmtId="3" fontId="4" fillId="0" borderId="5" xfId="0" applyNumberFormat="1" applyFont="1" applyFill="1" applyBorder="1" applyAlignment="1">
      <alignment horizontal="center" vertical="top"/>
    </xf>
    <xf numFmtId="9" fontId="4" fillId="0" borderId="6" xfId="2" applyFont="1" applyFill="1" applyBorder="1" applyAlignment="1">
      <alignment horizontal="center" vertical="center"/>
    </xf>
    <xf numFmtId="9" fontId="4" fillId="0" borderId="6" xfId="2" applyFont="1" applyFill="1" applyBorder="1" applyAlignment="1">
      <alignment horizontal="center" vertical="top"/>
    </xf>
    <xf numFmtId="10" fontId="5" fillId="0" borderId="0" xfId="2" applyNumberFormat="1" applyFont="1" applyFill="1" applyBorder="1" applyAlignment="1">
      <alignment horizontal="center" vertical="top"/>
    </xf>
    <xf numFmtId="38" fontId="0" fillId="0" borderId="0" xfId="0" applyNumberFormat="1" applyAlignment="1">
      <alignment horizontal="center" vertical="center"/>
    </xf>
    <xf numFmtId="38" fontId="5" fillId="0" borderId="4" xfId="0" applyNumberFormat="1" applyFont="1" applyFill="1" applyBorder="1" applyAlignment="1">
      <alignment horizontal="center" vertical="center"/>
    </xf>
    <xf numFmtId="38" fontId="5" fillId="0" borderId="2" xfId="0" applyNumberFormat="1" applyFont="1" applyFill="1" applyBorder="1" applyAlignment="1">
      <alignment horizontal="right" vertical="center"/>
    </xf>
    <xf numFmtId="38" fontId="5" fillId="0" borderId="0" xfId="0" applyNumberFormat="1" applyFont="1" applyFill="1" applyAlignment="1">
      <alignment horizontal="right" vertical="center"/>
    </xf>
    <xf numFmtId="38" fontId="5" fillId="0" borderId="4" xfId="0" applyNumberFormat="1" applyFont="1" applyFill="1" applyBorder="1" applyAlignment="1">
      <alignment horizontal="right" vertical="center"/>
    </xf>
    <xf numFmtId="38" fontId="4" fillId="0" borderId="5" xfId="0" applyNumberFormat="1" applyFont="1" applyFill="1" applyBorder="1" applyAlignment="1">
      <alignment horizontal="right" vertical="center"/>
    </xf>
    <xf numFmtId="38" fontId="7" fillId="0" borderId="0" xfId="0" applyNumberFormat="1" applyFont="1" applyAlignment="1">
      <alignment horizontal="center" vertical="center"/>
    </xf>
    <xf numFmtId="38" fontId="7" fillId="0" borderId="0" xfId="0" applyNumberFormat="1" applyFont="1" applyAlignment="1">
      <alignment horizontal="right" vertical="center"/>
    </xf>
    <xf numFmtId="38" fontId="5" fillId="0" borderId="0" xfId="0" applyNumberFormat="1" applyFont="1" applyFill="1" applyBorder="1" applyAlignment="1">
      <alignment horizontal="right" vertical="center"/>
    </xf>
    <xf numFmtId="38" fontId="4" fillId="0" borderId="6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5" fontId="5" fillId="0" borderId="0" xfId="2" applyNumberFormat="1" applyFont="1" applyFill="1" applyBorder="1" applyAlignment="1">
      <alignment horizontal="center" vertical="center"/>
    </xf>
    <xf numFmtId="10" fontId="4" fillId="0" borderId="6" xfId="2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8" fontId="5" fillId="0" borderId="0" xfId="1" applyNumberFormat="1" applyFont="1" applyFill="1" applyBorder="1" applyAlignment="1">
      <alignment horizontal="right" vertical="top"/>
    </xf>
    <xf numFmtId="38" fontId="4" fillId="0" borderId="6" xfId="1" applyNumberFormat="1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942975</xdr:colOff>
      <xdr:row>1</xdr:row>
      <xdr:rowOff>762000</xdr:rowOff>
    </xdr:from>
    <xdr:to>
      <xdr:col>1</xdr:col>
      <xdr:colOff>2131798</xdr:colOff>
      <xdr:row>2</xdr:row>
      <xdr:rowOff>486267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09F125-D3B5-4208-BF98-77D5F6A4D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860152" y="1762125"/>
          <a:ext cx="1188823" cy="1286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9"/>
  <sheetViews>
    <sheetView rightToLeft="1" tabSelected="1" zoomScaleNormal="100" workbookViewId="0">
      <selection activeCell="I7" sqref="I7"/>
    </sheetView>
  </sheetViews>
  <sheetFormatPr defaultRowHeight="12.75" x14ac:dyDescent="0.2"/>
  <cols>
    <col min="1" max="1" width="12.85546875" customWidth="1"/>
    <col min="2" max="2" width="45.42578125" customWidth="1"/>
    <col min="3" max="3" width="16.5703125" customWidth="1"/>
  </cols>
  <sheetData>
    <row r="1" spans="1:3" ht="7.35" customHeight="1" x14ac:dyDescent="0.2"/>
    <row r="2" spans="1:3" ht="123.6" customHeight="1" x14ac:dyDescent="0.2">
      <c r="B2" s="90"/>
    </row>
    <row r="3" spans="1:3" ht="123.6" customHeight="1" x14ac:dyDescent="0.2">
      <c r="B3" s="90"/>
    </row>
    <row r="7" spans="1:3" ht="29.1" customHeight="1" x14ac:dyDescent="0.2">
      <c r="A7" s="89" t="s">
        <v>0</v>
      </c>
      <c r="B7" s="89"/>
      <c r="C7" s="89"/>
    </row>
    <row r="8" spans="1:3" ht="21.75" customHeight="1" x14ac:dyDescent="0.2">
      <c r="A8" s="89" t="s">
        <v>1</v>
      </c>
      <c r="B8" s="89"/>
      <c r="C8" s="89"/>
    </row>
    <row r="9" spans="1:3" ht="21.75" customHeight="1" x14ac:dyDescent="0.2">
      <c r="A9" s="89" t="s">
        <v>2</v>
      </c>
      <c r="B9" s="89"/>
      <c r="C9" s="89"/>
    </row>
  </sheetData>
  <mergeCells count="4">
    <mergeCell ref="A8:C8"/>
    <mergeCell ref="A9:C9"/>
    <mergeCell ref="B2:B3"/>
    <mergeCell ref="A7:C7"/>
  </mergeCells>
  <printOptions horizontalCentered="1"/>
  <pageMargins left="0.39" right="0.39" top="0.39" bottom="0.39" header="0" footer="0"/>
  <pageSetup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activeCell="L25" sqref="L25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5.1406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5" width="1.28515625" customWidth="1"/>
    <col min="16" max="16" width="15.42578125" bestFit="1" customWidth="1"/>
    <col min="17" max="17" width="1.28515625" customWidth="1"/>
    <col min="18" max="18" width="11.140625" bestFit="1" customWidth="1"/>
    <col min="19" max="19" width="1.28515625" customWidth="1"/>
    <col min="20" max="20" width="5.140625" bestFit="1" customWidth="1"/>
    <col min="21" max="21" width="1.28515625" customWidth="1"/>
    <col min="22" max="22" width="17.28515625" bestFit="1" customWidth="1"/>
    <col min="23" max="23" width="0.28515625" customWidth="1"/>
  </cols>
  <sheetData>
    <row r="1" spans="1:22" ht="25.5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</row>
    <row r="2" spans="1:22" ht="25.5" x14ac:dyDescent="0.2">
      <c r="A2" s="89" t="s">
        <v>109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</row>
    <row r="3" spans="1:22" ht="25.5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</row>
    <row r="5" spans="1:22" ht="24" x14ac:dyDescent="0.2">
      <c r="A5" s="1" t="s">
        <v>145</v>
      </c>
      <c r="B5" s="99" t="s">
        <v>146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</row>
    <row r="6" spans="1:22" ht="21" x14ac:dyDescent="0.2">
      <c r="D6" s="97" t="s">
        <v>127</v>
      </c>
      <c r="E6" s="97"/>
      <c r="F6" s="97"/>
      <c r="G6" s="97"/>
      <c r="H6" s="97"/>
      <c r="I6" s="97"/>
      <c r="J6" s="97"/>
      <c r="K6" s="97"/>
      <c r="L6" s="97"/>
      <c r="N6" s="97" t="s">
        <v>128</v>
      </c>
      <c r="O6" s="97"/>
      <c r="P6" s="97"/>
      <c r="Q6" s="97"/>
      <c r="R6" s="97"/>
      <c r="S6" s="97"/>
      <c r="T6" s="97"/>
      <c r="U6" s="97"/>
      <c r="V6" s="97"/>
    </row>
    <row r="7" spans="1:22" ht="21" x14ac:dyDescent="0.2">
      <c r="D7" s="3"/>
      <c r="E7" s="3"/>
      <c r="F7" s="3"/>
      <c r="G7" s="3"/>
      <c r="H7" s="3"/>
      <c r="I7" s="3"/>
      <c r="J7" s="96" t="s">
        <v>71</v>
      </c>
      <c r="K7" s="96"/>
      <c r="L7" s="96"/>
      <c r="N7" s="3"/>
      <c r="O7" s="3"/>
      <c r="P7" s="3"/>
      <c r="Q7" s="3"/>
      <c r="R7" s="3"/>
      <c r="S7" s="3"/>
      <c r="T7" s="96" t="s">
        <v>71</v>
      </c>
      <c r="U7" s="96"/>
      <c r="V7" s="96"/>
    </row>
    <row r="8" spans="1:22" ht="21" x14ac:dyDescent="0.2">
      <c r="A8" s="91"/>
      <c r="B8" s="91"/>
      <c r="D8" s="2" t="s">
        <v>147</v>
      </c>
      <c r="F8" s="2" t="s">
        <v>130</v>
      </c>
      <c r="H8" s="2" t="s">
        <v>131</v>
      </c>
      <c r="J8" s="4" t="s">
        <v>106</v>
      </c>
      <c r="K8" s="3"/>
      <c r="L8" s="4" t="s">
        <v>113</v>
      </c>
      <c r="N8" s="2" t="s">
        <v>147</v>
      </c>
      <c r="P8" s="2" t="s">
        <v>130</v>
      </c>
      <c r="R8" s="2" t="s">
        <v>131</v>
      </c>
      <c r="T8" s="4" t="s">
        <v>106</v>
      </c>
      <c r="U8" s="3"/>
      <c r="V8" s="4" t="s">
        <v>113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activeCell="F39" sqref="F39"/>
    </sheetView>
  </sheetViews>
  <sheetFormatPr defaultRowHeight="12.75" x14ac:dyDescent="0.2"/>
  <cols>
    <col min="1" max="1" width="6.7109375" bestFit="1" customWidth="1"/>
    <col min="2" max="2" width="18.140625" customWidth="1"/>
    <col min="3" max="3" width="1.28515625" customWidth="1"/>
    <col min="4" max="4" width="14.425781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5" bestFit="1" customWidth="1"/>
    <col min="11" max="11" width="1.28515625" customWidth="1"/>
    <col min="12" max="12" width="14.42578125" bestFit="1" customWidth="1"/>
    <col min="13" max="13" width="1.28515625" customWidth="1"/>
    <col min="14" max="14" width="15.42578125" bestFit="1" customWidth="1"/>
    <col min="15" max="15" width="1.28515625" customWidth="1"/>
    <col min="16" max="16" width="11.140625" bestFit="1" customWidth="1"/>
    <col min="17" max="17" width="1.28515625" customWidth="1"/>
    <col min="18" max="18" width="5" bestFit="1" customWidth="1"/>
    <col min="19" max="19" width="0.28515625" customWidth="1"/>
  </cols>
  <sheetData>
    <row r="1" spans="1:18" ht="25.5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</row>
    <row r="2" spans="1:18" ht="25.5" x14ac:dyDescent="0.2">
      <c r="A2" s="89" t="s">
        <v>109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18" ht="25.5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5" spans="1:18" ht="24" x14ac:dyDescent="0.2">
      <c r="A5" s="1" t="s">
        <v>148</v>
      </c>
      <c r="B5" s="99" t="s">
        <v>149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</row>
    <row r="6" spans="1:18" ht="21" x14ac:dyDescent="0.2">
      <c r="D6" s="97" t="s">
        <v>127</v>
      </c>
      <c r="E6" s="97"/>
      <c r="F6" s="97"/>
      <c r="G6" s="97"/>
      <c r="H6" s="97"/>
      <c r="I6" s="97"/>
      <c r="J6" s="97"/>
      <c r="L6" s="97" t="s">
        <v>128</v>
      </c>
      <c r="M6" s="97"/>
      <c r="N6" s="97"/>
      <c r="O6" s="97"/>
      <c r="P6" s="97"/>
      <c r="Q6" s="97"/>
      <c r="R6" s="97"/>
    </row>
    <row r="7" spans="1:18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 x14ac:dyDescent="0.2">
      <c r="A8" s="91"/>
      <c r="B8" s="91"/>
      <c r="D8" s="2" t="s">
        <v>150</v>
      </c>
      <c r="F8" s="2" t="s">
        <v>130</v>
      </c>
      <c r="H8" s="2" t="s">
        <v>131</v>
      </c>
      <c r="J8" s="2" t="s">
        <v>71</v>
      </c>
      <c r="L8" s="2" t="s">
        <v>150</v>
      </c>
      <c r="N8" s="2" t="s">
        <v>130</v>
      </c>
      <c r="P8" s="2" t="s">
        <v>131</v>
      </c>
      <c r="R8" s="2" t="s">
        <v>71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9"/>
  <sheetViews>
    <sheetView rightToLeft="1" topLeftCell="A7" workbookViewId="0">
      <selection activeCell="V13" sqref="V13"/>
    </sheetView>
  </sheetViews>
  <sheetFormatPr defaultRowHeight="12.75" x14ac:dyDescent="0.2"/>
  <cols>
    <col min="1" max="1" width="9" bestFit="1" customWidth="1"/>
    <col min="2" max="2" width="5.140625" customWidth="1"/>
    <col min="3" max="3" width="1.28515625" customWidth="1"/>
    <col min="4" max="4" width="12.7109375" bestFit="1" customWidth="1"/>
    <col min="5" max="5" width="1.28515625" customWidth="1"/>
    <col min="6" max="6" width="12.42578125" bestFit="1" customWidth="1"/>
    <col min="7" max="7" width="1.28515625" customWidth="1"/>
    <col min="8" max="8" width="9.85546875" bestFit="1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7.5703125" bestFit="1" customWidth="1"/>
    <col min="14" max="14" width="1.28515625" customWidth="1"/>
    <col min="15" max="15" width="9" bestFit="1" customWidth="1"/>
    <col min="16" max="16" width="1.28515625" customWidth="1"/>
    <col min="17" max="17" width="25.140625" bestFit="1" customWidth="1"/>
    <col min="18" max="18" width="0.28515625" customWidth="1"/>
  </cols>
  <sheetData>
    <row r="1" spans="1:17" ht="25.5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7" ht="25.5" x14ac:dyDescent="0.2">
      <c r="A2" s="89" t="s">
        <v>109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ht="25.5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</row>
    <row r="5" spans="1:17" ht="24" x14ac:dyDescent="0.2">
      <c r="A5" s="1" t="s">
        <v>151</v>
      </c>
      <c r="B5" s="99" t="s">
        <v>152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</row>
    <row r="6" spans="1:17" x14ac:dyDescent="0.2">
      <c r="M6" s="107" t="s">
        <v>153</v>
      </c>
      <c r="Q6" s="107" t="s">
        <v>154</v>
      </c>
    </row>
    <row r="7" spans="1:17" ht="21" x14ac:dyDescent="0.2">
      <c r="A7" s="91"/>
      <c r="B7" s="91"/>
      <c r="D7" s="2" t="s">
        <v>155</v>
      </c>
      <c r="F7" s="2" t="s">
        <v>156</v>
      </c>
      <c r="H7" s="2" t="s">
        <v>81</v>
      </c>
      <c r="J7" s="97" t="s">
        <v>157</v>
      </c>
      <c r="K7" s="97"/>
      <c r="M7" s="107"/>
      <c r="O7" s="2" t="s">
        <v>158</v>
      </c>
      <c r="Q7" s="107"/>
    </row>
    <row r="8" spans="1:17" ht="21" x14ac:dyDescent="0.2">
      <c r="A8" s="91"/>
      <c r="B8" s="91"/>
      <c r="D8" s="96" t="s">
        <v>159</v>
      </c>
      <c r="F8" s="4" t="s">
        <v>160</v>
      </c>
      <c r="H8" s="3"/>
      <c r="J8" s="3"/>
      <c r="K8" s="3"/>
      <c r="M8" s="3"/>
      <c r="O8" s="3"/>
      <c r="Q8" s="3"/>
    </row>
    <row r="9" spans="1:17" ht="21" x14ac:dyDescent="0.2">
      <c r="A9" s="91"/>
      <c r="B9" s="91"/>
      <c r="D9" s="97"/>
      <c r="F9" s="4" t="s">
        <v>161</v>
      </c>
    </row>
    <row r="10" spans="1:17" ht="21" x14ac:dyDescent="0.2">
      <c r="A10" s="91"/>
      <c r="B10" s="91"/>
      <c r="D10" s="96" t="s">
        <v>162</v>
      </c>
      <c r="F10" s="4" t="s">
        <v>160</v>
      </c>
    </row>
    <row r="11" spans="1:17" ht="21" x14ac:dyDescent="0.2">
      <c r="A11" s="91"/>
      <c r="B11" s="91"/>
      <c r="D11" s="97"/>
      <c r="F11" s="4" t="s">
        <v>163</v>
      </c>
    </row>
    <row r="12" spans="1:17" ht="189" x14ac:dyDescent="0.2">
      <c r="A12" s="104"/>
      <c r="B12" s="104"/>
      <c r="D12" s="10" t="s">
        <v>164</v>
      </c>
      <c r="F12" s="4" t="s">
        <v>165</v>
      </c>
    </row>
    <row r="13" spans="1:17" ht="21" x14ac:dyDescent="0.2">
      <c r="A13" s="104"/>
      <c r="B13" s="104"/>
      <c r="D13" s="105" t="s">
        <v>166</v>
      </c>
      <c r="F13" s="4" t="s">
        <v>167</v>
      </c>
    </row>
    <row r="14" spans="1:17" ht="21" x14ac:dyDescent="0.2">
      <c r="A14" s="104"/>
      <c r="B14" s="104"/>
      <c r="D14" s="106"/>
      <c r="F14" s="4" t="s">
        <v>168</v>
      </c>
    </row>
    <row r="15" spans="1:17" ht="21" x14ac:dyDescent="0.2">
      <c r="A15" s="104"/>
      <c r="B15" s="104"/>
      <c r="D15" s="106"/>
      <c r="F15" s="4" t="s">
        <v>169</v>
      </c>
    </row>
    <row r="16" spans="1:17" ht="21" x14ac:dyDescent="0.2">
      <c r="A16" s="104"/>
      <c r="B16" s="104"/>
      <c r="D16" s="107"/>
      <c r="F16" s="4" t="s">
        <v>170</v>
      </c>
    </row>
    <row r="17" spans="1:10" x14ac:dyDescent="0.2">
      <c r="A17" s="11"/>
      <c r="B17" s="11"/>
      <c r="D17" s="3"/>
      <c r="F17" s="3"/>
    </row>
    <row r="18" spans="1:10" ht="21" x14ac:dyDescent="0.2">
      <c r="A18" s="97" t="s">
        <v>171</v>
      </c>
      <c r="B18" s="97"/>
      <c r="C18" s="97"/>
      <c r="D18" s="97"/>
      <c r="E18" s="97"/>
      <c r="F18" s="97"/>
      <c r="G18" s="97"/>
      <c r="H18" s="97"/>
      <c r="I18" s="97"/>
      <c r="J18" s="97"/>
    </row>
    <row r="19" spans="1:10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7"/>
  <sheetViews>
    <sheetView rightToLeft="1" workbookViewId="0">
      <selection activeCell="F31" sqref="F3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6.85546875" customWidth="1"/>
    <col min="7" max="7" width="1.28515625" customWidth="1"/>
    <col min="8" max="8" width="19.42578125" customWidth="1"/>
    <col min="9" max="9" width="1.28515625" customWidth="1"/>
    <col min="10" max="10" width="15.140625" customWidth="1"/>
    <col min="11" max="11" width="0.28515625" customWidth="1"/>
  </cols>
  <sheetData>
    <row r="1" spans="1:10" ht="25.5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5.5" x14ac:dyDescent="0.2">
      <c r="A2" s="89" t="s">
        <v>109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ht="25.5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</row>
    <row r="5" spans="1:10" ht="24" x14ac:dyDescent="0.2">
      <c r="A5" s="1" t="s">
        <v>172</v>
      </c>
      <c r="B5" s="99" t="s">
        <v>173</v>
      </c>
      <c r="C5" s="99"/>
      <c r="D5" s="99"/>
      <c r="E5" s="99"/>
      <c r="F5" s="99"/>
      <c r="G5" s="99"/>
      <c r="H5" s="99"/>
      <c r="I5" s="99"/>
      <c r="J5" s="99"/>
    </row>
    <row r="6" spans="1:10" ht="21" x14ac:dyDescent="0.2">
      <c r="D6" s="97" t="s">
        <v>127</v>
      </c>
      <c r="E6" s="97"/>
      <c r="F6" s="91"/>
      <c r="H6" s="97" t="s">
        <v>128</v>
      </c>
      <c r="I6" s="97"/>
      <c r="J6" s="91"/>
    </row>
    <row r="7" spans="1:10" ht="49.5" customHeight="1" x14ac:dyDescent="0.2">
      <c r="A7" s="91"/>
      <c r="B7" s="91"/>
      <c r="D7" s="10" t="s">
        <v>174</v>
      </c>
      <c r="E7" s="3"/>
      <c r="F7" s="44" t="s">
        <v>175</v>
      </c>
      <c r="H7" s="10" t="s">
        <v>174</v>
      </c>
      <c r="I7" s="3"/>
      <c r="J7" s="44" t="s">
        <v>175</v>
      </c>
    </row>
    <row r="8" spans="1:10" ht="18.75" x14ac:dyDescent="0.2">
      <c r="A8" s="94" t="s">
        <v>223</v>
      </c>
      <c r="B8" s="94"/>
      <c r="D8" s="5">
        <v>330055</v>
      </c>
      <c r="F8" s="34">
        <f>D8/$D$11</f>
        <v>3.2475395672829531E-3</v>
      </c>
      <c r="H8" s="5">
        <v>60358174</v>
      </c>
      <c r="J8" s="73">
        <f>H8/$H$11</f>
        <v>3.2745548454544748E-2</v>
      </c>
    </row>
    <row r="9" spans="1:10" ht="18.75" x14ac:dyDescent="0.2">
      <c r="A9" s="92" t="s">
        <v>224</v>
      </c>
      <c r="B9" s="92"/>
      <c r="D9" s="7">
        <v>98357617</v>
      </c>
      <c r="F9" s="34">
        <f t="shared" ref="F9:F10" si="0">D9/$D$11</f>
        <v>0.96777886398073776</v>
      </c>
      <c r="H9" s="7">
        <v>167735480</v>
      </c>
      <c r="J9" s="73">
        <f t="shared" ref="J9:J10" si="1">H9/$H$11</f>
        <v>9.0999941248824406E-2</v>
      </c>
    </row>
    <row r="10" spans="1:10" ht="18.75" x14ac:dyDescent="0.2">
      <c r="A10" s="92" t="s">
        <v>23</v>
      </c>
      <c r="B10" s="92"/>
      <c r="D10" s="7">
        <v>2944654</v>
      </c>
      <c r="F10" s="34">
        <f t="shared" si="0"/>
        <v>2.8973596451979264E-2</v>
      </c>
      <c r="H10" s="7">
        <v>1615154569</v>
      </c>
      <c r="J10" s="73">
        <f t="shared" si="1"/>
        <v>0.87625451029663082</v>
      </c>
    </row>
    <row r="11" spans="1:10" s="12" customFormat="1" ht="21" x14ac:dyDescent="0.2">
      <c r="A11" s="91"/>
      <c r="B11" s="91"/>
      <c r="D11" s="13">
        <f>SUM(D8:D10)</f>
        <v>101632326</v>
      </c>
      <c r="F11" s="71">
        <f>SUM(F8:F10)</f>
        <v>1</v>
      </c>
      <c r="H11" s="13">
        <f>SUM(H8:H10)</f>
        <v>1843248223</v>
      </c>
      <c r="J11" s="72">
        <f>SUM(J8:J10)</f>
        <v>1</v>
      </c>
    </row>
    <row r="12" spans="1:10" x14ac:dyDescent="0.2">
      <c r="H12" s="31"/>
    </row>
    <row r="13" spans="1:10" x14ac:dyDescent="0.2">
      <c r="H13" s="31"/>
    </row>
    <row r="14" spans="1:10" x14ac:dyDescent="0.2">
      <c r="H14" s="31">
        <v>1843248223</v>
      </c>
    </row>
    <row r="15" spans="1:10" x14ac:dyDescent="0.2">
      <c r="H15" s="31"/>
    </row>
    <row r="16" spans="1:10" x14ac:dyDescent="0.2">
      <c r="H16" s="58">
        <f>H14-H11</f>
        <v>0</v>
      </c>
    </row>
    <row r="17" spans="8:8" x14ac:dyDescent="0.2">
      <c r="H17" s="31"/>
    </row>
  </sheetData>
  <mergeCells count="11">
    <mergeCell ref="A1:J1"/>
    <mergeCell ref="A2:J2"/>
    <mergeCell ref="A3:J3"/>
    <mergeCell ref="B5:J5"/>
    <mergeCell ref="D6:F6"/>
    <mergeCell ref="H6:J6"/>
    <mergeCell ref="A11:B11"/>
    <mergeCell ref="A7: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H13" sqref="H13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5.5" x14ac:dyDescent="0.2">
      <c r="A1" s="89" t="s">
        <v>0</v>
      </c>
      <c r="B1" s="89"/>
      <c r="C1" s="89"/>
      <c r="D1" s="89"/>
      <c r="E1" s="89"/>
      <c r="F1" s="89"/>
    </row>
    <row r="2" spans="1:6" ht="25.5" x14ac:dyDescent="0.2">
      <c r="A2" s="89" t="s">
        <v>109</v>
      </c>
      <c r="B2" s="89"/>
      <c r="C2" s="89"/>
      <c r="D2" s="89"/>
      <c r="E2" s="89"/>
      <c r="F2" s="89"/>
    </row>
    <row r="3" spans="1:6" ht="25.5" x14ac:dyDescent="0.2">
      <c r="A3" s="89" t="s">
        <v>2</v>
      </c>
      <c r="B3" s="89"/>
      <c r="C3" s="89"/>
      <c r="D3" s="89"/>
      <c r="E3" s="89"/>
      <c r="F3" s="89"/>
    </row>
    <row r="5" spans="1:6" ht="24" x14ac:dyDescent="0.2">
      <c r="A5" s="1" t="s">
        <v>176</v>
      </c>
      <c r="B5" s="99" t="s">
        <v>123</v>
      </c>
      <c r="C5" s="99"/>
      <c r="D5" s="99"/>
      <c r="E5" s="99"/>
      <c r="F5" s="99"/>
    </row>
    <row r="6" spans="1:6" ht="21" x14ac:dyDescent="0.2">
      <c r="D6" s="2" t="s">
        <v>127</v>
      </c>
      <c r="F6" s="2" t="s">
        <v>9</v>
      </c>
    </row>
    <row r="7" spans="1:6" ht="21" x14ac:dyDescent="0.2">
      <c r="A7" s="91"/>
      <c r="B7" s="91"/>
      <c r="D7" s="4" t="s">
        <v>106</v>
      </c>
      <c r="F7" s="4" t="s">
        <v>106</v>
      </c>
    </row>
    <row r="8" spans="1:6" ht="18.75" x14ac:dyDescent="0.2">
      <c r="A8" s="94" t="s">
        <v>123</v>
      </c>
      <c r="B8" s="94"/>
      <c r="D8" s="21">
        <v>0</v>
      </c>
      <c r="F8" s="5">
        <v>309644731</v>
      </c>
    </row>
    <row r="9" spans="1:6" ht="18.75" x14ac:dyDescent="0.2">
      <c r="A9" s="92" t="s">
        <v>177</v>
      </c>
      <c r="B9" s="92"/>
      <c r="D9" s="17">
        <v>0</v>
      </c>
      <c r="F9" s="7">
        <v>3003630</v>
      </c>
    </row>
    <row r="10" spans="1:6" ht="18.75" x14ac:dyDescent="0.2">
      <c r="A10" s="94" t="s">
        <v>178</v>
      </c>
      <c r="B10" s="94"/>
      <c r="D10" s="18">
        <v>0</v>
      </c>
      <c r="F10" s="18">
        <v>0</v>
      </c>
    </row>
    <row r="11" spans="1:6" s="12" customFormat="1" ht="21" x14ac:dyDescent="0.2">
      <c r="A11" s="91"/>
      <c r="B11" s="91"/>
      <c r="D11" s="70">
        <v>0</v>
      </c>
      <c r="F11" s="13">
        <f>SUM(F8:F10)</f>
        <v>312648361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33"/>
  <sheetViews>
    <sheetView rightToLeft="1" workbookViewId="0">
      <selection activeCell="S22" sqref="S22"/>
    </sheetView>
  </sheetViews>
  <sheetFormatPr defaultRowHeight="12.75" x14ac:dyDescent="0.2"/>
  <cols>
    <col min="1" max="1" width="23.7109375" bestFit="1" customWidth="1"/>
    <col min="2" max="2" width="1.28515625" customWidth="1"/>
    <col min="3" max="3" width="16.85546875" customWidth="1"/>
    <col min="4" max="4" width="1.28515625" customWidth="1"/>
    <col min="5" max="5" width="14" customWidth="1"/>
    <col min="6" max="6" width="1.28515625" customWidth="1"/>
    <col min="7" max="7" width="15.140625" customWidth="1"/>
    <col min="8" max="8" width="1.28515625" customWidth="1"/>
    <col min="9" max="9" width="14.42578125" customWidth="1"/>
    <col min="10" max="10" width="1.28515625" customWidth="1"/>
    <col min="11" max="11" width="14.5703125" bestFit="1" customWidth="1"/>
    <col min="12" max="12" width="1.28515625" customWidth="1"/>
    <col min="13" max="13" width="16.28515625" customWidth="1"/>
    <col min="14" max="14" width="1.28515625" customWidth="1"/>
    <col min="15" max="15" width="16" customWidth="1"/>
    <col min="16" max="16" width="1.28515625" customWidth="1"/>
    <col min="17" max="17" width="14.42578125" bestFit="1" customWidth="1"/>
    <col min="18" max="18" width="1.28515625" customWidth="1"/>
    <col min="19" max="19" width="16.140625" customWidth="1"/>
    <col min="20" max="20" width="0.28515625" customWidth="1"/>
    <col min="24" max="24" width="12.7109375" bestFit="1" customWidth="1"/>
  </cols>
  <sheetData>
    <row r="1" spans="1:24" ht="25.5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24" ht="25.5" x14ac:dyDescent="0.2">
      <c r="A2" s="89" t="s">
        <v>109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24" ht="25.5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5" spans="1:24" ht="24" x14ac:dyDescent="0.2">
      <c r="A5" s="99" t="s">
        <v>129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</row>
    <row r="6" spans="1:24" ht="21" x14ac:dyDescent="0.2">
      <c r="A6" s="91"/>
      <c r="C6" s="97" t="s">
        <v>179</v>
      </c>
      <c r="D6" s="97"/>
      <c r="E6" s="97"/>
      <c r="F6" s="97"/>
      <c r="G6" s="97"/>
      <c r="I6" s="97" t="s">
        <v>127</v>
      </c>
      <c r="J6" s="97"/>
      <c r="K6" s="97"/>
      <c r="L6" s="97"/>
      <c r="M6" s="91"/>
      <c r="O6" s="97" t="s">
        <v>128</v>
      </c>
      <c r="P6" s="97"/>
      <c r="Q6" s="97"/>
      <c r="R6" s="97"/>
      <c r="S6" s="91"/>
    </row>
    <row r="7" spans="1:24" ht="63" x14ac:dyDescent="0.2">
      <c r="A7" s="91"/>
      <c r="C7" s="10" t="s">
        <v>180</v>
      </c>
      <c r="D7" s="3"/>
      <c r="E7" s="10" t="s">
        <v>181</v>
      </c>
      <c r="F7" s="3"/>
      <c r="G7" s="10" t="s">
        <v>182</v>
      </c>
      <c r="I7" s="10" t="s">
        <v>183</v>
      </c>
      <c r="J7" s="3"/>
      <c r="K7" s="10" t="s">
        <v>184</v>
      </c>
      <c r="L7" s="3"/>
      <c r="M7" s="44" t="s">
        <v>185</v>
      </c>
      <c r="O7" s="10" t="s">
        <v>183</v>
      </c>
      <c r="P7" s="3"/>
      <c r="Q7" s="10" t="s">
        <v>184</v>
      </c>
      <c r="R7" s="3"/>
      <c r="S7" s="44" t="s">
        <v>185</v>
      </c>
    </row>
    <row r="8" spans="1:24" ht="18.75" x14ac:dyDescent="0.2">
      <c r="A8" s="37" t="s">
        <v>42</v>
      </c>
      <c r="C8" s="38" t="s">
        <v>186</v>
      </c>
      <c r="D8" s="20"/>
      <c r="E8" s="22">
        <v>800000</v>
      </c>
      <c r="F8" s="20"/>
      <c r="G8" s="22">
        <v>720</v>
      </c>
      <c r="I8" s="21">
        <v>0</v>
      </c>
      <c r="J8" s="16"/>
      <c r="K8" s="66">
        <v>0</v>
      </c>
      <c r="L8" s="16"/>
      <c r="M8" s="23">
        <f>I8+K8</f>
        <v>0</v>
      </c>
      <c r="O8" s="5">
        <v>576000000</v>
      </c>
      <c r="Q8" s="61">
        <v>-10458642</v>
      </c>
      <c r="S8" s="15">
        <f>O8+Q8</f>
        <v>565541358</v>
      </c>
    </row>
    <row r="9" spans="1:24" ht="18.75" x14ac:dyDescent="0.2">
      <c r="A9" s="6" t="s">
        <v>48</v>
      </c>
      <c r="C9" s="39" t="s">
        <v>187</v>
      </c>
      <c r="D9" s="20"/>
      <c r="E9" s="19">
        <v>1000000</v>
      </c>
      <c r="F9" s="20"/>
      <c r="G9" s="19">
        <v>7643</v>
      </c>
      <c r="I9" s="17">
        <v>0</v>
      </c>
      <c r="J9" s="16"/>
      <c r="K9" s="62">
        <v>0</v>
      </c>
      <c r="L9" s="16"/>
      <c r="M9" s="23">
        <f t="shared" ref="M9:M21" si="0">I9+K9</f>
        <v>0</v>
      </c>
      <c r="O9" s="7">
        <v>7650000000</v>
      </c>
      <c r="Q9" s="62">
        <v>0</v>
      </c>
      <c r="S9" s="15">
        <f t="shared" ref="S9:S21" si="1">O9+Q9</f>
        <v>7650000000</v>
      </c>
    </row>
    <row r="10" spans="1:24" ht="18.75" x14ac:dyDescent="0.2">
      <c r="A10" s="6" t="s">
        <v>58</v>
      </c>
      <c r="C10" s="39" t="s">
        <v>188</v>
      </c>
      <c r="D10" s="20"/>
      <c r="E10" s="19">
        <v>200000</v>
      </c>
      <c r="F10" s="20"/>
      <c r="G10" s="19">
        <v>750</v>
      </c>
      <c r="I10" s="17">
        <v>0</v>
      </c>
      <c r="J10" s="16"/>
      <c r="K10" s="62">
        <v>0</v>
      </c>
      <c r="L10" s="16"/>
      <c r="M10" s="23">
        <f t="shared" si="0"/>
        <v>0</v>
      </c>
      <c r="O10" s="7">
        <v>150000000</v>
      </c>
      <c r="Q10" s="62">
        <v>0</v>
      </c>
      <c r="S10" s="15">
        <f t="shared" si="1"/>
        <v>150000000</v>
      </c>
    </row>
    <row r="11" spans="1:24" ht="18.75" x14ac:dyDescent="0.2">
      <c r="A11" s="6" t="s">
        <v>47</v>
      </c>
      <c r="C11" s="39" t="s">
        <v>189</v>
      </c>
      <c r="D11" s="20"/>
      <c r="E11" s="19">
        <v>294172</v>
      </c>
      <c r="F11" s="20"/>
      <c r="G11" s="19">
        <v>12450</v>
      </c>
      <c r="I11" s="7">
        <v>3662441400</v>
      </c>
      <c r="K11" s="63">
        <v>-263099732</v>
      </c>
      <c r="M11" s="23">
        <f t="shared" si="0"/>
        <v>3399341668</v>
      </c>
      <c r="O11" s="7">
        <v>3662441400</v>
      </c>
      <c r="Q11" s="63">
        <v>-263099732</v>
      </c>
      <c r="S11" s="15">
        <f t="shared" si="1"/>
        <v>3399341668</v>
      </c>
    </row>
    <row r="12" spans="1:24" ht="18.75" x14ac:dyDescent="0.2">
      <c r="A12" s="6" t="s">
        <v>39</v>
      </c>
      <c r="C12" s="39" t="s">
        <v>190</v>
      </c>
      <c r="D12" s="20"/>
      <c r="E12" s="19">
        <v>800000</v>
      </c>
      <c r="F12" s="20"/>
      <c r="G12" s="19">
        <v>350</v>
      </c>
      <c r="I12" s="17">
        <v>0</v>
      </c>
      <c r="J12" s="16"/>
      <c r="K12" s="62">
        <v>0</v>
      </c>
      <c r="L12" s="16"/>
      <c r="M12" s="23">
        <f t="shared" si="0"/>
        <v>0</v>
      </c>
      <c r="O12" s="7">
        <v>280000000</v>
      </c>
      <c r="Q12" s="62">
        <v>0</v>
      </c>
      <c r="S12" s="15">
        <f t="shared" si="1"/>
        <v>280000000</v>
      </c>
    </row>
    <row r="13" spans="1:24" ht="18.75" x14ac:dyDescent="0.2">
      <c r="A13" s="6" t="s">
        <v>70</v>
      </c>
      <c r="C13" s="39" t="s">
        <v>191</v>
      </c>
      <c r="D13" s="20"/>
      <c r="E13" s="19">
        <v>100000</v>
      </c>
      <c r="F13" s="20"/>
      <c r="G13" s="19">
        <v>4515</v>
      </c>
      <c r="I13" s="7">
        <v>451500000</v>
      </c>
      <c r="K13" s="63">
        <v>-18392247</v>
      </c>
      <c r="M13" s="23">
        <f t="shared" si="0"/>
        <v>433107753</v>
      </c>
      <c r="O13" s="7">
        <v>451500000</v>
      </c>
      <c r="Q13" s="63">
        <v>-18392247</v>
      </c>
      <c r="S13" s="15">
        <f t="shared" si="1"/>
        <v>433107753</v>
      </c>
    </row>
    <row r="14" spans="1:24" ht="18.75" x14ac:dyDescent="0.2">
      <c r="A14" s="6" t="s">
        <v>63</v>
      </c>
      <c r="C14" s="39" t="s">
        <v>192</v>
      </c>
      <c r="D14" s="20"/>
      <c r="E14" s="19">
        <v>4472601</v>
      </c>
      <c r="F14" s="20"/>
      <c r="G14" s="19">
        <v>1000</v>
      </c>
      <c r="I14" s="17">
        <v>0</v>
      </c>
      <c r="J14" s="16"/>
      <c r="K14" s="62">
        <v>0</v>
      </c>
      <c r="L14" s="16"/>
      <c r="M14" s="23">
        <f t="shared" si="0"/>
        <v>0</v>
      </c>
      <c r="O14" s="7">
        <v>4472601000</v>
      </c>
      <c r="Q14" s="63">
        <v>-107629436</v>
      </c>
      <c r="S14" s="15">
        <f t="shared" si="1"/>
        <v>4364971564</v>
      </c>
      <c r="X14" s="29"/>
    </row>
    <row r="15" spans="1:24" ht="18.75" x14ac:dyDescent="0.2">
      <c r="A15" s="6" t="s">
        <v>22</v>
      </c>
      <c r="C15" s="39" t="s">
        <v>9</v>
      </c>
      <c r="D15" s="20"/>
      <c r="E15" s="19">
        <v>1750000</v>
      </c>
      <c r="F15" s="20"/>
      <c r="G15" s="19">
        <v>400</v>
      </c>
      <c r="I15" s="7">
        <v>700000000</v>
      </c>
      <c r="K15" s="63">
        <v>-48214286</v>
      </c>
      <c r="M15" s="23">
        <f t="shared" si="0"/>
        <v>651785714</v>
      </c>
      <c r="O15" s="7">
        <v>700000000</v>
      </c>
      <c r="Q15" s="63">
        <v>-48214286</v>
      </c>
      <c r="S15" s="15">
        <f t="shared" si="1"/>
        <v>651785714</v>
      </c>
    </row>
    <row r="16" spans="1:24" ht="18.75" x14ac:dyDescent="0.2">
      <c r="A16" s="6" t="s">
        <v>62</v>
      </c>
      <c r="C16" s="39" t="s">
        <v>189</v>
      </c>
      <c r="D16" s="20"/>
      <c r="E16" s="19">
        <v>305300</v>
      </c>
      <c r="F16" s="20"/>
      <c r="G16" s="19">
        <v>7700</v>
      </c>
      <c r="I16" s="7">
        <v>2350810000</v>
      </c>
      <c r="K16" s="63">
        <v>-300521708</v>
      </c>
      <c r="M16" s="23">
        <f t="shared" si="0"/>
        <v>2050288292</v>
      </c>
      <c r="O16" s="7">
        <v>2350810000</v>
      </c>
      <c r="Q16" s="63">
        <v>-300521708</v>
      </c>
      <c r="S16" s="15">
        <f t="shared" si="1"/>
        <v>2050288292</v>
      </c>
    </row>
    <row r="17" spans="1:19" ht="18.75" x14ac:dyDescent="0.2">
      <c r="A17" s="6" t="s">
        <v>31</v>
      </c>
      <c r="C17" s="39" t="s">
        <v>193</v>
      </c>
      <c r="D17" s="20"/>
      <c r="E17" s="19">
        <v>500000</v>
      </c>
      <c r="F17" s="20"/>
      <c r="G17" s="19">
        <v>4700</v>
      </c>
      <c r="I17" s="17">
        <v>0</v>
      </c>
      <c r="J17" s="16"/>
      <c r="K17" s="62">
        <v>0</v>
      </c>
      <c r="L17" s="16"/>
      <c r="M17" s="23">
        <f t="shared" si="0"/>
        <v>0</v>
      </c>
      <c r="O17" s="7">
        <v>2350000000</v>
      </c>
      <c r="Q17" s="63">
        <v>-39562290</v>
      </c>
      <c r="S17" s="15">
        <f t="shared" si="1"/>
        <v>2310437710</v>
      </c>
    </row>
    <row r="18" spans="1:19" ht="18.75" x14ac:dyDescent="0.2">
      <c r="A18" s="6" t="s">
        <v>55</v>
      </c>
      <c r="C18" s="39" t="s">
        <v>194</v>
      </c>
      <c r="D18" s="20"/>
      <c r="E18" s="19">
        <v>350000</v>
      </c>
      <c r="F18" s="20"/>
      <c r="G18" s="19">
        <v>598</v>
      </c>
      <c r="I18" s="17">
        <v>0</v>
      </c>
      <c r="J18" s="16"/>
      <c r="K18" s="62">
        <v>0</v>
      </c>
      <c r="L18" s="16"/>
      <c r="M18" s="23">
        <f t="shared" si="0"/>
        <v>0</v>
      </c>
      <c r="O18" s="7">
        <v>209300000</v>
      </c>
      <c r="Q18" s="63">
        <v>-6796355</v>
      </c>
      <c r="S18" s="15">
        <f t="shared" si="1"/>
        <v>202503645</v>
      </c>
    </row>
    <row r="19" spans="1:19" ht="18.75" x14ac:dyDescent="0.2">
      <c r="A19" s="6" t="s">
        <v>49</v>
      </c>
      <c r="C19" s="39" t="s">
        <v>7</v>
      </c>
      <c r="D19" s="20"/>
      <c r="E19" s="19">
        <v>8117981</v>
      </c>
      <c r="F19" s="20"/>
      <c r="G19" s="19">
        <v>560</v>
      </c>
      <c r="I19" s="17">
        <v>0</v>
      </c>
      <c r="J19" s="16"/>
      <c r="K19" s="62">
        <v>0</v>
      </c>
      <c r="L19" s="16"/>
      <c r="M19" s="23">
        <f t="shared" si="0"/>
        <v>0</v>
      </c>
      <c r="O19" s="7">
        <v>4546069360</v>
      </c>
      <c r="Q19" s="62">
        <v>0</v>
      </c>
      <c r="S19" s="15">
        <f t="shared" si="1"/>
        <v>4546069360</v>
      </c>
    </row>
    <row r="20" spans="1:19" ht="18.75" x14ac:dyDescent="0.2">
      <c r="A20" s="6" t="s">
        <v>34</v>
      </c>
      <c r="C20" s="39" t="s">
        <v>195</v>
      </c>
      <c r="D20" s="20"/>
      <c r="E20" s="19">
        <v>428500</v>
      </c>
      <c r="F20" s="20"/>
      <c r="G20" s="19">
        <v>4400</v>
      </c>
      <c r="I20" s="17">
        <v>0</v>
      </c>
      <c r="J20" s="16"/>
      <c r="K20" s="62">
        <v>0</v>
      </c>
      <c r="L20" s="16"/>
      <c r="M20" s="23">
        <f t="shared" si="0"/>
        <v>0</v>
      </c>
      <c r="O20" s="7">
        <v>1885400000</v>
      </c>
      <c r="Q20" s="62">
        <v>0</v>
      </c>
      <c r="S20" s="15">
        <f t="shared" si="1"/>
        <v>1885400000</v>
      </c>
    </row>
    <row r="21" spans="1:19" ht="18.75" x14ac:dyDescent="0.2">
      <c r="A21" s="37" t="s">
        <v>35</v>
      </c>
      <c r="C21" s="40" t="s">
        <v>196</v>
      </c>
      <c r="D21" s="20"/>
      <c r="E21" s="24">
        <v>900000</v>
      </c>
      <c r="F21" s="20"/>
      <c r="G21" s="24">
        <v>325</v>
      </c>
      <c r="I21" s="18">
        <v>0</v>
      </c>
      <c r="J21" s="16"/>
      <c r="K21" s="67">
        <v>0</v>
      </c>
      <c r="L21" s="16"/>
      <c r="M21" s="23">
        <f t="shared" si="0"/>
        <v>0</v>
      </c>
      <c r="O21" s="8">
        <v>292500000</v>
      </c>
      <c r="Q21" s="64">
        <v>-1989796</v>
      </c>
      <c r="S21" s="15">
        <f t="shared" si="1"/>
        <v>290510204</v>
      </c>
    </row>
    <row r="22" spans="1:19" s="12" customFormat="1" ht="21" x14ac:dyDescent="0.2">
      <c r="A22" s="33"/>
      <c r="C22" s="14"/>
      <c r="E22" s="14"/>
      <c r="G22" s="14"/>
      <c r="I22" s="13">
        <f>SUM(I8:I21)</f>
        <v>7164751400</v>
      </c>
      <c r="K22" s="65">
        <f>SUM(K8:K21)</f>
        <v>-630227973</v>
      </c>
      <c r="M22" s="68">
        <f>SUM(M8:M21)</f>
        <v>6534523427</v>
      </c>
      <c r="O22" s="13">
        <f>SUM(O8:O21)</f>
        <v>29576621760</v>
      </c>
      <c r="Q22" s="65">
        <f>SUM(Q8:Q21)</f>
        <v>-796664492</v>
      </c>
      <c r="S22" s="68">
        <f>SUM(S8:S21)</f>
        <v>28779957268</v>
      </c>
    </row>
    <row r="26" spans="1:19" x14ac:dyDescent="0.2">
      <c r="M26" s="31"/>
      <c r="N26" s="31"/>
      <c r="O26" s="31"/>
      <c r="P26" s="31"/>
      <c r="Q26" s="31"/>
      <c r="R26" s="31"/>
      <c r="S26" s="31"/>
    </row>
    <row r="27" spans="1:19" x14ac:dyDescent="0.2">
      <c r="M27" s="31"/>
      <c r="N27" s="31"/>
      <c r="O27" s="31">
        <v>29576621760</v>
      </c>
      <c r="P27" s="31"/>
      <c r="Q27" s="31">
        <v>796664492</v>
      </c>
      <c r="R27" s="31"/>
      <c r="S27" s="32">
        <v>28779957268</v>
      </c>
    </row>
    <row r="28" spans="1:19" x14ac:dyDescent="0.2">
      <c r="M28" s="31"/>
      <c r="N28" s="31"/>
      <c r="O28" s="31"/>
      <c r="P28" s="31"/>
      <c r="Q28" s="31"/>
      <c r="R28" s="31"/>
      <c r="S28" s="31"/>
    </row>
    <row r="29" spans="1:19" x14ac:dyDescent="0.2">
      <c r="M29" s="31"/>
      <c r="N29" s="31"/>
      <c r="O29" s="58">
        <f>O27-O22</f>
        <v>0</v>
      </c>
      <c r="P29" s="31"/>
      <c r="Q29" s="69">
        <f>Q27+Q22</f>
        <v>0</v>
      </c>
      <c r="R29" s="31"/>
      <c r="S29" s="58">
        <f>S27-S22</f>
        <v>0</v>
      </c>
    </row>
    <row r="30" spans="1:19" x14ac:dyDescent="0.2">
      <c r="M30" s="31"/>
      <c r="N30" s="31"/>
      <c r="O30" s="31"/>
      <c r="P30" s="31"/>
      <c r="Q30" s="31"/>
      <c r="R30" s="31"/>
      <c r="S30" s="31"/>
    </row>
    <row r="31" spans="1:19" x14ac:dyDescent="0.2">
      <c r="M31" s="31"/>
      <c r="N31" s="31"/>
      <c r="O31" s="31"/>
      <c r="P31" s="31"/>
      <c r="Q31" s="31"/>
      <c r="R31" s="31"/>
      <c r="S31" s="31"/>
    </row>
    <row r="32" spans="1:19" x14ac:dyDescent="0.2">
      <c r="M32" s="31"/>
      <c r="N32" s="31"/>
      <c r="O32" s="31"/>
      <c r="P32" s="31"/>
      <c r="Q32" s="31"/>
      <c r="R32" s="31"/>
      <c r="S32" s="31"/>
    </row>
    <row r="33" spans="13:19" x14ac:dyDescent="0.2">
      <c r="M33" s="31"/>
      <c r="N33" s="31"/>
      <c r="O33" s="31"/>
      <c r="P33" s="31"/>
      <c r="Q33" s="31"/>
      <c r="R33" s="31"/>
      <c r="S33" s="31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E23" sqref="E2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5.5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25.5" x14ac:dyDescent="0.2">
      <c r="A2" s="89" t="s">
        <v>109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25.5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5" spans="1:11" ht="24" x14ac:dyDescent="0.2">
      <c r="A5" s="99" t="s">
        <v>147</v>
      </c>
      <c r="B5" s="99"/>
      <c r="C5" s="99"/>
      <c r="D5" s="99"/>
      <c r="E5" s="99"/>
      <c r="F5" s="99"/>
      <c r="G5" s="99"/>
      <c r="H5" s="99"/>
      <c r="I5" s="99"/>
      <c r="J5" s="99"/>
      <c r="K5" s="99"/>
    </row>
    <row r="6" spans="1:11" ht="21" x14ac:dyDescent="0.2">
      <c r="I6" s="2" t="s">
        <v>127</v>
      </c>
      <c r="K6" s="2" t="s">
        <v>128</v>
      </c>
    </row>
    <row r="7" spans="1:11" ht="42" x14ac:dyDescent="0.2">
      <c r="A7" s="33"/>
      <c r="C7" s="9" t="s">
        <v>197</v>
      </c>
      <c r="E7" s="9" t="s">
        <v>198</v>
      </c>
      <c r="G7" s="9" t="s">
        <v>199</v>
      </c>
      <c r="I7" s="10" t="s">
        <v>200</v>
      </c>
      <c r="K7" s="10" t="s">
        <v>200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11"/>
  <sheetViews>
    <sheetView rightToLeft="1" workbookViewId="0">
      <selection activeCell="G20" sqref="G20"/>
    </sheetView>
  </sheetViews>
  <sheetFormatPr defaultRowHeight="12.75" x14ac:dyDescent="0.2"/>
  <cols>
    <col min="1" max="1" width="5.140625" bestFit="1" customWidth="1"/>
    <col min="2" max="2" width="1.28515625" customWidth="1"/>
    <col min="3" max="3" width="17.28515625" customWidth="1"/>
    <col min="4" max="4" width="1.28515625" customWidth="1"/>
    <col min="5" max="5" width="17.28515625" customWidth="1"/>
    <col min="6" max="6" width="1.28515625" customWidth="1"/>
    <col min="7" max="7" width="17.28515625" customWidth="1"/>
    <col min="8" max="8" width="1.28515625" customWidth="1"/>
    <col min="9" max="9" width="17.28515625" customWidth="1"/>
    <col min="10" max="10" width="1.28515625" customWidth="1"/>
    <col min="11" max="11" width="17.28515625" customWidth="1"/>
    <col min="12" max="12" width="1.28515625" customWidth="1"/>
    <col min="13" max="13" width="17.28515625" customWidth="1"/>
    <col min="14" max="14" width="1.28515625" customWidth="1"/>
    <col min="15" max="15" width="17.28515625" customWidth="1"/>
    <col min="16" max="16" width="1.28515625" customWidth="1"/>
    <col min="17" max="17" width="17.28515625" customWidth="1"/>
    <col min="18" max="18" width="1.28515625" customWidth="1"/>
    <col min="19" max="19" width="17.28515625" customWidth="1"/>
    <col min="20" max="20" width="0.28515625" customWidth="1"/>
  </cols>
  <sheetData>
    <row r="1" spans="1:19" ht="25.5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19" ht="25.5" x14ac:dyDescent="0.2">
      <c r="A2" s="89" t="s">
        <v>109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ht="25.5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5" spans="1:19" ht="24" x14ac:dyDescent="0.2">
      <c r="A5" s="99" t="s">
        <v>201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</row>
    <row r="6" spans="1:19" ht="21" x14ac:dyDescent="0.2">
      <c r="A6" s="91"/>
      <c r="I6" s="97" t="s">
        <v>127</v>
      </c>
      <c r="J6" s="97"/>
      <c r="K6" s="97"/>
      <c r="L6" s="97"/>
      <c r="M6" s="97"/>
      <c r="O6" s="97" t="s">
        <v>128</v>
      </c>
      <c r="P6" s="97"/>
      <c r="Q6" s="97"/>
      <c r="R6" s="97"/>
      <c r="S6" s="97"/>
    </row>
    <row r="7" spans="1:19" ht="42" x14ac:dyDescent="0.2">
      <c r="A7" s="91"/>
      <c r="C7" s="9" t="s">
        <v>202</v>
      </c>
      <c r="E7" s="9" t="s">
        <v>95</v>
      </c>
      <c r="G7" s="9" t="s">
        <v>203</v>
      </c>
      <c r="I7" s="10" t="s">
        <v>204</v>
      </c>
      <c r="J7" s="3"/>
      <c r="K7" s="10" t="s">
        <v>184</v>
      </c>
      <c r="L7" s="3"/>
      <c r="M7" s="10" t="s">
        <v>205</v>
      </c>
      <c r="O7" s="10" t="s">
        <v>204</v>
      </c>
      <c r="P7" s="3"/>
      <c r="Q7" s="10" t="s">
        <v>184</v>
      </c>
      <c r="R7" s="3"/>
      <c r="S7" s="10" t="s">
        <v>205</v>
      </c>
    </row>
    <row r="8" spans="1:19" x14ac:dyDescent="0.2">
      <c r="A8" s="11"/>
    </row>
    <row r="9" spans="1:19" x14ac:dyDescent="0.2">
      <c r="A9" s="11"/>
    </row>
    <row r="10" spans="1:19" x14ac:dyDescent="0.2">
      <c r="A10" s="11"/>
    </row>
    <row r="11" spans="1:19" x14ac:dyDescent="0.2">
      <c r="A11" s="11"/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workbookViewId="0">
      <selection activeCell="M15" sqref="M15"/>
    </sheetView>
  </sheetViews>
  <sheetFormatPr defaultRowHeight="12.75" x14ac:dyDescent="0.2"/>
  <cols>
    <col min="1" max="1" width="17.5703125" customWidth="1"/>
    <col min="2" max="2" width="1.28515625" customWidth="1"/>
    <col min="3" max="3" width="15.85546875" bestFit="1" customWidth="1"/>
    <col min="4" max="4" width="0.5703125" customWidth="1"/>
    <col min="5" max="5" width="11.42578125" bestFit="1" customWidth="1"/>
    <col min="6" max="6" width="0.7109375" customWidth="1"/>
    <col min="7" max="7" width="16.42578125" bestFit="1" customWidth="1"/>
    <col min="8" max="8" width="0.42578125" customWidth="1"/>
    <col min="9" max="9" width="18.5703125" bestFit="1" customWidth="1"/>
    <col min="10" max="10" width="0.7109375" customWidth="1"/>
    <col min="11" max="11" width="11.28515625" bestFit="1" customWidth="1"/>
    <col min="12" max="12" width="0.5703125" customWidth="1"/>
    <col min="13" max="13" width="17.85546875" bestFit="1" customWidth="1"/>
    <col min="14" max="14" width="0.28515625" customWidth="1"/>
  </cols>
  <sheetData>
    <row r="1" spans="1:13" ht="25.5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ht="25.5" x14ac:dyDescent="0.2">
      <c r="A2" s="89" t="s">
        <v>109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25.5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5" spans="1:13" ht="24" x14ac:dyDescent="0.2">
      <c r="A5" s="99" t="s">
        <v>206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3" ht="21" x14ac:dyDescent="0.2">
      <c r="A6" s="91"/>
      <c r="C6" s="97" t="s">
        <v>127</v>
      </c>
      <c r="D6" s="97"/>
      <c r="E6" s="97"/>
      <c r="F6" s="97"/>
      <c r="G6" s="91"/>
      <c r="I6" s="97" t="s">
        <v>128</v>
      </c>
      <c r="J6" s="97"/>
      <c r="K6" s="97"/>
      <c r="L6" s="97"/>
      <c r="M6" s="91"/>
    </row>
    <row r="7" spans="1:13" ht="21" x14ac:dyDescent="0.2">
      <c r="A7" s="91"/>
      <c r="C7" s="10" t="s">
        <v>204</v>
      </c>
      <c r="D7" s="3"/>
      <c r="E7" s="10" t="s">
        <v>184</v>
      </c>
      <c r="F7" s="3"/>
      <c r="G7" s="44" t="s">
        <v>205</v>
      </c>
      <c r="I7" s="10" t="s">
        <v>204</v>
      </c>
      <c r="J7" s="3"/>
      <c r="K7" s="10" t="s">
        <v>184</v>
      </c>
      <c r="L7" s="3"/>
      <c r="M7" s="44" t="s">
        <v>205</v>
      </c>
    </row>
    <row r="8" spans="1:13" ht="18.75" x14ac:dyDescent="0.2">
      <c r="A8" s="37" t="s">
        <v>223</v>
      </c>
      <c r="C8" s="47">
        <v>330055</v>
      </c>
      <c r="D8" s="48"/>
      <c r="E8" s="59">
        <v>0</v>
      </c>
      <c r="F8" s="48"/>
      <c r="G8" s="49">
        <f>C8+E8</f>
        <v>330055</v>
      </c>
      <c r="H8" s="48"/>
      <c r="I8" s="47">
        <v>60358174</v>
      </c>
      <c r="J8" s="48"/>
      <c r="K8" s="59">
        <v>0</v>
      </c>
      <c r="L8" s="48"/>
      <c r="M8" s="49">
        <f>I8+K8</f>
        <v>60358174</v>
      </c>
    </row>
    <row r="9" spans="1:13" ht="18.75" x14ac:dyDescent="0.2">
      <c r="A9" s="6" t="s">
        <v>224</v>
      </c>
      <c r="C9" s="51">
        <v>98357617</v>
      </c>
      <c r="D9" s="48"/>
      <c r="E9" s="51">
        <v>-54989</v>
      </c>
      <c r="F9" s="48"/>
      <c r="G9" s="49">
        <f t="shared" ref="G9:G10" si="0">C9+E9</f>
        <v>98302628</v>
      </c>
      <c r="H9" s="48"/>
      <c r="I9" s="51">
        <v>167735480</v>
      </c>
      <c r="J9" s="48"/>
      <c r="K9" s="51">
        <v>-73022</v>
      </c>
      <c r="L9" s="48"/>
      <c r="M9" s="49">
        <f t="shared" ref="M9:M10" si="1">I9+K9</f>
        <v>167662458</v>
      </c>
    </row>
    <row r="10" spans="1:13" ht="18.75" x14ac:dyDescent="0.2">
      <c r="A10" s="6" t="s">
        <v>23</v>
      </c>
      <c r="C10" s="51">
        <v>2944654</v>
      </c>
      <c r="D10" s="48"/>
      <c r="E10" s="60">
        <v>0</v>
      </c>
      <c r="F10" s="48"/>
      <c r="G10" s="49">
        <f t="shared" si="0"/>
        <v>2944654</v>
      </c>
      <c r="H10" s="48"/>
      <c r="I10" s="51">
        <v>1615154569</v>
      </c>
      <c r="J10" s="48"/>
      <c r="K10" s="60">
        <v>0</v>
      </c>
      <c r="L10" s="48"/>
      <c r="M10" s="49">
        <f t="shared" si="1"/>
        <v>1615154569</v>
      </c>
    </row>
    <row r="11" spans="1:13" s="12" customFormat="1" ht="21.75" thickBot="1" x14ac:dyDescent="0.25">
      <c r="A11" s="33"/>
      <c r="C11" s="56">
        <f>SUM(C8:C10)</f>
        <v>101632326</v>
      </c>
      <c r="D11" s="55"/>
      <c r="E11" s="56">
        <f>SUM(E8:E10)</f>
        <v>-54989</v>
      </c>
      <c r="F11" s="55"/>
      <c r="G11" s="57">
        <f>SUM(G8:G10)</f>
        <v>101577337</v>
      </c>
      <c r="H11" s="55"/>
      <c r="I11" s="56">
        <f>SUM(I8:I10)</f>
        <v>1843248223</v>
      </c>
      <c r="J11" s="55"/>
      <c r="K11" s="56">
        <f>SUM(K8:K10)</f>
        <v>-73022</v>
      </c>
      <c r="L11" s="55"/>
      <c r="M11" s="57">
        <f>SUM(M8:M10)</f>
        <v>1843175201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62"/>
  <sheetViews>
    <sheetView rightToLeft="1" topLeftCell="A34" workbookViewId="0">
      <selection activeCell="Q51" sqref="Q51:R51"/>
    </sheetView>
  </sheetViews>
  <sheetFormatPr defaultRowHeight="12.75" x14ac:dyDescent="0.2"/>
  <cols>
    <col min="1" max="1" width="25" bestFit="1" customWidth="1"/>
    <col min="2" max="2" width="1.28515625" customWidth="1"/>
    <col min="3" max="3" width="15.140625" bestFit="1" customWidth="1"/>
    <col min="4" max="4" width="1.28515625" customWidth="1"/>
    <col min="5" max="5" width="20.5703125" bestFit="1" customWidth="1"/>
    <col min="6" max="6" width="1.28515625" customWidth="1"/>
    <col min="7" max="7" width="19.85546875" bestFit="1" customWidth="1"/>
    <col min="8" max="8" width="1.28515625" customWidth="1"/>
    <col min="9" max="9" width="19.42578125" bestFit="1" customWidth="1"/>
    <col min="10" max="10" width="1.28515625" customWidth="1"/>
    <col min="11" max="11" width="15" bestFit="1" customWidth="1"/>
    <col min="12" max="12" width="1.28515625" customWidth="1"/>
    <col min="13" max="13" width="21.42578125" bestFit="1" customWidth="1"/>
    <col min="14" max="14" width="1.28515625" customWidth="1"/>
    <col min="15" max="15" width="20.425781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5.5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8" ht="25.5" x14ac:dyDescent="0.2">
      <c r="A2" s="89" t="s">
        <v>109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18" ht="25.5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5" spans="1:18" ht="24" x14ac:dyDescent="0.2">
      <c r="A5" s="99" t="s">
        <v>207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</row>
    <row r="6" spans="1:18" ht="21" x14ac:dyDescent="0.2">
      <c r="A6" s="91"/>
      <c r="C6" s="97" t="s">
        <v>127</v>
      </c>
      <c r="D6" s="97"/>
      <c r="E6" s="97"/>
      <c r="F6" s="97"/>
      <c r="G6" s="97"/>
      <c r="H6" s="97"/>
      <c r="I6" s="97"/>
      <c r="K6" s="97" t="s">
        <v>128</v>
      </c>
      <c r="L6" s="97"/>
      <c r="M6" s="97"/>
      <c r="N6" s="97"/>
      <c r="O6" s="97"/>
      <c r="P6" s="97"/>
      <c r="Q6" s="91"/>
      <c r="R6" s="91"/>
    </row>
    <row r="7" spans="1:18" ht="47.25" customHeight="1" x14ac:dyDescent="0.2">
      <c r="A7" s="91"/>
      <c r="C7" s="10" t="s">
        <v>12</v>
      </c>
      <c r="D7" s="3"/>
      <c r="E7" s="10" t="s">
        <v>208</v>
      </c>
      <c r="F7" s="3"/>
      <c r="G7" s="10" t="s">
        <v>209</v>
      </c>
      <c r="H7" s="3"/>
      <c r="I7" s="10" t="s">
        <v>210</v>
      </c>
      <c r="K7" s="10" t="s">
        <v>12</v>
      </c>
      <c r="L7" s="3"/>
      <c r="M7" s="10" t="s">
        <v>208</v>
      </c>
      <c r="N7" s="3"/>
      <c r="O7" s="10" t="s">
        <v>209</v>
      </c>
      <c r="P7" s="3"/>
      <c r="Q7" s="110" t="s">
        <v>210</v>
      </c>
      <c r="R7" s="110"/>
    </row>
    <row r="8" spans="1:18" ht="18.75" x14ac:dyDescent="0.2">
      <c r="A8" s="37" t="s">
        <v>58</v>
      </c>
      <c r="C8" s="45">
        <v>200000</v>
      </c>
      <c r="D8" s="48"/>
      <c r="E8" s="47">
        <v>2355898511</v>
      </c>
      <c r="F8" s="48"/>
      <c r="G8" s="47">
        <v>1994064300</v>
      </c>
      <c r="H8" s="48"/>
      <c r="I8" s="47">
        <v>361834211</v>
      </c>
      <c r="K8" s="47">
        <v>200000</v>
      </c>
      <c r="L8" s="48"/>
      <c r="M8" s="47">
        <v>2355898511</v>
      </c>
      <c r="N8" s="48"/>
      <c r="O8" s="47">
        <v>1994064300</v>
      </c>
      <c r="P8" s="48"/>
      <c r="Q8" s="108">
        <f>M8-O8</f>
        <v>361834211</v>
      </c>
      <c r="R8" s="108"/>
    </row>
    <row r="9" spans="1:18" ht="18.75" x14ac:dyDescent="0.2">
      <c r="A9" s="6" t="s">
        <v>24</v>
      </c>
      <c r="C9" s="50">
        <v>5800000</v>
      </c>
      <c r="D9" s="48"/>
      <c r="E9" s="51">
        <v>15309364075</v>
      </c>
      <c r="F9" s="48"/>
      <c r="G9" s="51">
        <v>11041704311</v>
      </c>
      <c r="H9" s="48"/>
      <c r="I9" s="51">
        <v>4267659764</v>
      </c>
      <c r="K9" s="51">
        <v>9135977</v>
      </c>
      <c r="L9" s="48"/>
      <c r="M9" s="51">
        <v>26338805699</v>
      </c>
      <c r="N9" s="48"/>
      <c r="O9" s="51">
        <v>21679842723</v>
      </c>
      <c r="P9" s="48"/>
      <c r="Q9" s="108">
        <f t="shared" ref="Q9:Q50" si="0">M9-O9</f>
        <v>4658962976</v>
      </c>
      <c r="R9" s="108"/>
    </row>
    <row r="10" spans="1:18" ht="18.75" x14ac:dyDescent="0.2">
      <c r="A10" s="6" t="s">
        <v>61</v>
      </c>
      <c r="C10" s="50">
        <v>100000</v>
      </c>
      <c r="D10" s="48"/>
      <c r="E10" s="51">
        <v>1414533164</v>
      </c>
      <c r="F10" s="48"/>
      <c r="G10" s="51">
        <v>1206118235</v>
      </c>
      <c r="H10" s="48"/>
      <c r="I10" s="51">
        <v>208414929</v>
      </c>
      <c r="K10" s="51">
        <v>100000</v>
      </c>
      <c r="L10" s="48"/>
      <c r="M10" s="51">
        <v>1414533164</v>
      </c>
      <c r="N10" s="48"/>
      <c r="O10" s="51">
        <v>1206118235</v>
      </c>
      <c r="P10" s="48"/>
      <c r="Q10" s="108">
        <f t="shared" si="0"/>
        <v>208414929</v>
      </c>
      <c r="R10" s="108"/>
    </row>
    <row r="11" spans="1:18" ht="18.75" x14ac:dyDescent="0.2">
      <c r="A11" s="6" t="s">
        <v>20</v>
      </c>
      <c r="C11" s="50">
        <v>10993426</v>
      </c>
      <c r="D11" s="48"/>
      <c r="E11" s="51">
        <v>7431050427</v>
      </c>
      <c r="F11" s="48"/>
      <c r="G11" s="51">
        <v>4320336907</v>
      </c>
      <c r="H11" s="48"/>
      <c r="I11" s="51">
        <v>3110713520</v>
      </c>
      <c r="K11" s="51">
        <v>12361426</v>
      </c>
      <c r="L11" s="48"/>
      <c r="M11" s="51">
        <v>12498256153</v>
      </c>
      <c r="N11" s="48"/>
      <c r="O11" s="51">
        <v>8889467853</v>
      </c>
      <c r="P11" s="48"/>
      <c r="Q11" s="108">
        <f t="shared" si="0"/>
        <v>3608788300</v>
      </c>
      <c r="R11" s="108"/>
    </row>
    <row r="12" spans="1:18" ht="18.75" x14ac:dyDescent="0.2">
      <c r="A12" s="6" t="s">
        <v>46</v>
      </c>
      <c r="C12" s="50">
        <v>28997</v>
      </c>
      <c r="D12" s="48"/>
      <c r="E12" s="51">
        <v>424584414</v>
      </c>
      <c r="F12" s="48"/>
      <c r="G12" s="51">
        <v>247602179</v>
      </c>
      <c r="H12" s="48"/>
      <c r="I12" s="51">
        <v>176982235</v>
      </c>
      <c r="K12" s="51">
        <v>28997</v>
      </c>
      <c r="L12" s="48"/>
      <c r="M12" s="51">
        <v>424584414</v>
      </c>
      <c r="N12" s="48"/>
      <c r="O12" s="51">
        <v>247602179</v>
      </c>
      <c r="P12" s="48"/>
      <c r="Q12" s="108">
        <f t="shared" si="0"/>
        <v>176982235</v>
      </c>
      <c r="R12" s="108"/>
    </row>
    <row r="13" spans="1:18" ht="18.75" x14ac:dyDescent="0.2">
      <c r="A13" s="6" t="s">
        <v>48</v>
      </c>
      <c r="C13" s="50">
        <v>200000</v>
      </c>
      <c r="D13" s="48"/>
      <c r="E13" s="51">
        <v>15155286437</v>
      </c>
      <c r="F13" s="48"/>
      <c r="G13" s="51">
        <v>10646275489</v>
      </c>
      <c r="H13" s="48"/>
      <c r="I13" s="51">
        <v>4509010948</v>
      </c>
      <c r="K13" s="51">
        <v>200000</v>
      </c>
      <c r="L13" s="48"/>
      <c r="M13" s="51">
        <v>15155286437</v>
      </c>
      <c r="N13" s="48"/>
      <c r="O13" s="51">
        <v>10646275489</v>
      </c>
      <c r="P13" s="48"/>
      <c r="Q13" s="108">
        <f t="shared" si="0"/>
        <v>4509010948</v>
      </c>
      <c r="R13" s="108"/>
    </row>
    <row r="14" spans="1:18" ht="18.75" x14ac:dyDescent="0.2">
      <c r="A14" s="6" t="s">
        <v>18</v>
      </c>
      <c r="C14" s="50">
        <v>75</v>
      </c>
      <c r="D14" s="48"/>
      <c r="E14" s="51">
        <v>5821905</v>
      </c>
      <c r="F14" s="48"/>
      <c r="G14" s="51">
        <v>4112010</v>
      </c>
      <c r="H14" s="48"/>
      <c r="I14" s="51">
        <v>1709895</v>
      </c>
      <c r="K14" s="51">
        <v>75</v>
      </c>
      <c r="L14" s="48"/>
      <c r="M14" s="51">
        <v>5821905</v>
      </c>
      <c r="N14" s="48"/>
      <c r="O14" s="51">
        <v>4112010</v>
      </c>
      <c r="P14" s="48"/>
      <c r="Q14" s="108">
        <f t="shared" si="0"/>
        <v>1709895</v>
      </c>
      <c r="R14" s="108"/>
    </row>
    <row r="15" spans="1:18" ht="18.75" x14ac:dyDescent="0.2">
      <c r="A15" s="6" t="s">
        <v>52</v>
      </c>
      <c r="C15" s="50">
        <v>503350</v>
      </c>
      <c r="D15" s="48"/>
      <c r="E15" s="51">
        <v>7730485877</v>
      </c>
      <c r="F15" s="48"/>
      <c r="G15" s="51">
        <v>7513442349</v>
      </c>
      <c r="H15" s="48"/>
      <c r="I15" s="51">
        <v>217043528</v>
      </c>
      <c r="K15" s="51">
        <v>600000</v>
      </c>
      <c r="L15" s="48"/>
      <c r="M15" s="51">
        <v>9196589371</v>
      </c>
      <c r="N15" s="48"/>
      <c r="O15" s="51">
        <v>8956124782</v>
      </c>
      <c r="P15" s="48"/>
      <c r="Q15" s="108">
        <f t="shared" si="0"/>
        <v>240464589</v>
      </c>
      <c r="R15" s="108"/>
    </row>
    <row r="16" spans="1:18" ht="18.75" x14ac:dyDescent="0.2">
      <c r="A16" s="6" t="s">
        <v>40</v>
      </c>
      <c r="C16" s="50">
        <v>9262000</v>
      </c>
      <c r="D16" s="48"/>
      <c r="E16" s="51">
        <v>5285948503</v>
      </c>
      <c r="F16" s="48"/>
      <c r="G16" s="51">
        <v>3126756097</v>
      </c>
      <c r="H16" s="48"/>
      <c r="I16" s="51">
        <v>2159192406</v>
      </c>
      <c r="K16" s="51">
        <v>9262000</v>
      </c>
      <c r="L16" s="48"/>
      <c r="M16" s="51">
        <v>5285948503</v>
      </c>
      <c r="N16" s="48"/>
      <c r="O16" s="51">
        <v>3126756097</v>
      </c>
      <c r="P16" s="48"/>
      <c r="Q16" s="108">
        <f t="shared" si="0"/>
        <v>2159192406</v>
      </c>
      <c r="R16" s="108"/>
    </row>
    <row r="17" spans="1:18" ht="18.75" x14ac:dyDescent="0.2">
      <c r="A17" s="6" t="s">
        <v>31</v>
      </c>
      <c r="C17" s="50">
        <v>250000</v>
      </c>
      <c r="D17" s="48"/>
      <c r="E17" s="51">
        <v>11357021333</v>
      </c>
      <c r="F17" s="48"/>
      <c r="G17" s="51">
        <v>11623044150</v>
      </c>
      <c r="H17" s="48"/>
      <c r="I17" s="51">
        <v>-266022817</v>
      </c>
      <c r="K17" s="51">
        <v>250000</v>
      </c>
      <c r="L17" s="48"/>
      <c r="M17" s="51">
        <v>11357021333</v>
      </c>
      <c r="N17" s="48"/>
      <c r="O17" s="51">
        <v>11623044150</v>
      </c>
      <c r="P17" s="48"/>
      <c r="Q17" s="108">
        <f t="shared" si="0"/>
        <v>-266022817</v>
      </c>
      <c r="R17" s="108"/>
    </row>
    <row r="18" spans="1:18" ht="18.75" x14ac:dyDescent="0.2">
      <c r="A18" s="6" t="s">
        <v>69</v>
      </c>
      <c r="C18" s="50">
        <v>800000</v>
      </c>
      <c r="D18" s="48"/>
      <c r="E18" s="51">
        <v>9097545654</v>
      </c>
      <c r="F18" s="48"/>
      <c r="G18" s="51">
        <v>8767954052</v>
      </c>
      <c r="H18" s="48"/>
      <c r="I18" s="51">
        <v>329591602</v>
      </c>
      <c r="K18" s="51">
        <v>800000</v>
      </c>
      <c r="L18" s="48"/>
      <c r="M18" s="51">
        <v>9097545654</v>
      </c>
      <c r="N18" s="48"/>
      <c r="O18" s="51">
        <v>8767954052</v>
      </c>
      <c r="P18" s="48"/>
      <c r="Q18" s="108">
        <f t="shared" si="0"/>
        <v>329591602</v>
      </c>
      <c r="R18" s="108"/>
    </row>
    <row r="19" spans="1:18" ht="18.75" x14ac:dyDescent="0.2">
      <c r="A19" s="6" t="s">
        <v>68</v>
      </c>
      <c r="C19" s="50">
        <v>50000</v>
      </c>
      <c r="D19" s="48"/>
      <c r="E19" s="51">
        <v>14400553892</v>
      </c>
      <c r="F19" s="48"/>
      <c r="G19" s="51">
        <v>13761258600</v>
      </c>
      <c r="H19" s="48"/>
      <c r="I19" s="51">
        <v>639295292</v>
      </c>
      <c r="K19" s="51">
        <v>50000</v>
      </c>
      <c r="L19" s="48"/>
      <c r="M19" s="51">
        <v>14400553892</v>
      </c>
      <c r="N19" s="48"/>
      <c r="O19" s="51">
        <v>13761258600</v>
      </c>
      <c r="P19" s="48"/>
      <c r="Q19" s="108">
        <f t="shared" si="0"/>
        <v>639295292</v>
      </c>
      <c r="R19" s="108"/>
    </row>
    <row r="20" spans="1:18" ht="18.75" x14ac:dyDescent="0.2">
      <c r="A20" s="6" t="s">
        <v>33</v>
      </c>
      <c r="C20" s="50">
        <v>1260077</v>
      </c>
      <c r="D20" s="48"/>
      <c r="E20" s="51">
        <v>10935019454</v>
      </c>
      <c r="F20" s="48"/>
      <c r="G20" s="51">
        <v>7691466636</v>
      </c>
      <c r="H20" s="48"/>
      <c r="I20" s="51">
        <v>3243552818</v>
      </c>
      <c r="K20" s="51">
        <v>1260079</v>
      </c>
      <c r="L20" s="48"/>
      <c r="M20" s="51">
        <v>10935019456</v>
      </c>
      <c r="N20" s="48"/>
      <c r="O20" s="51">
        <v>7691478644</v>
      </c>
      <c r="P20" s="48"/>
      <c r="Q20" s="108">
        <f t="shared" si="0"/>
        <v>3243540812</v>
      </c>
      <c r="R20" s="108"/>
    </row>
    <row r="21" spans="1:18" ht="18.75" x14ac:dyDescent="0.2">
      <c r="A21" s="6" t="s">
        <v>41</v>
      </c>
      <c r="C21" s="50">
        <v>600000</v>
      </c>
      <c r="D21" s="48"/>
      <c r="E21" s="51">
        <v>971584481</v>
      </c>
      <c r="F21" s="48"/>
      <c r="G21" s="51">
        <v>835002004</v>
      </c>
      <c r="H21" s="48"/>
      <c r="I21" s="51">
        <v>136582477</v>
      </c>
      <c r="K21" s="51">
        <v>23667000</v>
      </c>
      <c r="L21" s="48"/>
      <c r="M21" s="51">
        <v>32593607693</v>
      </c>
      <c r="N21" s="48"/>
      <c r="O21" s="51">
        <v>32936653795</v>
      </c>
      <c r="P21" s="48"/>
      <c r="Q21" s="108">
        <f t="shared" si="0"/>
        <v>-343046102</v>
      </c>
      <c r="R21" s="108"/>
    </row>
    <row r="22" spans="1:18" ht="18.75" x14ac:dyDescent="0.2">
      <c r="A22" s="6" t="s">
        <v>29</v>
      </c>
      <c r="C22" s="50">
        <v>1660000</v>
      </c>
      <c r="D22" s="48"/>
      <c r="E22" s="51">
        <v>6819958403</v>
      </c>
      <c r="F22" s="48"/>
      <c r="G22" s="51">
        <v>5539532622</v>
      </c>
      <c r="H22" s="48"/>
      <c r="I22" s="51">
        <v>1280425781</v>
      </c>
      <c r="K22" s="51">
        <v>8318442</v>
      </c>
      <c r="L22" s="48"/>
      <c r="M22" s="51">
        <v>42178288762</v>
      </c>
      <c r="N22" s="48"/>
      <c r="O22" s="51">
        <v>37091467951</v>
      </c>
      <c r="P22" s="48"/>
      <c r="Q22" s="108">
        <f t="shared" si="0"/>
        <v>5086820811</v>
      </c>
      <c r="R22" s="108"/>
    </row>
    <row r="23" spans="1:18" ht="18.75" x14ac:dyDescent="0.2">
      <c r="A23" s="6" t="s">
        <v>51</v>
      </c>
      <c r="C23" s="50">
        <v>5888888</v>
      </c>
      <c r="D23" s="48"/>
      <c r="E23" s="51">
        <v>23746116986</v>
      </c>
      <c r="F23" s="48"/>
      <c r="G23" s="51">
        <v>24108491967</v>
      </c>
      <c r="H23" s="48"/>
      <c r="I23" s="51">
        <v>-362374981</v>
      </c>
      <c r="K23" s="51">
        <v>8614636</v>
      </c>
      <c r="L23" s="48"/>
      <c r="M23" s="51">
        <v>39818908529</v>
      </c>
      <c r="N23" s="48"/>
      <c r="O23" s="51">
        <v>39607000777</v>
      </c>
      <c r="P23" s="48"/>
      <c r="Q23" s="108">
        <f t="shared" si="0"/>
        <v>211907752</v>
      </c>
      <c r="R23" s="108"/>
    </row>
    <row r="24" spans="1:18" ht="18.75" x14ac:dyDescent="0.2">
      <c r="A24" s="6" t="s">
        <v>56</v>
      </c>
      <c r="C24" s="50">
        <v>225000</v>
      </c>
      <c r="D24" s="48"/>
      <c r="E24" s="51">
        <v>3871576250</v>
      </c>
      <c r="F24" s="48"/>
      <c r="G24" s="51">
        <v>1480155260</v>
      </c>
      <c r="H24" s="48"/>
      <c r="I24" s="51">
        <v>2391420990</v>
      </c>
      <c r="K24" s="51">
        <v>450000</v>
      </c>
      <c r="L24" s="48"/>
      <c r="M24" s="51">
        <v>6190943428</v>
      </c>
      <c r="N24" s="48"/>
      <c r="O24" s="51">
        <v>2960310522</v>
      </c>
      <c r="P24" s="48"/>
      <c r="Q24" s="108">
        <f t="shared" si="0"/>
        <v>3230632906</v>
      </c>
      <c r="R24" s="108"/>
    </row>
    <row r="25" spans="1:18" ht="18.75" x14ac:dyDescent="0.2">
      <c r="A25" s="6" t="s">
        <v>132</v>
      </c>
      <c r="C25" s="19">
        <v>0</v>
      </c>
      <c r="E25" s="19">
        <v>0</v>
      </c>
      <c r="F25" s="20"/>
      <c r="G25" s="19">
        <v>0</v>
      </c>
      <c r="H25" s="20"/>
      <c r="I25" s="19">
        <v>0</v>
      </c>
      <c r="K25" s="51">
        <v>34951</v>
      </c>
      <c r="L25" s="48"/>
      <c r="M25" s="51">
        <v>228596138</v>
      </c>
      <c r="N25" s="48"/>
      <c r="O25" s="51">
        <v>208799706</v>
      </c>
      <c r="P25" s="48"/>
      <c r="Q25" s="108">
        <f t="shared" si="0"/>
        <v>19796432</v>
      </c>
      <c r="R25" s="108"/>
    </row>
    <row r="26" spans="1:18" ht="18.75" x14ac:dyDescent="0.2">
      <c r="A26" s="6" t="s">
        <v>133</v>
      </c>
      <c r="C26" s="19">
        <v>0</v>
      </c>
      <c r="E26" s="19">
        <v>0</v>
      </c>
      <c r="F26" s="20"/>
      <c r="G26" s="19">
        <v>0</v>
      </c>
      <c r="H26" s="20"/>
      <c r="I26" s="19">
        <v>0</v>
      </c>
      <c r="K26" s="51">
        <v>2771416</v>
      </c>
      <c r="L26" s="48"/>
      <c r="M26" s="51">
        <v>4033210397</v>
      </c>
      <c r="N26" s="48"/>
      <c r="O26" s="51">
        <v>4385842311</v>
      </c>
      <c r="P26" s="48"/>
      <c r="Q26" s="108">
        <f t="shared" si="0"/>
        <v>-352631914</v>
      </c>
      <c r="R26" s="108"/>
    </row>
    <row r="27" spans="1:18" ht="18.75" x14ac:dyDescent="0.2">
      <c r="A27" s="6" t="s">
        <v>134</v>
      </c>
      <c r="C27" s="19">
        <v>0</v>
      </c>
      <c r="E27" s="19">
        <v>0</v>
      </c>
      <c r="F27" s="20"/>
      <c r="G27" s="19">
        <v>0</v>
      </c>
      <c r="H27" s="20"/>
      <c r="I27" s="19">
        <v>0</v>
      </c>
      <c r="K27" s="51">
        <v>3208556</v>
      </c>
      <c r="L27" s="48"/>
      <c r="M27" s="51">
        <v>6630897976</v>
      </c>
      <c r="N27" s="48"/>
      <c r="O27" s="51">
        <v>6429961625</v>
      </c>
      <c r="P27" s="48"/>
      <c r="Q27" s="108">
        <f t="shared" si="0"/>
        <v>200936351</v>
      </c>
      <c r="R27" s="108"/>
    </row>
    <row r="28" spans="1:18" ht="18.75" x14ac:dyDescent="0.2">
      <c r="A28" s="6" t="s">
        <v>135</v>
      </c>
      <c r="C28" s="19">
        <v>0</v>
      </c>
      <c r="E28" s="19">
        <v>0</v>
      </c>
      <c r="F28" s="20"/>
      <c r="G28" s="19">
        <v>0</v>
      </c>
      <c r="H28" s="20"/>
      <c r="I28" s="19">
        <v>0</v>
      </c>
      <c r="K28" s="51">
        <v>700000</v>
      </c>
      <c r="L28" s="48"/>
      <c r="M28" s="51">
        <v>2726977377</v>
      </c>
      <c r="N28" s="48"/>
      <c r="O28" s="51">
        <v>2868231870</v>
      </c>
      <c r="P28" s="48"/>
      <c r="Q28" s="108">
        <f t="shared" si="0"/>
        <v>-141254493</v>
      </c>
      <c r="R28" s="108"/>
    </row>
    <row r="29" spans="1:18" ht="18.75" x14ac:dyDescent="0.2">
      <c r="A29" s="6" t="s">
        <v>23</v>
      </c>
      <c r="C29" s="19">
        <v>0</v>
      </c>
      <c r="E29" s="19">
        <v>0</v>
      </c>
      <c r="F29" s="20"/>
      <c r="G29" s="19">
        <v>0</v>
      </c>
      <c r="H29" s="20"/>
      <c r="I29" s="19">
        <v>0</v>
      </c>
      <c r="K29" s="51">
        <v>1</v>
      </c>
      <c r="L29" s="48"/>
      <c r="M29" s="51">
        <v>1</v>
      </c>
      <c r="N29" s="48"/>
      <c r="O29" s="51">
        <v>2207</v>
      </c>
      <c r="P29" s="48"/>
      <c r="Q29" s="108">
        <f t="shared" si="0"/>
        <v>-2206</v>
      </c>
      <c r="R29" s="108"/>
    </row>
    <row r="30" spans="1:18" ht="18.75" x14ac:dyDescent="0.2">
      <c r="A30" s="6" t="s">
        <v>19</v>
      </c>
      <c r="C30" s="19">
        <v>0</v>
      </c>
      <c r="E30" s="19">
        <v>0</v>
      </c>
      <c r="F30" s="20"/>
      <c r="G30" s="19">
        <v>0</v>
      </c>
      <c r="H30" s="20"/>
      <c r="I30" s="19">
        <v>0</v>
      </c>
      <c r="K30" s="51">
        <v>245000</v>
      </c>
      <c r="L30" s="48"/>
      <c r="M30" s="51">
        <v>2172794525</v>
      </c>
      <c r="N30" s="48"/>
      <c r="O30" s="51">
        <v>1788422413</v>
      </c>
      <c r="P30" s="48"/>
      <c r="Q30" s="108">
        <f t="shared" si="0"/>
        <v>384372112</v>
      </c>
      <c r="R30" s="108"/>
    </row>
    <row r="31" spans="1:18" ht="18.75" x14ac:dyDescent="0.2">
      <c r="A31" s="6" t="s">
        <v>45</v>
      </c>
      <c r="C31" s="19">
        <v>0</v>
      </c>
      <c r="E31" s="19">
        <v>0</v>
      </c>
      <c r="F31" s="20"/>
      <c r="G31" s="19">
        <v>0</v>
      </c>
      <c r="H31" s="20"/>
      <c r="I31" s="19">
        <v>0</v>
      </c>
      <c r="K31" s="51">
        <v>100000</v>
      </c>
      <c r="L31" s="48"/>
      <c r="M31" s="51">
        <v>4965279755</v>
      </c>
      <c r="N31" s="48"/>
      <c r="O31" s="51">
        <v>4532868000</v>
      </c>
      <c r="P31" s="48"/>
      <c r="Q31" s="108">
        <f t="shared" si="0"/>
        <v>432411755</v>
      </c>
      <c r="R31" s="108"/>
    </row>
    <row r="32" spans="1:18" ht="18.75" x14ac:dyDescent="0.2">
      <c r="A32" s="6" t="s">
        <v>54</v>
      </c>
      <c r="C32" s="19">
        <v>0</v>
      </c>
      <c r="E32" s="19">
        <v>0</v>
      </c>
      <c r="F32" s="20"/>
      <c r="G32" s="19">
        <v>0</v>
      </c>
      <c r="H32" s="20"/>
      <c r="I32" s="19">
        <v>0</v>
      </c>
      <c r="K32" s="51">
        <v>2139154</v>
      </c>
      <c r="L32" s="48"/>
      <c r="M32" s="51">
        <v>18308682904</v>
      </c>
      <c r="N32" s="48"/>
      <c r="O32" s="51">
        <v>16458537502</v>
      </c>
      <c r="P32" s="48"/>
      <c r="Q32" s="108">
        <f t="shared" si="0"/>
        <v>1850145402</v>
      </c>
      <c r="R32" s="108"/>
    </row>
    <row r="33" spans="1:18" ht="18.75" x14ac:dyDescent="0.2">
      <c r="A33" s="6" t="s">
        <v>25</v>
      </c>
      <c r="C33" s="19">
        <v>0</v>
      </c>
      <c r="E33" s="19">
        <v>0</v>
      </c>
      <c r="F33" s="20"/>
      <c r="G33" s="19">
        <v>0</v>
      </c>
      <c r="H33" s="20"/>
      <c r="I33" s="19">
        <v>0</v>
      </c>
      <c r="K33" s="51">
        <v>1</v>
      </c>
      <c r="L33" s="48"/>
      <c r="M33" s="51">
        <v>1</v>
      </c>
      <c r="N33" s="48"/>
      <c r="O33" s="51">
        <v>2466</v>
      </c>
      <c r="P33" s="48"/>
      <c r="Q33" s="108">
        <f t="shared" si="0"/>
        <v>-2465</v>
      </c>
      <c r="R33" s="108"/>
    </row>
    <row r="34" spans="1:18" ht="18.75" x14ac:dyDescent="0.2">
      <c r="A34" s="6" t="s">
        <v>60</v>
      </c>
      <c r="C34" s="19">
        <v>0</v>
      </c>
      <c r="E34" s="19">
        <v>0</v>
      </c>
      <c r="F34" s="20"/>
      <c r="G34" s="19">
        <v>0</v>
      </c>
      <c r="H34" s="20"/>
      <c r="I34" s="19">
        <v>0</v>
      </c>
      <c r="K34" s="51">
        <v>50000</v>
      </c>
      <c r="L34" s="48"/>
      <c r="M34" s="51">
        <v>949317759</v>
      </c>
      <c r="N34" s="48"/>
      <c r="O34" s="51">
        <v>908064674</v>
      </c>
      <c r="P34" s="48"/>
      <c r="Q34" s="108">
        <f t="shared" si="0"/>
        <v>41253085</v>
      </c>
      <c r="R34" s="108"/>
    </row>
    <row r="35" spans="1:18" ht="18.75" x14ac:dyDescent="0.2">
      <c r="A35" s="6" t="s">
        <v>22</v>
      </c>
      <c r="C35" s="19">
        <v>0</v>
      </c>
      <c r="E35" s="19">
        <v>0</v>
      </c>
      <c r="F35" s="20"/>
      <c r="G35" s="19">
        <v>0</v>
      </c>
      <c r="H35" s="20"/>
      <c r="I35" s="19">
        <v>0</v>
      </c>
      <c r="K35" s="51">
        <v>1750000</v>
      </c>
      <c r="L35" s="48"/>
      <c r="M35" s="51">
        <v>4636000733</v>
      </c>
      <c r="N35" s="48"/>
      <c r="O35" s="51">
        <v>3871011690</v>
      </c>
      <c r="P35" s="48"/>
      <c r="Q35" s="108">
        <f t="shared" si="0"/>
        <v>764989043</v>
      </c>
      <c r="R35" s="108"/>
    </row>
    <row r="36" spans="1:18" ht="18.75" x14ac:dyDescent="0.2">
      <c r="A36" s="6" t="s">
        <v>36</v>
      </c>
      <c r="C36" s="19">
        <v>0</v>
      </c>
      <c r="E36" s="19">
        <v>0</v>
      </c>
      <c r="F36" s="20"/>
      <c r="G36" s="19">
        <v>0</v>
      </c>
      <c r="H36" s="20"/>
      <c r="I36" s="19">
        <v>0</v>
      </c>
      <c r="K36" s="51">
        <v>1000000</v>
      </c>
      <c r="L36" s="48"/>
      <c r="M36" s="51">
        <v>7157160059</v>
      </c>
      <c r="N36" s="48"/>
      <c r="O36" s="51">
        <v>6540848988</v>
      </c>
      <c r="P36" s="48"/>
      <c r="Q36" s="108">
        <f t="shared" si="0"/>
        <v>616311071</v>
      </c>
      <c r="R36" s="108"/>
    </row>
    <row r="37" spans="1:18" ht="18.75" x14ac:dyDescent="0.2">
      <c r="A37" s="6" t="s">
        <v>35</v>
      </c>
      <c r="C37" s="19">
        <v>0</v>
      </c>
      <c r="E37" s="19">
        <v>0</v>
      </c>
      <c r="F37" s="20"/>
      <c r="G37" s="19">
        <v>0</v>
      </c>
      <c r="H37" s="20"/>
      <c r="I37" s="19">
        <v>0</v>
      </c>
      <c r="K37" s="51">
        <v>900000</v>
      </c>
      <c r="L37" s="48"/>
      <c r="M37" s="51">
        <v>3614365837</v>
      </c>
      <c r="N37" s="48"/>
      <c r="O37" s="51">
        <v>2934412025</v>
      </c>
      <c r="P37" s="48"/>
      <c r="Q37" s="108">
        <f t="shared" si="0"/>
        <v>679953812</v>
      </c>
      <c r="R37" s="108"/>
    </row>
    <row r="38" spans="1:18" ht="18.75" x14ac:dyDescent="0.2">
      <c r="A38" s="6" t="s">
        <v>59</v>
      </c>
      <c r="C38" s="19">
        <v>0</v>
      </c>
      <c r="E38" s="19">
        <v>0</v>
      </c>
      <c r="F38" s="20"/>
      <c r="G38" s="19">
        <v>0</v>
      </c>
      <c r="H38" s="20"/>
      <c r="I38" s="19">
        <v>0</v>
      </c>
      <c r="K38" s="51">
        <v>1</v>
      </c>
      <c r="L38" s="48"/>
      <c r="M38" s="51">
        <v>1</v>
      </c>
      <c r="N38" s="48"/>
      <c r="O38" s="51">
        <v>3509</v>
      </c>
      <c r="P38" s="48"/>
      <c r="Q38" s="108">
        <f t="shared" si="0"/>
        <v>-3508</v>
      </c>
      <c r="R38" s="108"/>
    </row>
    <row r="39" spans="1:18" ht="18.75" x14ac:dyDescent="0.2">
      <c r="A39" s="6" t="s">
        <v>50</v>
      </c>
      <c r="C39" s="19">
        <v>0</v>
      </c>
      <c r="E39" s="19">
        <v>0</v>
      </c>
      <c r="F39" s="20"/>
      <c r="G39" s="19">
        <v>0</v>
      </c>
      <c r="H39" s="20"/>
      <c r="I39" s="19">
        <v>0</v>
      </c>
      <c r="K39" s="51">
        <v>250000</v>
      </c>
      <c r="L39" s="48"/>
      <c r="M39" s="51">
        <v>2268919149</v>
      </c>
      <c r="N39" s="48"/>
      <c r="O39" s="51">
        <v>1824905502</v>
      </c>
      <c r="P39" s="48"/>
      <c r="Q39" s="108">
        <f t="shared" si="0"/>
        <v>444013647</v>
      </c>
      <c r="R39" s="108"/>
    </row>
    <row r="40" spans="1:18" ht="18.75" x14ac:dyDescent="0.2">
      <c r="A40" s="6" t="s">
        <v>136</v>
      </c>
      <c r="C40" s="19">
        <v>0</v>
      </c>
      <c r="E40" s="19">
        <v>0</v>
      </c>
      <c r="F40" s="20"/>
      <c r="G40" s="19">
        <v>0</v>
      </c>
      <c r="H40" s="20"/>
      <c r="I40" s="19">
        <v>0</v>
      </c>
      <c r="K40" s="51">
        <v>2000000</v>
      </c>
      <c r="L40" s="48"/>
      <c r="M40" s="51">
        <v>24274701127</v>
      </c>
      <c r="N40" s="48"/>
      <c r="O40" s="51">
        <v>28847331000</v>
      </c>
      <c r="P40" s="48"/>
      <c r="Q40" s="108">
        <f t="shared" si="0"/>
        <v>-4572629873</v>
      </c>
      <c r="R40" s="108"/>
    </row>
    <row r="41" spans="1:18" ht="18.75" x14ac:dyDescent="0.2">
      <c r="A41" s="6" t="s">
        <v>49</v>
      </c>
      <c r="C41" s="19">
        <v>0</v>
      </c>
      <c r="E41" s="19">
        <v>0</v>
      </c>
      <c r="F41" s="20"/>
      <c r="G41" s="19">
        <v>0</v>
      </c>
      <c r="H41" s="20"/>
      <c r="I41" s="19">
        <v>0</v>
      </c>
      <c r="K41" s="51">
        <v>1</v>
      </c>
      <c r="L41" s="48"/>
      <c r="M41" s="51">
        <v>1</v>
      </c>
      <c r="N41" s="48"/>
      <c r="O41" s="51">
        <v>4873</v>
      </c>
      <c r="P41" s="48"/>
      <c r="Q41" s="108">
        <f t="shared" si="0"/>
        <v>-4872</v>
      </c>
      <c r="R41" s="108"/>
    </row>
    <row r="42" spans="1:18" ht="18.75" x14ac:dyDescent="0.2">
      <c r="A42" s="6" t="s">
        <v>137</v>
      </c>
      <c r="C42" s="19">
        <v>0</v>
      </c>
      <c r="E42" s="19">
        <v>0</v>
      </c>
      <c r="F42" s="20"/>
      <c r="G42" s="19">
        <v>0</v>
      </c>
      <c r="H42" s="20"/>
      <c r="I42" s="19">
        <v>0</v>
      </c>
      <c r="K42" s="51">
        <v>4000000</v>
      </c>
      <c r="L42" s="48"/>
      <c r="M42" s="51">
        <v>18904843058</v>
      </c>
      <c r="N42" s="48"/>
      <c r="O42" s="51">
        <v>15980347800</v>
      </c>
      <c r="P42" s="48"/>
      <c r="Q42" s="108">
        <f t="shared" si="0"/>
        <v>2924495258</v>
      </c>
      <c r="R42" s="108"/>
    </row>
    <row r="43" spans="1:18" ht="18.75" x14ac:dyDescent="0.2">
      <c r="A43" s="6" t="s">
        <v>138</v>
      </c>
      <c r="C43" s="19">
        <v>0</v>
      </c>
      <c r="E43" s="19">
        <v>0</v>
      </c>
      <c r="F43" s="20"/>
      <c r="G43" s="19">
        <v>0</v>
      </c>
      <c r="H43" s="20"/>
      <c r="I43" s="19">
        <v>0</v>
      </c>
      <c r="K43" s="51">
        <v>1100000</v>
      </c>
      <c r="L43" s="48"/>
      <c r="M43" s="51">
        <v>11022026523</v>
      </c>
      <c r="N43" s="48"/>
      <c r="O43" s="51">
        <v>12279499650</v>
      </c>
      <c r="P43" s="48"/>
      <c r="Q43" s="108">
        <f t="shared" si="0"/>
        <v>-1257473127</v>
      </c>
      <c r="R43" s="108"/>
    </row>
    <row r="44" spans="1:18" ht="18.75" x14ac:dyDescent="0.2">
      <c r="A44" s="6" t="s">
        <v>53</v>
      </c>
      <c r="C44" s="19">
        <v>0</v>
      </c>
      <c r="E44" s="19">
        <v>0</v>
      </c>
      <c r="F44" s="20"/>
      <c r="G44" s="19">
        <v>0</v>
      </c>
      <c r="H44" s="20"/>
      <c r="I44" s="19">
        <v>0</v>
      </c>
      <c r="K44" s="51">
        <v>175000</v>
      </c>
      <c r="L44" s="48"/>
      <c r="M44" s="51">
        <v>7955879275</v>
      </c>
      <c r="N44" s="48"/>
      <c r="O44" s="51">
        <v>7339157911</v>
      </c>
      <c r="P44" s="48"/>
      <c r="Q44" s="108">
        <f t="shared" si="0"/>
        <v>616721364</v>
      </c>
      <c r="R44" s="108"/>
    </row>
    <row r="45" spans="1:18" ht="18.75" x14ac:dyDescent="0.2">
      <c r="A45" s="6" t="s">
        <v>139</v>
      </c>
      <c r="C45" s="19">
        <v>0</v>
      </c>
      <c r="E45" s="19">
        <v>0</v>
      </c>
      <c r="F45" s="20"/>
      <c r="G45" s="19">
        <v>0</v>
      </c>
      <c r="H45" s="20"/>
      <c r="I45" s="19">
        <v>0</v>
      </c>
      <c r="K45" s="51">
        <v>78373</v>
      </c>
      <c r="L45" s="48"/>
      <c r="M45" s="51">
        <v>302990087</v>
      </c>
      <c r="N45" s="48"/>
      <c r="O45" s="51">
        <v>371225333</v>
      </c>
      <c r="P45" s="48"/>
      <c r="Q45" s="108">
        <f t="shared" si="0"/>
        <v>-68235246</v>
      </c>
      <c r="R45" s="108"/>
    </row>
    <row r="46" spans="1:18" ht="18.75" x14ac:dyDescent="0.2">
      <c r="A46" s="6" t="s">
        <v>140</v>
      </c>
      <c r="C46" s="19">
        <v>0</v>
      </c>
      <c r="E46" s="19">
        <v>0</v>
      </c>
      <c r="F46" s="20"/>
      <c r="G46" s="19">
        <v>0</v>
      </c>
      <c r="H46" s="20"/>
      <c r="I46" s="19">
        <v>0</v>
      </c>
      <c r="K46" s="51">
        <v>1900000</v>
      </c>
      <c r="L46" s="48"/>
      <c r="M46" s="51">
        <v>4117355187</v>
      </c>
      <c r="N46" s="48"/>
      <c r="O46" s="51">
        <v>4799173995</v>
      </c>
      <c r="P46" s="48"/>
      <c r="Q46" s="108">
        <f t="shared" si="0"/>
        <v>-681818808</v>
      </c>
      <c r="R46" s="108"/>
    </row>
    <row r="47" spans="1:18" ht="18.75" x14ac:dyDescent="0.2">
      <c r="A47" s="6" t="s">
        <v>141</v>
      </c>
      <c r="C47" s="19">
        <v>0</v>
      </c>
      <c r="E47" s="19">
        <v>0</v>
      </c>
      <c r="F47" s="20"/>
      <c r="G47" s="19">
        <v>0</v>
      </c>
      <c r="H47" s="20"/>
      <c r="I47" s="19">
        <v>0</v>
      </c>
      <c r="K47" s="51">
        <v>50170</v>
      </c>
      <c r="L47" s="48"/>
      <c r="M47" s="51">
        <v>3247631341</v>
      </c>
      <c r="N47" s="48"/>
      <c r="O47" s="51">
        <v>3163348515</v>
      </c>
      <c r="P47" s="48"/>
      <c r="Q47" s="108">
        <f t="shared" si="0"/>
        <v>84282826</v>
      </c>
      <c r="R47" s="108"/>
    </row>
    <row r="48" spans="1:18" ht="18.75" x14ac:dyDescent="0.2">
      <c r="A48" s="6" t="s">
        <v>142</v>
      </c>
      <c r="C48" s="19">
        <v>0</v>
      </c>
      <c r="E48" s="19">
        <v>0</v>
      </c>
      <c r="F48" s="20"/>
      <c r="G48" s="19">
        <v>0</v>
      </c>
      <c r="H48" s="20"/>
      <c r="I48" s="19">
        <v>0</v>
      </c>
      <c r="K48" s="51">
        <v>5120</v>
      </c>
      <c r="L48" s="48"/>
      <c r="M48" s="51">
        <v>17681050</v>
      </c>
      <c r="N48" s="48"/>
      <c r="O48" s="51">
        <v>16880933</v>
      </c>
      <c r="P48" s="48"/>
      <c r="Q48" s="108">
        <f t="shared" si="0"/>
        <v>800117</v>
      </c>
      <c r="R48" s="108"/>
    </row>
    <row r="49" spans="1:18" ht="18.75" x14ac:dyDescent="0.2">
      <c r="A49" s="6" t="s">
        <v>143</v>
      </c>
      <c r="C49" s="19">
        <v>0</v>
      </c>
      <c r="E49" s="19">
        <v>0</v>
      </c>
      <c r="F49" s="20"/>
      <c r="G49" s="19">
        <v>0</v>
      </c>
      <c r="H49" s="20"/>
      <c r="I49" s="19">
        <v>0</v>
      </c>
      <c r="K49" s="51">
        <v>1</v>
      </c>
      <c r="L49" s="48"/>
      <c r="M49" s="51">
        <v>1</v>
      </c>
      <c r="N49" s="48"/>
      <c r="O49" s="51">
        <v>8419</v>
      </c>
      <c r="P49" s="48"/>
      <c r="Q49" s="108">
        <f t="shared" si="0"/>
        <v>-8418</v>
      </c>
      <c r="R49" s="108"/>
    </row>
    <row r="50" spans="1:18" ht="18.75" x14ac:dyDescent="0.2">
      <c r="A50" s="37" t="s">
        <v>144</v>
      </c>
      <c r="C50" s="24">
        <v>0</v>
      </c>
      <c r="E50" s="28">
        <v>0</v>
      </c>
      <c r="F50" s="20"/>
      <c r="G50" s="28">
        <v>0</v>
      </c>
      <c r="H50" s="20"/>
      <c r="I50" s="28">
        <v>0</v>
      </c>
      <c r="K50" s="49">
        <v>4575000</v>
      </c>
      <c r="L50" s="48"/>
      <c r="M50" s="53">
        <v>11049050466</v>
      </c>
      <c r="N50" s="48"/>
      <c r="O50" s="53">
        <v>11696886945</v>
      </c>
      <c r="P50" s="48"/>
      <c r="Q50" s="108">
        <f t="shared" si="0"/>
        <v>-647836479</v>
      </c>
      <c r="R50" s="108"/>
    </row>
    <row r="51" spans="1:18" s="12" customFormat="1" ht="21" x14ac:dyDescent="0.2">
      <c r="A51" s="33"/>
      <c r="C51" s="14"/>
      <c r="E51" s="43">
        <f>SUM(E8:E50)</f>
        <v>136312349766</v>
      </c>
      <c r="F51" s="42"/>
      <c r="G51" s="43">
        <f>SUM(G8:G50)</f>
        <v>113907317168</v>
      </c>
      <c r="H51" s="42"/>
      <c r="I51" s="43">
        <f>SUM(I8:I50)</f>
        <v>22405032598</v>
      </c>
      <c r="K51" s="54"/>
      <c r="L51" s="55"/>
      <c r="M51" s="56">
        <f>SUM(M8:M50)</f>
        <v>377831973632</v>
      </c>
      <c r="N51" s="55"/>
      <c r="O51" s="56">
        <f>SUM(O8:O50)</f>
        <v>348435312021</v>
      </c>
      <c r="P51" s="55"/>
      <c r="Q51" s="109">
        <f>SUM(Q8:R50)</f>
        <v>29396661611</v>
      </c>
      <c r="R51" s="109"/>
    </row>
    <row r="54" spans="1:18" x14ac:dyDescent="0.2">
      <c r="O54" s="31"/>
      <c r="P54" s="31"/>
      <c r="Q54" s="31"/>
    </row>
    <row r="55" spans="1:18" x14ac:dyDescent="0.2">
      <c r="M55" s="58">
        <v>380093526702</v>
      </c>
      <c r="O55" s="58">
        <v>348435312021</v>
      </c>
      <c r="P55" s="31"/>
      <c r="Q55" s="58">
        <v>29396661611</v>
      </c>
    </row>
    <row r="56" spans="1:18" x14ac:dyDescent="0.2">
      <c r="M56" s="58">
        <f>M55-M51</f>
        <v>2261553070</v>
      </c>
      <c r="O56" s="31"/>
      <c r="P56" s="31"/>
      <c r="Q56" s="31"/>
    </row>
    <row r="57" spans="1:18" x14ac:dyDescent="0.2">
      <c r="M57" s="58">
        <v>1900467647</v>
      </c>
      <c r="O57" s="58">
        <f>O55-O51</f>
        <v>0</v>
      </c>
      <c r="P57" s="31"/>
      <c r="Q57" s="58">
        <f>Q55-Q51</f>
        <v>0</v>
      </c>
    </row>
    <row r="58" spans="1:18" x14ac:dyDescent="0.2">
      <c r="M58" s="58">
        <v>361085423</v>
      </c>
      <c r="O58" s="31"/>
      <c r="P58" s="31"/>
      <c r="Q58" s="31"/>
    </row>
    <row r="59" spans="1:18" x14ac:dyDescent="0.2">
      <c r="M59" s="58">
        <f>M57+M58</f>
        <v>2261553070</v>
      </c>
      <c r="O59" s="31"/>
      <c r="P59" s="31"/>
      <c r="Q59" s="31"/>
    </row>
    <row r="60" spans="1:18" x14ac:dyDescent="0.2">
      <c r="M60" s="58">
        <f>M56-M59</f>
        <v>0</v>
      </c>
    </row>
    <row r="61" spans="1:18" x14ac:dyDescent="0.2">
      <c r="M61" s="31"/>
    </row>
    <row r="62" spans="1:18" x14ac:dyDescent="0.2">
      <c r="M62" s="31"/>
    </row>
  </sheetData>
  <mergeCells count="5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8:R48"/>
    <mergeCell ref="Q49:R49"/>
    <mergeCell ref="Q50:R50"/>
    <mergeCell ref="Q51:R51"/>
    <mergeCell ref="Q43:R43"/>
    <mergeCell ref="Q44:R44"/>
    <mergeCell ref="Q45:R45"/>
    <mergeCell ref="Q46:R46"/>
    <mergeCell ref="Q47:R4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74"/>
  <sheetViews>
    <sheetView rightToLeft="1" workbookViewId="0">
      <selection activeCell="Z63" sqref="Z63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3.140625" bestFit="1" customWidth="1"/>
    <col min="7" max="7" width="1.28515625" customWidth="1"/>
    <col min="8" max="8" width="17.5703125" bestFit="1" customWidth="1"/>
    <col min="9" max="9" width="1.28515625" customWidth="1"/>
    <col min="10" max="10" width="17" bestFit="1" customWidth="1"/>
    <col min="11" max="11" width="1.28515625" customWidth="1"/>
    <col min="12" max="12" width="9.85546875" bestFit="1" customWidth="1"/>
    <col min="13" max="13" width="1.28515625" customWidth="1"/>
    <col min="14" max="14" width="15.7109375" bestFit="1" customWidth="1"/>
    <col min="15" max="15" width="1.28515625" customWidth="1"/>
    <col min="16" max="16" width="12.85546875" bestFit="1" customWidth="1"/>
    <col min="17" max="17" width="1.28515625" customWidth="1"/>
    <col min="18" max="18" width="16.85546875" bestFit="1" customWidth="1"/>
    <col min="19" max="19" width="1.28515625" customWidth="1"/>
    <col min="20" max="20" width="12.85546875" bestFit="1" customWidth="1"/>
    <col min="21" max="21" width="1.28515625" customWidth="1"/>
    <col min="22" max="22" width="16.140625" bestFit="1" customWidth="1"/>
    <col min="23" max="23" width="1.28515625" customWidth="1"/>
    <col min="24" max="24" width="17.28515625" bestFit="1" customWidth="1"/>
    <col min="25" max="25" width="1.28515625" customWidth="1"/>
    <col min="26" max="26" width="18.7109375" bestFit="1" customWidth="1"/>
    <col min="27" max="27" width="1.28515625" customWidth="1"/>
    <col min="28" max="28" width="18.28515625" bestFit="1" customWidth="1"/>
    <col min="29" max="29" width="0.28515625" customWidth="1"/>
    <col min="32" max="32" width="0" hidden="1" customWidth="1"/>
  </cols>
  <sheetData>
    <row r="1" spans="1:32" ht="25.5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</row>
    <row r="2" spans="1:32" ht="25.5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</row>
    <row r="3" spans="1:32" ht="25.5" x14ac:dyDescent="0.2">
      <c r="A3" s="89" t="s">
        <v>222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</row>
    <row r="4" spans="1:32" ht="24" x14ac:dyDescent="0.2">
      <c r="A4" s="1" t="s">
        <v>3</v>
      </c>
      <c r="B4" s="99" t="s">
        <v>4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</row>
    <row r="5" spans="1:32" ht="24" x14ac:dyDescent="0.2">
      <c r="A5" s="99" t="s">
        <v>5</v>
      </c>
      <c r="B5" s="99"/>
      <c r="C5" s="99" t="s">
        <v>6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</row>
    <row r="6" spans="1:32" ht="21" x14ac:dyDescent="0.2">
      <c r="F6" s="97" t="s">
        <v>7</v>
      </c>
      <c r="G6" s="97"/>
      <c r="H6" s="97"/>
      <c r="I6" s="97"/>
      <c r="J6" s="97"/>
      <c r="L6" s="97" t="s">
        <v>8</v>
      </c>
      <c r="M6" s="97"/>
      <c r="N6" s="97"/>
      <c r="O6" s="97"/>
      <c r="P6" s="97"/>
      <c r="Q6" s="97"/>
      <c r="R6" s="97"/>
      <c r="T6" s="97" t="s">
        <v>9</v>
      </c>
      <c r="U6" s="97"/>
      <c r="V6" s="97"/>
      <c r="W6" s="97"/>
      <c r="X6" s="97"/>
      <c r="Y6" s="97"/>
      <c r="Z6" s="97"/>
      <c r="AA6" s="97"/>
      <c r="AB6" s="97"/>
    </row>
    <row r="7" spans="1:32" ht="21" x14ac:dyDescent="0.2">
      <c r="F7" s="3"/>
      <c r="G7" s="3"/>
      <c r="H7" s="3"/>
      <c r="I7" s="3"/>
      <c r="J7" s="3"/>
      <c r="L7" s="96" t="s">
        <v>10</v>
      </c>
      <c r="M7" s="96"/>
      <c r="N7" s="96"/>
      <c r="O7" s="3"/>
      <c r="P7" s="96" t="s">
        <v>11</v>
      </c>
      <c r="Q7" s="96"/>
      <c r="R7" s="96"/>
      <c r="T7" s="3"/>
      <c r="U7" s="3"/>
      <c r="V7" s="3"/>
      <c r="W7" s="3"/>
      <c r="X7" s="3"/>
      <c r="Y7" s="3"/>
      <c r="Z7" s="3"/>
      <c r="AA7" s="3"/>
      <c r="AB7" s="3"/>
    </row>
    <row r="8" spans="1:32" ht="21" x14ac:dyDescent="0.2">
      <c r="A8" s="91"/>
      <c r="B8" s="91"/>
      <c r="C8" s="91"/>
      <c r="E8" s="97" t="s">
        <v>12</v>
      </c>
      <c r="F8" s="97"/>
      <c r="H8" s="2" t="s">
        <v>13</v>
      </c>
      <c r="J8" s="2" t="s">
        <v>14</v>
      </c>
      <c r="L8" s="4" t="s">
        <v>12</v>
      </c>
      <c r="M8" s="3"/>
      <c r="N8" s="4" t="s">
        <v>13</v>
      </c>
      <c r="P8" s="4" t="s">
        <v>12</v>
      </c>
      <c r="Q8" s="3"/>
      <c r="R8" s="4" t="s">
        <v>15</v>
      </c>
      <c r="T8" s="2" t="s">
        <v>12</v>
      </c>
      <c r="V8" s="2" t="s">
        <v>16</v>
      </c>
      <c r="X8" s="2" t="s">
        <v>13</v>
      </c>
      <c r="Z8" s="2" t="s">
        <v>14</v>
      </c>
      <c r="AB8" s="36" t="s">
        <v>17</v>
      </c>
    </row>
    <row r="9" spans="1:32" ht="18.75" x14ac:dyDescent="0.45">
      <c r="A9" s="94" t="s">
        <v>18</v>
      </c>
      <c r="B9" s="94"/>
      <c r="C9" s="94"/>
      <c r="E9" s="98">
        <v>75</v>
      </c>
      <c r="F9" s="98"/>
      <c r="H9" s="5">
        <v>4112010</v>
      </c>
      <c r="J9" s="5">
        <v>6258787.3125</v>
      </c>
      <c r="L9" s="22">
        <v>0</v>
      </c>
      <c r="M9" s="20"/>
      <c r="N9" s="22">
        <v>0</v>
      </c>
      <c r="P9" s="25">
        <v>-75</v>
      </c>
      <c r="R9" s="5">
        <v>5821905</v>
      </c>
      <c r="T9" s="22">
        <v>0</v>
      </c>
      <c r="U9" s="20"/>
      <c r="V9" s="22">
        <v>0</v>
      </c>
      <c r="W9" s="20"/>
      <c r="X9" s="22">
        <v>0</v>
      </c>
      <c r="Y9" s="20"/>
      <c r="Z9" s="22">
        <v>0</v>
      </c>
      <c r="AB9" s="34">
        <f>Z9/$AF$11</f>
        <v>0</v>
      </c>
    </row>
    <row r="10" spans="1:32" ht="18.75" x14ac:dyDescent="0.45">
      <c r="A10" s="92" t="s">
        <v>19</v>
      </c>
      <c r="B10" s="92"/>
      <c r="C10" s="92"/>
      <c r="E10" s="93">
        <v>245000</v>
      </c>
      <c r="F10" s="93"/>
      <c r="H10" s="7">
        <v>1788422413</v>
      </c>
      <c r="J10" s="7">
        <v>1904500395</v>
      </c>
      <c r="L10" s="19">
        <v>0</v>
      </c>
      <c r="M10" s="20"/>
      <c r="N10" s="19">
        <v>0</v>
      </c>
      <c r="P10" s="26">
        <v>0</v>
      </c>
      <c r="Q10" s="20"/>
      <c r="R10" s="19">
        <v>0</v>
      </c>
      <c r="T10" s="7">
        <v>245000</v>
      </c>
      <c r="V10" s="19">
        <v>8940</v>
      </c>
      <c r="X10" s="7">
        <v>1788422413</v>
      </c>
      <c r="Z10" s="7">
        <v>2177267715</v>
      </c>
      <c r="AB10" s="34">
        <f>Z10/$AF$11</f>
        <v>2.0424368058330859E-3</v>
      </c>
    </row>
    <row r="11" spans="1:32" ht="18.75" x14ac:dyDescent="0.45">
      <c r="A11" s="92" t="s">
        <v>20</v>
      </c>
      <c r="B11" s="92"/>
      <c r="C11" s="92"/>
      <c r="E11" s="93">
        <v>50993427</v>
      </c>
      <c r="F11" s="93"/>
      <c r="H11" s="7">
        <v>18549308352</v>
      </c>
      <c r="J11" s="7">
        <v>23063957329.7542</v>
      </c>
      <c r="L11" s="19">
        <v>0</v>
      </c>
      <c r="M11" s="20"/>
      <c r="N11" s="19">
        <v>0</v>
      </c>
      <c r="P11" s="26">
        <v>-10993426</v>
      </c>
      <c r="R11" s="7">
        <v>7431050427</v>
      </c>
      <c r="T11" s="7">
        <v>40000001</v>
      </c>
      <c r="V11" s="19">
        <v>602</v>
      </c>
      <c r="X11" s="7">
        <v>14550352792</v>
      </c>
      <c r="Z11" s="7">
        <v>23936724598.418098</v>
      </c>
      <c r="AB11" s="34">
        <f>Z11/$AF$11</f>
        <v>2.2454403284485076E-2</v>
      </c>
      <c r="AF11" s="29">
        <v>1066014727497</v>
      </c>
    </row>
    <row r="12" spans="1:32" ht="18.75" x14ac:dyDescent="0.45">
      <c r="A12" s="92" t="s">
        <v>21</v>
      </c>
      <c r="B12" s="92"/>
      <c r="C12" s="92"/>
      <c r="E12" s="93">
        <v>2035520</v>
      </c>
      <c r="F12" s="93"/>
      <c r="H12" s="7">
        <v>27030873222</v>
      </c>
      <c r="J12" s="7">
        <v>39699277830.720001</v>
      </c>
      <c r="L12" s="19">
        <v>0</v>
      </c>
      <c r="M12" s="20"/>
      <c r="N12" s="19">
        <v>0</v>
      </c>
      <c r="P12" s="26">
        <v>0</v>
      </c>
      <c r="Q12" s="20"/>
      <c r="R12" s="19">
        <v>0</v>
      </c>
      <c r="T12" s="7">
        <v>2035520</v>
      </c>
      <c r="V12" s="19">
        <v>18050</v>
      </c>
      <c r="X12" s="7">
        <v>27030873222</v>
      </c>
      <c r="Z12" s="7">
        <v>36522526240.800003</v>
      </c>
      <c r="AB12" s="34">
        <f>Z12/$AF$11</f>
        <v>3.4260808315992784E-2</v>
      </c>
    </row>
    <row r="13" spans="1:32" ht="18.75" x14ac:dyDescent="0.45">
      <c r="A13" s="92" t="s">
        <v>22</v>
      </c>
      <c r="B13" s="92"/>
      <c r="C13" s="92"/>
      <c r="E13" s="93">
        <v>1750000</v>
      </c>
      <c r="F13" s="93"/>
      <c r="H13" s="7">
        <v>3871011690</v>
      </c>
      <c r="J13" s="7">
        <v>5103949725</v>
      </c>
      <c r="L13" s="19">
        <v>0</v>
      </c>
      <c r="M13" s="20"/>
      <c r="N13" s="19">
        <v>0</v>
      </c>
      <c r="P13" s="26">
        <v>0</v>
      </c>
      <c r="Q13" s="20"/>
      <c r="R13" s="19">
        <v>0</v>
      </c>
      <c r="T13" s="7">
        <v>1750000</v>
      </c>
      <c r="V13" s="19">
        <v>3494</v>
      </c>
      <c r="X13" s="7">
        <v>3871011690</v>
      </c>
      <c r="Z13" s="7">
        <v>6078118725</v>
      </c>
      <c r="AB13" s="34">
        <f t="shared" ref="AB13:AB61" si="0">Z13/$AF$11</f>
        <v>5.7017211565842133E-3</v>
      </c>
    </row>
    <row r="14" spans="1:32" ht="18.75" x14ac:dyDescent="0.45">
      <c r="A14" s="92" t="s">
        <v>23</v>
      </c>
      <c r="B14" s="92"/>
      <c r="C14" s="92"/>
      <c r="E14" s="93">
        <v>72634517</v>
      </c>
      <c r="F14" s="93"/>
      <c r="H14" s="7">
        <v>46471169788</v>
      </c>
      <c r="J14" s="7">
        <v>45992891614.392403</v>
      </c>
      <c r="L14" s="19">
        <v>0</v>
      </c>
      <c r="M14" s="20"/>
      <c r="N14" s="19">
        <v>0</v>
      </c>
      <c r="P14" s="26">
        <v>0</v>
      </c>
      <c r="Q14" s="20"/>
      <c r="R14" s="19">
        <v>0</v>
      </c>
      <c r="T14" s="7">
        <v>72634517</v>
      </c>
      <c r="V14" s="19">
        <v>662</v>
      </c>
      <c r="X14" s="7">
        <v>46471169788</v>
      </c>
      <c r="Z14" s="7">
        <v>47797950154.988701</v>
      </c>
      <c r="AB14" s="34">
        <f t="shared" si="0"/>
        <v>4.4837982930327966E-2</v>
      </c>
    </row>
    <row r="15" spans="1:32" ht="18.75" x14ac:dyDescent="0.45">
      <c r="A15" s="92" t="s">
        <v>24</v>
      </c>
      <c r="B15" s="92"/>
      <c r="C15" s="92"/>
      <c r="E15" s="93">
        <v>35684508</v>
      </c>
      <c r="F15" s="93"/>
      <c r="H15" s="7">
        <v>44516135412</v>
      </c>
      <c r="J15" s="7">
        <v>103259531051.411</v>
      </c>
      <c r="L15" s="19">
        <v>0</v>
      </c>
      <c r="M15" s="20"/>
      <c r="N15" s="19">
        <v>0</v>
      </c>
      <c r="P15" s="26">
        <v>-5800000</v>
      </c>
      <c r="R15" s="7">
        <v>15309364075</v>
      </c>
      <c r="T15" s="7">
        <v>29884508</v>
      </c>
      <c r="V15" s="19">
        <v>2587</v>
      </c>
      <c r="X15" s="7">
        <v>37280682276</v>
      </c>
      <c r="Z15" s="7">
        <v>76851220423.933807</v>
      </c>
      <c r="AB15" s="34">
        <f t="shared" si="0"/>
        <v>7.209208132084656E-2</v>
      </c>
    </row>
    <row r="16" spans="1:32" ht="18.75" x14ac:dyDescent="0.45">
      <c r="A16" s="92" t="s">
        <v>25</v>
      </c>
      <c r="B16" s="92"/>
      <c r="C16" s="92"/>
      <c r="E16" s="93">
        <v>5769173</v>
      </c>
      <c r="F16" s="93"/>
      <c r="H16" s="7">
        <v>8158146217</v>
      </c>
      <c r="J16" s="7">
        <v>18024622300.103001</v>
      </c>
      <c r="L16" s="19">
        <v>0</v>
      </c>
      <c r="M16" s="20"/>
      <c r="N16" s="19">
        <v>0</v>
      </c>
      <c r="P16" s="26">
        <v>0</v>
      </c>
      <c r="Q16" s="20"/>
      <c r="R16" s="19">
        <v>0</v>
      </c>
      <c r="T16" s="7">
        <v>5769173</v>
      </c>
      <c r="V16" s="19">
        <v>4246</v>
      </c>
      <c r="X16" s="7">
        <v>8158146217</v>
      </c>
      <c r="Z16" s="7">
        <v>24350157902.079899</v>
      </c>
      <c r="AB16" s="34">
        <f t="shared" si="0"/>
        <v>2.2842234046103669E-2</v>
      </c>
    </row>
    <row r="17" spans="1:28" ht="18.75" x14ac:dyDescent="0.45">
      <c r="A17" s="92" t="s">
        <v>26</v>
      </c>
      <c r="B17" s="92"/>
      <c r="C17" s="92"/>
      <c r="E17" s="93">
        <v>350000</v>
      </c>
      <c r="F17" s="93"/>
      <c r="H17" s="7">
        <v>718151490</v>
      </c>
      <c r="J17" s="7">
        <v>1215971662.5</v>
      </c>
      <c r="L17" s="17">
        <v>76720</v>
      </c>
      <c r="N17" s="7">
        <v>0</v>
      </c>
      <c r="P17" s="26">
        <v>0</v>
      </c>
      <c r="Q17" s="20"/>
      <c r="R17" s="19">
        <v>0</v>
      </c>
      <c r="T17" s="7">
        <v>426720</v>
      </c>
      <c r="V17" s="19">
        <v>2507</v>
      </c>
      <c r="X17" s="7">
        <v>619940930</v>
      </c>
      <c r="Z17" s="7">
        <v>1063421807.112</v>
      </c>
      <c r="AB17" s="34">
        <f t="shared" si="0"/>
        <v>9.9756765050414619E-4</v>
      </c>
    </row>
    <row r="18" spans="1:28" ht="18.75" x14ac:dyDescent="0.45">
      <c r="A18" s="92" t="s">
        <v>27</v>
      </c>
      <c r="B18" s="92"/>
      <c r="C18" s="92"/>
      <c r="E18" s="93">
        <v>1891700</v>
      </c>
      <c r="F18" s="93"/>
      <c r="H18" s="7">
        <v>6613179564</v>
      </c>
      <c r="J18" s="7">
        <v>4584523410.6300001</v>
      </c>
      <c r="L18" s="19">
        <v>0</v>
      </c>
      <c r="M18" s="20"/>
      <c r="N18" s="19">
        <v>0</v>
      </c>
      <c r="P18" s="26">
        <v>0</v>
      </c>
      <c r="Q18" s="20"/>
      <c r="R18" s="19">
        <v>0</v>
      </c>
      <c r="T18" s="7">
        <v>1891700</v>
      </c>
      <c r="V18" s="19">
        <v>2785</v>
      </c>
      <c r="X18" s="7">
        <v>6613179564</v>
      </c>
      <c r="Z18" s="7">
        <v>5237037612.2250004</v>
      </c>
      <c r="AB18" s="34">
        <f t="shared" si="0"/>
        <v>4.9127253846872757E-3</v>
      </c>
    </row>
    <row r="19" spans="1:28" ht="18.75" x14ac:dyDescent="0.45">
      <c r="A19" s="92" t="s">
        <v>28</v>
      </c>
      <c r="B19" s="92"/>
      <c r="C19" s="92"/>
      <c r="E19" s="93">
        <v>1062500</v>
      </c>
      <c r="F19" s="93"/>
      <c r="H19" s="7">
        <v>3312621228</v>
      </c>
      <c r="J19" s="7">
        <v>4791880153.125</v>
      </c>
      <c r="L19" s="19">
        <v>0</v>
      </c>
      <c r="M19" s="20"/>
      <c r="N19" s="19">
        <v>0</v>
      </c>
      <c r="P19" s="26">
        <v>0</v>
      </c>
      <c r="Q19" s="20"/>
      <c r="R19" s="19">
        <v>0</v>
      </c>
      <c r="T19" s="7">
        <v>1062500</v>
      </c>
      <c r="V19" s="19">
        <v>5330</v>
      </c>
      <c r="X19" s="7">
        <v>3312621228</v>
      </c>
      <c r="Z19" s="7">
        <v>5629429406.25</v>
      </c>
      <c r="AB19" s="34">
        <f t="shared" si="0"/>
        <v>5.2808176670015496E-3</v>
      </c>
    </row>
    <row r="20" spans="1:28" ht="18.75" x14ac:dyDescent="0.45">
      <c r="A20" s="92" t="s">
        <v>29</v>
      </c>
      <c r="B20" s="92"/>
      <c r="C20" s="92"/>
      <c r="E20" s="93">
        <v>4260000</v>
      </c>
      <c r="F20" s="93"/>
      <c r="H20" s="7">
        <v>10559936097</v>
      </c>
      <c r="J20" s="7">
        <v>15735970548</v>
      </c>
      <c r="L20" s="19">
        <v>0</v>
      </c>
      <c r="M20" s="20"/>
      <c r="N20" s="19">
        <v>0</v>
      </c>
      <c r="P20" s="26">
        <v>-1660000</v>
      </c>
      <c r="R20" s="7">
        <v>6819958403</v>
      </c>
      <c r="T20" s="7">
        <v>2600000</v>
      </c>
      <c r="V20" s="19">
        <v>4202</v>
      </c>
      <c r="X20" s="7">
        <v>6445031420</v>
      </c>
      <c r="Z20" s="7">
        <v>10860195060</v>
      </c>
      <c r="AB20" s="34">
        <f t="shared" si="0"/>
        <v>1.018765949462979E-2</v>
      </c>
    </row>
    <row r="21" spans="1:28" ht="18.75" x14ac:dyDescent="0.45">
      <c r="A21" s="92" t="s">
        <v>30</v>
      </c>
      <c r="B21" s="92"/>
      <c r="C21" s="92"/>
      <c r="E21" s="93">
        <v>7000000</v>
      </c>
      <c r="F21" s="93"/>
      <c r="H21" s="7">
        <v>24581382533</v>
      </c>
      <c r="J21" s="7">
        <v>28299609450</v>
      </c>
      <c r="L21" s="19">
        <v>0</v>
      </c>
      <c r="M21" s="20"/>
      <c r="N21" s="19">
        <v>0</v>
      </c>
      <c r="P21" s="26">
        <v>0</v>
      </c>
      <c r="Q21" s="20"/>
      <c r="R21" s="19">
        <v>0</v>
      </c>
      <c r="T21" s="7">
        <v>7000000</v>
      </c>
      <c r="V21" s="19">
        <v>3684</v>
      </c>
      <c r="X21" s="7">
        <v>24581382533</v>
      </c>
      <c r="Z21" s="7">
        <v>25634561400</v>
      </c>
      <c r="AB21" s="34">
        <f t="shared" si="0"/>
        <v>2.4047098730230386E-2</v>
      </c>
    </row>
    <row r="22" spans="1:28" ht="18.75" x14ac:dyDescent="0.45">
      <c r="A22" s="92" t="s">
        <v>31</v>
      </c>
      <c r="B22" s="92"/>
      <c r="C22" s="92"/>
      <c r="E22" s="93">
        <v>500000</v>
      </c>
      <c r="F22" s="93"/>
      <c r="H22" s="7">
        <v>23246088300</v>
      </c>
      <c r="J22" s="7">
        <v>21570885000</v>
      </c>
      <c r="L22" s="19">
        <v>0</v>
      </c>
      <c r="M22" s="20"/>
      <c r="N22" s="19">
        <v>0</v>
      </c>
      <c r="P22" s="26">
        <v>-250000</v>
      </c>
      <c r="R22" s="7">
        <v>11357021333</v>
      </c>
      <c r="T22" s="7">
        <v>250000</v>
      </c>
      <c r="V22" s="19">
        <v>46050</v>
      </c>
      <c r="X22" s="7">
        <v>11623044150</v>
      </c>
      <c r="Z22" s="7">
        <v>11444000625</v>
      </c>
      <c r="AB22" s="34">
        <f t="shared" si="0"/>
        <v>1.0735311933138566E-2</v>
      </c>
    </row>
    <row r="23" spans="1:28" ht="18.75" x14ac:dyDescent="0.45">
      <c r="A23" s="92" t="s">
        <v>32</v>
      </c>
      <c r="B23" s="92"/>
      <c r="C23" s="92"/>
      <c r="E23" s="93">
        <v>8660149</v>
      </c>
      <c r="F23" s="93"/>
      <c r="H23" s="7">
        <v>8392582424</v>
      </c>
      <c r="J23" s="7">
        <v>15581604215.3445</v>
      </c>
      <c r="L23" s="17">
        <v>2000000</v>
      </c>
      <c r="N23" s="7">
        <v>3455203421</v>
      </c>
      <c r="P23" s="26">
        <v>0</v>
      </c>
      <c r="Q23" s="20"/>
      <c r="R23" s="19">
        <v>0</v>
      </c>
      <c r="T23" s="7">
        <v>10660149</v>
      </c>
      <c r="V23" s="19">
        <v>2127</v>
      </c>
      <c r="X23" s="7">
        <v>11847785845</v>
      </c>
      <c r="Z23" s="7">
        <v>22539225808.308201</v>
      </c>
      <c r="AB23" s="34">
        <f t="shared" si="0"/>
        <v>2.1143446921441929E-2</v>
      </c>
    </row>
    <row r="24" spans="1:28" ht="18.75" x14ac:dyDescent="0.45">
      <c r="A24" s="92" t="s">
        <v>33</v>
      </c>
      <c r="B24" s="92"/>
      <c r="C24" s="92"/>
      <c r="E24" s="93">
        <v>9060077</v>
      </c>
      <c r="F24" s="93"/>
      <c r="H24" s="7">
        <v>22136344901</v>
      </c>
      <c r="J24" s="7">
        <v>71779171248.544495</v>
      </c>
      <c r="L24" s="17">
        <v>200000</v>
      </c>
      <c r="N24" s="7">
        <v>1837703803</v>
      </c>
      <c r="P24" s="26">
        <v>-1260077</v>
      </c>
      <c r="R24" s="7">
        <v>10935019454</v>
      </c>
      <c r="T24" s="7">
        <v>8000000</v>
      </c>
      <c r="V24" s="19">
        <v>8860</v>
      </c>
      <c r="X24" s="7">
        <v>20711748901</v>
      </c>
      <c r="Z24" s="7">
        <v>70458264000</v>
      </c>
      <c r="AB24" s="34">
        <f t="shared" si="0"/>
        <v>6.609501931125833E-2</v>
      </c>
    </row>
    <row r="25" spans="1:28" ht="18.75" x14ac:dyDescent="0.45">
      <c r="A25" s="92" t="s">
        <v>34</v>
      </c>
      <c r="B25" s="92"/>
      <c r="C25" s="92"/>
      <c r="E25" s="93">
        <v>428500</v>
      </c>
      <c r="F25" s="93"/>
      <c r="H25" s="7">
        <v>18306601308</v>
      </c>
      <c r="J25" s="7">
        <v>22873537822.5</v>
      </c>
      <c r="L25" s="19">
        <v>0</v>
      </c>
      <c r="M25" s="20"/>
      <c r="N25" s="19">
        <v>0</v>
      </c>
      <c r="P25" s="26">
        <v>0</v>
      </c>
      <c r="Q25" s="20"/>
      <c r="R25" s="19">
        <v>0</v>
      </c>
      <c r="T25" s="7">
        <v>428500</v>
      </c>
      <c r="V25" s="19">
        <v>55400</v>
      </c>
      <c r="X25" s="7">
        <v>18306601308</v>
      </c>
      <c r="Z25" s="7">
        <v>23597653545</v>
      </c>
      <c r="AB25" s="34">
        <f t="shared" si="0"/>
        <v>2.2136329767607651E-2</v>
      </c>
    </row>
    <row r="26" spans="1:28" ht="18.75" x14ac:dyDescent="0.45">
      <c r="A26" s="92" t="s">
        <v>35</v>
      </c>
      <c r="B26" s="92"/>
      <c r="C26" s="92"/>
      <c r="E26" s="93">
        <v>900000</v>
      </c>
      <c r="F26" s="93"/>
      <c r="H26" s="7">
        <v>2934412033</v>
      </c>
      <c r="J26" s="7">
        <v>3114259245</v>
      </c>
      <c r="L26" s="19">
        <v>0</v>
      </c>
      <c r="M26" s="20"/>
      <c r="N26" s="19">
        <v>0</v>
      </c>
      <c r="P26" s="26">
        <v>0</v>
      </c>
      <c r="Q26" s="20"/>
      <c r="R26" s="19">
        <v>0</v>
      </c>
      <c r="T26" s="7">
        <v>900000</v>
      </c>
      <c r="V26" s="19">
        <v>3868</v>
      </c>
      <c r="X26" s="7">
        <v>2934412033</v>
      </c>
      <c r="Z26" s="7">
        <v>3460486860</v>
      </c>
      <c r="AB26" s="34">
        <f t="shared" si="0"/>
        <v>3.2461904800557633E-3</v>
      </c>
    </row>
    <row r="27" spans="1:28" ht="18.75" x14ac:dyDescent="0.45">
      <c r="A27" s="92" t="s">
        <v>36</v>
      </c>
      <c r="B27" s="92"/>
      <c r="C27" s="92"/>
      <c r="E27" s="93">
        <v>1000000</v>
      </c>
      <c r="F27" s="93"/>
      <c r="H27" s="7">
        <v>6260679538</v>
      </c>
      <c r="J27" s="7">
        <v>6769480500</v>
      </c>
      <c r="L27" s="19">
        <v>0</v>
      </c>
      <c r="M27" s="20"/>
      <c r="N27" s="19">
        <v>0</v>
      </c>
      <c r="P27" s="26">
        <v>0</v>
      </c>
      <c r="Q27" s="20"/>
      <c r="R27" s="19">
        <v>0</v>
      </c>
      <c r="T27" s="7">
        <v>1000000</v>
      </c>
      <c r="V27" s="19">
        <v>7430</v>
      </c>
      <c r="X27" s="7">
        <v>6260679538</v>
      </c>
      <c r="Z27" s="7">
        <v>7385791500</v>
      </c>
      <c r="AB27" s="34">
        <f t="shared" si="0"/>
        <v>6.9284141292698838E-3</v>
      </c>
    </row>
    <row r="28" spans="1:28" ht="18.75" x14ac:dyDescent="0.45">
      <c r="A28" s="92" t="s">
        <v>37</v>
      </c>
      <c r="B28" s="92"/>
      <c r="C28" s="92"/>
      <c r="E28" s="93">
        <v>617383</v>
      </c>
      <c r="F28" s="93"/>
      <c r="H28" s="7">
        <v>1854876906</v>
      </c>
      <c r="J28" s="7">
        <v>613709571.14999998</v>
      </c>
      <c r="L28" s="19">
        <v>0</v>
      </c>
      <c r="M28" s="20"/>
      <c r="N28" s="19">
        <v>0</v>
      </c>
      <c r="P28" s="26">
        <v>0</v>
      </c>
      <c r="Q28" s="20"/>
      <c r="R28" s="19">
        <v>0</v>
      </c>
      <c r="T28" s="7">
        <v>617383</v>
      </c>
      <c r="V28" s="19">
        <v>1000</v>
      </c>
      <c r="X28" s="7">
        <v>1854876906</v>
      </c>
      <c r="Z28" s="7">
        <v>613709571.14999998</v>
      </c>
      <c r="AB28" s="34">
        <f t="shared" si="0"/>
        <v>5.7570458955195545E-4</v>
      </c>
    </row>
    <row r="29" spans="1:28" ht="18.75" x14ac:dyDescent="0.45">
      <c r="A29" s="92" t="s">
        <v>38</v>
      </c>
      <c r="B29" s="92"/>
      <c r="C29" s="92"/>
      <c r="E29" s="93">
        <v>595000</v>
      </c>
      <c r="F29" s="93"/>
      <c r="H29" s="7">
        <v>11029405607</v>
      </c>
      <c r="J29" s="7">
        <v>18808420050</v>
      </c>
      <c r="L29" s="19">
        <v>0</v>
      </c>
      <c r="M29" s="20"/>
      <c r="N29" s="19">
        <v>0</v>
      </c>
      <c r="P29" s="26">
        <v>0</v>
      </c>
      <c r="Q29" s="20"/>
      <c r="R29" s="19">
        <v>0</v>
      </c>
      <c r="T29" s="7">
        <v>595000</v>
      </c>
      <c r="V29" s="19">
        <v>37150</v>
      </c>
      <c r="X29" s="7">
        <v>11029405607</v>
      </c>
      <c r="Z29" s="7">
        <v>21972729712.5</v>
      </c>
      <c r="AB29" s="34">
        <f t="shared" si="0"/>
        <v>2.0612032034577905E-2</v>
      </c>
    </row>
    <row r="30" spans="1:28" ht="18.75" x14ac:dyDescent="0.45">
      <c r="A30" s="92" t="s">
        <v>39</v>
      </c>
      <c r="B30" s="92"/>
      <c r="C30" s="92"/>
      <c r="E30" s="93">
        <v>800000</v>
      </c>
      <c r="F30" s="93"/>
      <c r="H30" s="7">
        <v>3972482991</v>
      </c>
      <c r="J30" s="7">
        <v>4007214360</v>
      </c>
      <c r="L30" s="19">
        <v>0</v>
      </c>
      <c r="M30" s="20"/>
      <c r="N30" s="19">
        <v>0</v>
      </c>
      <c r="P30" s="26">
        <v>0</v>
      </c>
      <c r="Q30" s="20"/>
      <c r="R30" s="19">
        <v>0</v>
      </c>
      <c r="T30" s="7">
        <v>800000</v>
      </c>
      <c r="V30" s="19">
        <v>5690</v>
      </c>
      <c r="X30" s="7">
        <v>3972482991</v>
      </c>
      <c r="Z30" s="7">
        <v>4524915600</v>
      </c>
      <c r="AB30" s="34">
        <f t="shared" si="0"/>
        <v>4.2447027074611725E-3</v>
      </c>
    </row>
    <row r="31" spans="1:28" ht="18.75" x14ac:dyDescent="0.45">
      <c r="A31" s="92" t="s">
        <v>40</v>
      </c>
      <c r="B31" s="92"/>
      <c r="C31" s="92"/>
      <c r="E31" s="93">
        <v>9262001</v>
      </c>
      <c r="F31" s="93"/>
      <c r="H31" s="7">
        <v>2695062839</v>
      </c>
      <c r="J31" s="7">
        <v>3277653585.4818001</v>
      </c>
      <c r="L31" s="19">
        <v>0</v>
      </c>
      <c r="M31" s="20"/>
      <c r="N31" s="19">
        <v>0</v>
      </c>
      <c r="P31" s="26">
        <v>-9262000</v>
      </c>
      <c r="R31" s="7">
        <v>5285948503</v>
      </c>
      <c r="T31" s="7">
        <v>1</v>
      </c>
      <c r="V31" s="19">
        <v>542</v>
      </c>
      <c r="X31" s="7">
        <v>301</v>
      </c>
      <c r="Z31" s="7">
        <v>538.77509999999995</v>
      </c>
      <c r="AB31" s="34">
        <f t="shared" si="0"/>
        <v>5.0541055963180043E-10</v>
      </c>
    </row>
    <row r="32" spans="1:28" ht="18.75" x14ac:dyDescent="0.45">
      <c r="A32" s="92" t="s">
        <v>41</v>
      </c>
      <c r="B32" s="92"/>
      <c r="C32" s="92"/>
      <c r="E32" s="93">
        <v>15600000</v>
      </c>
      <c r="F32" s="93"/>
      <c r="H32" s="7">
        <v>19254091156</v>
      </c>
      <c r="J32" s="7">
        <v>23834535660</v>
      </c>
      <c r="L32" s="19">
        <v>0</v>
      </c>
      <c r="M32" s="20"/>
      <c r="N32" s="19">
        <v>0</v>
      </c>
      <c r="P32" s="26">
        <v>-600000</v>
      </c>
      <c r="R32" s="7">
        <v>971584481</v>
      </c>
      <c r="T32" s="7">
        <v>15000000</v>
      </c>
      <c r="V32" s="19">
        <v>1644</v>
      </c>
      <c r="X32" s="7">
        <v>18513549188</v>
      </c>
      <c r="Z32" s="7">
        <v>24513273000</v>
      </c>
      <c r="AB32" s="34">
        <f t="shared" si="0"/>
        <v>2.2995247971439481E-2</v>
      </c>
    </row>
    <row r="33" spans="1:28" ht="18.75" x14ac:dyDescent="0.45">
      <c r="A33" s="92" t="s">
        <v>42</v>
      </c>
      <c r="B33" s="92"/>
      <c r="C33" s="92"/>
      <c r="E33" s="93">
        <v>1440000</v>
      </c>
      <c r="F33" s="93"/>
      <c r="H33" s="7">
        <v>6037597681</v>
      </c>
      <c r="J33" s="7">
        <v>6083586000</v>
      </c>
      <c r="L33" s="19">
        <v>0</v>
      </c>
      <c r="M33" s="20"/>
      <c r="N33" s="19">
        <v>0</v>
      </c>
      <c r="P33" s="26">
        <v>0</v>
      </c>
      <c r="Q33" s="20"/>
      <c r="R33" s="19">
        <v>0</v>
      </c>
      <c r="T33" s="7">
        <v>1440000</v>
      </c>
      <c r="V33" s="19">
        <v>4620</v>
      </c>
      <c r="X33" s="7">
        <v>6037597681</v>
      </c>
      <c r="Z33" s="7">
        <v>6613215840</v>
      </c>
      <c r="AB33" s="34">
        <f t="shared" si="0"/>
        <v>6.2036814965284902E-3</v>
      </c>
    </row>
    <row r="34" spans="1:28" ht="18.75" x14ac:dyDescent="0.45">
      <c r="A34" s="92" t="s">
        <v>43</v>
      </c>
      <c r="B34" s="92"/>
      <c r="C34" s="92"/>
      <c r="E34" s="93">
        <v>700000</v>
      </c>
      <c r="F34" s="93"/>
      <c r="H34" s="7">
        <v>9188493978</v>
      </c>
      <c r="J34" s="7">
        <v>17966459700</v>
      </c>
      <c r="L34" s="19">
        <v>0</v>
      </c>
      <c r="M34" s="20"/>
      <c r="N34" s="19">
        <v>0</v>
      </c>
      <c r="P34" s="26">
        <v>0</v>
      </c>
      <c r="Q34" s="20"/>
      <c r="R34" s="19">
        <v>0</v>
      </c>
      <c r="T34" s="7">
        <v>700000</v>
      </c>
      <c r="V34" s="19">
        <v>24230</v>
      </c>
      <c r="X34" s="7">
        <v>9188493978</v>
      </c>
      <c r="Z34" s="7">
        <v>16860082050</v>
      </c>
      <c r="AB34" s="34">
        <f t="shared" si="0"/>
        <v>1.5815993545968573E-2</v>
      </c>
    </row>
    <row r="35" spans="1:28" ht="18.75" x14ac:dyDescent="0.45">
      <c r="A35" s="92" t="s">
        <v>44</v>
      </c>
      <c r="B35" s="92"/>
      <c r="C35" s="92"/>
      <c r="E35" s="93">
        <v>1000000</v>
      </c>
      <c r="F35" s="93"/>
      <c r="H35" s="7">
        <v>5765170532</v>
      </c>
      <c r="J35" s="7">
        <v>4867862850</v>
      </c>
      <c r="L35" s="19">
        <v>0</v>
      </c>
      <c r="M35" s="20"/>
      <c r="N35" s="19">
        <v>0</v>
      </c>
      <c r="P35" s="26">
        <v>0</v>
      </c>
      <c r="Q35" s="20"/>
      <c r="R35" s="19">
        <v>0</v>
      </c>
      <c r="T35" s="7">
        <v>1000000</v>
      </c>
      <c r="V35" s="19">
        <v>6300</v>
      </c>
      <c r="X35" s="7">
        <v>5765170532</v>
      </c>
      <c r="Z35" s="7">
        <v>6262515000</v>
      </c>
      <c r="AB35" s="34">
        <f t="shared" si="0"/>
        <v>5.8746983868641009E-3</v>
      </c>
    </row>
    <row r="36" spans="1:28" ht="18.75" x14ac:dyDescent="0.45">
      <c r="A36" s="92" t="s">
        <v>45</v>
      </c>
      <c r="B36" s="92"/>
      <c r="C36" s="92"/>
      <c r="E36" s="93">
        <v>385000</v>
      </c>
      <c r="F36" s="93"/>
      <c r="H36" s="7">
        <v>15953472612</v>
      </c>
      <c r="J36" s="7">
        <v>20302725712.5</v>
      </c>
      <c r="L36" s="19">
        <v>0</v>
      </c>
      <c r="M36" s="20"/>
      <c r="N36" s="19">
        <v>0</v>
      </c>
      <c r="P36" s="26">
        <v>0</v>
      </c>
      <c r="Q36" s="20"/>
      <c r="R36" s="19">
        <v>0</v>
      </c>
      <c r="T36" s="7">
        <v>385000</v>
      </c>
      <c r="V36" s="19">
        <v>63050</v>
      </c>
      <c r="X36" s="7">
        <v>15953472612</v>
      </c>
      <c r="Z36" s="7">
        <v>24129818212.5</v>
      </c>
      <c r="AB36" s="34">
        <f t="shared" si="0"/>
        <v>2.2635539256719985E-2</v>
      </c>
    </row>
    <row r="37" spans="1:28" ht="18.75" x14ac:dyDescent="0.45">
      <c r="A37" s="92" t="s">
        <v>46</v>
      </c>
      <c r="B37" s="92"/>
      <c r="C37" s="92"/>
      <c r="E37" s="93">
        <v>4428997</v>
      </c>
      <c r="F37" s="93"/>
      <c r="H37" s="7">
        <v>20685131350</v>
      </c>
      <c r="J37" s="7">
        <v>56970219413.978996</v>
      </c>
      <c r="L37" s="19">
        <v>0</v>
      </c>
      <c r="M37" s="20"/>
      <c r="N37" s="19">
        <v>0</v>
      </c>
      <c r="P37" s="26">
        <v>-28997</v>
      </c>
      <c r="R37" s="7">
        <v>424584414</v>
      </c>
      <c r="T37" s="7">
        <v>4400000</v>
      </c>
      <c r="V37" s="19">
        <v>15560</v>
      </c>
      <c r="X37" s="7">
        <v>20549704129</v>
      </c>
      <c r="Z37" s="7">
        <v>68056639200</v>
      </c>
      <c r="AB37" s="34">
        <f t="shared" si="0"/>
        <v>6.3842119104486311E-2</v>
      </c>
    </row>
    <row r="38" spans="1:28" ht="18.75" x14ac:dyDescent="0.45">
      <c r="A38" s="92" t="s">
        <v>47</v>
      </c>
      <c r="B38" s="92"/>
      <c r="C38" s="92"/>
      <c r="E38" s="93">
        <v>294172</v>
      </c>
      <c r="F38" s="93"/>
      <c r="H38" s="7">
        <v>6673182478</v>
      </c>
      <c r="J38" s="7">
        <v>30400157499.335999</v>
      </c>
      <c r="L38" s="19">
        <v>0</v>
      </c>
      <c r="M38" s="20"/>
      <c r="N38" s="19">
        <v>0</v>
      </c>
      <c r="P38" s="26">
        <v>0</v>
      </c>
      <c r="R38" s="19">
        <v>0</v>
      </c>
      <c r="T38" s="7">
        <v>294172</v>
      </c>
      <c r="V38" s="19">
        <v>118590</v>
      </c>
      <c r="X38" s="7">
        <v>6673182478</v>
      </c>
      <c r="Z38" s="7">
        <v>34678286620.994003</v>
      </c>
      <c r="AB38" s="34">
        <f t="shared" si="0"/>
        <v>3.2530776289009196E-2</v>
      </c>
    </row>
    <row r="39" spans="1:28" ht="18.75" x14ac:dyDescent="0.45">
      <c r="A39" s="92" t="s">
        <v>48</v>
      </c>
      <c r="B39" s="92"/>
      <c r="C39" s="92"/>
      <c r="E39" s="93">
        <v>1000000</v>
      </c>
      <c r="F39" s="93"/>
      <c r="H39" s="7">
        <v>45897553415</v>
      </c>
      <c r="J39" s="7">
        <v>69851893500</v>
      </c>
      <c r="L39" s="19">
        <v>0</v>
      </c>
      <c r="M39" s="20"/>
      <c r="N39" s="19">
        <v>0</v>
      </c>
      <c r="P39" s="26">
        <v>-200000</v>
      </c>
      <c r="R39" s="7">
        <v>15155286437</v>
      </c>
      <c r="T39" s="7">
        <v>800000</v>
      </c>
      <c r="V39" s="19">
        <v>68890</v>
      </c>
      <c r="X39" s="7">
        <v>36718042739</v>
      </c>
      <c r="Z39" s="7">
        <v>54784083600</v>
      </c>
      <c r="AB39" s="34">
        <f t="shared" si="0"/>
        <v>5.1391488491564177E-2</v>
      </c>
    </row>
    <row r="40" spans="1:28" ht="18.75" x14ac:dyDescent="0.45">
      <c r="A40" s="92" t="s">
        <v>49</v>
      </c>
      <c r="B40" s="92"/>
      <c r="C40" s="92"/>
      <c r="E40" s="93">
        <v>8117981</v>
      </c>
      <c r="F40" s="93"/>
      <c r="H40" s="7">
        <v>35036734211</v>
      </c>
      <c r="J40" s="7">
        <v>29171889632.1758</v>
      </c>
      <c r="L40" s="19">
        <v>0</v>
      </c>
      <c r="M40" s="20"/>
      <c r="N40" s="19">
        <v>0</v>
      </c>
      <c r="P40" s="26">
        <v>0</v>
      </c>
      <c r="Q40" s="20"/>
      <c r="R40" s="19">
        <v>0</v>
      </c>
      <c r="T40" s="7">
        <v>8117981</v>
      </c>
      <c r="V40" s="19">
        <v>3104</v>
      </c>
      <c r="X40" s="7">
        <v>35036734211</v>
      </c>
      <c r="Z40" s="7">
        <v>25048283656.507198</v>
      </c>
      <c r="AB40" s="34">
        <f t="shared" si="0"/>
        <v>2.3497127206976311E-2</v>
      </c>
    </row>
    <row r="41" spans="1:28" ht="18.75" x14ac:dyDescent="0.45">
      <c r="A41" s="92" t="s">
        <v>50</v>
      </c>
      <c r="B41" s="92"/>
      <c r="C41" s="92"/>
      <c r="E41" s="93">
        <v>250000</v>
      </c>
      <c r="F41" s="93"/>
      <c r="H41" s="7">
        <v>1824905501</v>
      </c>
      <c r="J41" s="7">
        <v>1898635500</v>
      </c>
      <c r="L41" s="19">
        <v>0</v>
      </c>
      <c r="M41" s="20"/>
      <c r="N41" s="19">
        <v>0</v>
      </c>
      <c r="P41" s="26">
        <v>0</v>
      </c>
      <c r="Q41" s="20"/>
      <c r="R41" s="19">
        <v>0</v>
      </c>
      <c r="T41" s="7">
        <v>250000</v>
      </c>
      <c r="V41" s="19">
        <v>9160</v>
      </c>
      <c r="X41" s="7">
        <v>1824905501</v>
      </c>
      <c r="Z41" s="7">
        <v>2276374500</v>
      </c>
      <c r="AB41" s="34">
        <f t="shared" si="0"/>
        <v>2.1354062390347289E-3</v>
      </c>
    </row>
    <row r="42" spans="1:28" ht="18.75" x14ac:dyDescent="0.45">
      <c r="A42" s="92" t="s">
        <v>51</v>
      </c>
      <c r="B42" s="92"/>
      <c r="C42" s="92"/>
      <c r="E42" s="93">
        <v>13888888</v>
      </c>
      <c r="F42" s="93"/>
      <c r="H42" s="7">
        <v>20205624960</v>
      </c>
      <c r="J42" s="7">
        <v>60070989905.456398</v>
      </c>
      <c r="L42" s="19">
        <v>0</v>
      </c>
      <c r="M42" s="20"/>
      <c r="N42" s="19">
        <v>0</v>
      </c>
      <c r="P42" s="26">
        <v>-5888888</v>
      </c>
      <c r="R42" s="7">
        <v>23746116986</v>
      </c>
      <c r="T42" s="7">
        <v>8000000</v>
      </c>
      <c r="V42" s="19">
        <v>3733</v>
      </c>
      <c r="X42" s="7">
        <v>11638440721</v>
      </c>
      <c r="Z42" s="7">
        <v>29686309200</v>
      </c>
      <c r="AB42" s="34">
        <f t="shared" si="0"/>
        <v>2.7847935337350714E-2</v>
      </c>
    </row>
    <row r="43" spans="1:28" ht="18.75" x14ac:dyDescent="0.45">
      <c r="A43" s="92" t="s">
        <v>52</v>
      </c>
      <c r="B43" s="92"/>
      <c r="C43" s="92"/>
      <c r="E43" s="93">
        <v>1103350</v>
      </c>
      <c r="F43" s="93"/>
      <c r="H43" s="7">
        <v>16469567135</v>
      </c>
      <c r="J43" s="7">
        <v>15585315809.174999</v>
      </c>
      <c r="L43" s="19">
        <v>0</v>
      </c>
      <c r="M43" s="20"/>
      <c r="N43" s="19">
        <v>0</v>
      </c>
      <c r="P43" s="26">
        <v>-503350</v>
      </c>
      <c r="R43" s="7">
        <v>7730485877</v>
      </c>
      <c r="T43" s="7">
        <v>600000</v>
      </c>
      <c r="V43" s="19">
        <v>17730</v>
      </c>
      <c r="X43" s="7">
        <v>8956124786</v>
      </c>
      <c r="Z43" s="7">
        <v>10574703900</v>
      </c>
      <c r="AB43" s="34">
        <f t="shared" si="0"/>
        <v>9.919847847533381E-3</v>
      </c>
    </row>
    <row r="44" spans="1:28" ht="18.75" x14ac:dyDescent="0.45">
      <c r="A44" s="92" t="s">
        <v>53</v>
      </c>
      <c r="B44" s="92"/>
      <c r="C44" s="92"/>
      <c r="E44" s="93">
        <v>175000</v>
      </c>
      <c r="F44" s="93"/>
      <c r="H44" s="7">
        <v>7339157909</v>
      </c>
      <c r="J44" s="7">
        <v>7793352000</v>
      </c>
      <c r="L44" s="19">
        <v>0</v>
      </c>
      <c r="M44" s="20"/>
      <c r="N44" s="19">
        <v>0</v>
      </c>
      <c r="P44" s="26">
        <v>0</v>
      </c>
      <c r="R44" s="19">
        <v>0</v>
      </c>
      <c r="T44" s="7">
        <v>175000</v>
      </c>
      <c r="V44" s="19">
        <v>49050</v>
      </c>
      <c r="X44" s="7">
        <v>7339157909</v>
      </c>
      <c r="Z44" s="7">
        <v>8532676687.5</v>
      </c>
      <c r="AB44" s="34">
        <f t="shared" si="0"/>
        <v>8.0042765521023372E-3</v>
      </c>
    </row>
    <row r="45" spans="1:28" ht="18.75" x14ac:dyDescent="0.45">
      <c r="A45" s="92" t="s">
        <v>54</v>
      </c>
      <c r="B45" s="92"/>
      <c r="C45" s="92"/>
      <c r="E45" s="93">
        <v>8750000</v>
      </c>
      <c r="F45" s="93"/>
      <c r="H45" s="7">
        <v>32197494455</v>
      </c>
      <c r="J45" s="7">
        <v>62807806687.5</v>
      </c>
      <c r="L45" s="19">
        <v>0</v>
      </c>
      <c r="M45" s="20"/>
      <c r="N45" s="19">
        <v>0</v>
      </c>
      <c r="P45" s="26">
        <v>0</v>
      </c>
      <c r="R45" s="19">
        <v>0</v>
      </c>
      <c r="T45" s="7">
        <v>8750000</v>
      </c>
      <c r="V45" s="19">
        <v>6700</v>
      </c>
      <c r="X45" s="7">
        <v>32197494455</v>
      </c>
      <c r="Z45" s="7">
        <v>58276181250</v>
      </c>
      <c r="AB45" s="34">
        <f t="shared" si="0"/>
        <v>5.4667332211096493E-2</v>
      </c>
    </row>
    <row r="46" spans="1:28" ht="18.75" x14ac:dyDescent="0.45">
      <c r="A46" s="92" t="s">
        <v>55</v>
      </c>
      <c r="B46" s="92"/>
      <c r="C46" s="92"/>
      <c r="E46" s="93">
        <v>350000</v>
      </c>
      <c r="F46" s="93"/>
      <c r="H46" s="7">
        <v>2909039013</v>
      </c>
      <c r="J46" s="7">
        <v>1427157585</v>
      </c>
      <c r="L46" s="19">
        <v>0</v>
      </c>
      <c r="M46" s="20"/>
      <c r="N46" s="19">
        <v>0</v>
      </c>
      <c r="P46" s="26">
        <v>0</v>
      </c>
      <c r="R46" s="19">
        <v>0</v>
      </c>
      <c r="T46" s="7">
        <v>350000</v>
      </c>
      <c r="V46" s="19">
        <v>4693</v>
      </c>
      <c r="X46" s="7">
        <v>2909039013</v>
      </c>
      <c r="Z46" s="7">
        <v>1632776827.5</v>
      </c>
      <c r="AB46" s="34">
        <f t="shared" si="0"/>
        <v>1.5316644183085125E-3</v>
      </c>
    </row>
    <row r="47" spans="1:28" ht="18.75" x14ac:dyDescent="0.45">
      <c r="A47" s="92" t="s">
        <v>56</v>
      </c>
      <c r="B47" s="92"/>
      <c r="C47" s="92"/>
      <c r="E47" s="93">
        <v>225000</v>
      </c>
      <c r="F47" s="93"/>
      <c r="H47" s="7">
        <v>1480155260</v>
      </c>
      <c r="J47" s="7">
        <v>3670281112.5</v>
      </c>
      <c r="L47" s="19">
        <v>0</v>
      </c>
      <c r="M47" s="20"/>
      <c r="N47" s="19">
        <v>0</v>
      </c>
      <c r="P47" s="26">
        <v>-225000</v>
      </c>
      <c r="R47" s="7">
        <v>3871576250</v>
      </c>
      <c r="T47" s="19">
        <v>0</v>
      </c>
      <c r="V47" s="19">
        <v>0</v>
      </c>
      <c r="X47" s="19">
        <v>0</v>
      </c>
      <c r="Z47" s="19">
        <v>0</v>
      </c>
      <c r="AB47" s="34">
        <f t="shared" si="0"/>
        <v>0</v>
      </c>
    </row>
    <row r="48" spans="1:28" ht="18.75" x14ac:dyDescent="0.45">
      <c r="A48" s="92" t="s">
        <v>57</v>
      </c>
      <c r="B48" s="92"/>
      <c r="C48" s="92"/>
      <c r="E48" s="93">
        <v>281250</v>
      </c>
      <c r="F48" s="93"/>
      <c r="H48" s="7">
        <v>2372902604</v>
      </c>
      <c r="J48" s="7">
        <v>5166574875</v>
      </c>
      <c r="L48" s="19">
        <v>0</v>
      </c>
      <c r="M48" s="20"/>
      <c r="N48" s="19">
        <v>0</v>
      </c>
      <c r="P48" s="26">
        <v>0</v>
      </c>
      <c r="R48" s="19">
        <v>0</v>
      </c>
      <c r="T48" s="7">
        <v>281250</v>
      </c>
      <c r="V48" s="19">
        <v>20710</v>
      </c>
      <c r="X48" s="7">
        <v>2372902604</v>
      </c>
      <c r="Z48" s="7">
        <v>5790030609.375</v>
      </c>
      <c r="AB48" s="34">
        <f t="shared" si="0"/>
        <v>5.4314733746408722E-3</v>
      </c>
    </row>
    <row r="49" spans="1:28" ht="18.75" x14ac:dyDescent="0.45">
      <c r="A49" s="92" t="s">
        <v>58</v>
      </c>
      <c r="B49" s="92"/>
      <c r="C49" s="92"/>
      <c r="E49" s="93">
        <v>200000</v>
      </c>
      <c r="F49" s="93"/>
      <c r="H49" s="7">
        <v>1827694494</v>
      </c>
      <c r="J49" s="7">
        <v>2167029000</v>
      </c>
      <c r="L49" s="19">
        <v>0</v>
      </c>
      <c r="M49" s="20"/>
      <c r="N49" s="19">
        <v>0</v>
      </c>
      <c r="P49" s="26">
        <v>-200000</v>
      </c>
      <c r="R49" s="7">
        <v>2355898511</v>
      </c>
      <c r="T49" s="19">
        <v>0</v>
      </c>
      <c r="V49" s="19">
        <v>0</v>
      </c>
      <c r="X49" s="19">
        <v>0</v>
      </c>
      <c r="Z49" s="19">
        <v>0</v>
      </c>
      <c r="AB49" s="34">
        <f t="shared" si="0"/>
        <v>0</v>
      </c>
    </row>
    <row r="50" spans="1:28" ht="18.75" x14ac:dyDescent="0.45">
      <c r="A50" s="92" t="s">
        <v>59</v>
      </c>
      <c r="B50" s="92"/>
      <c r="C50" s="92"/>
      <c r="E50" s="93">
        <v>11756699</v>
      </c>
      <c r="F50" s="93"/>
      <c r="H50" s="7">
        <v>34652124318</v>
      </c>
      <c r="J50" s="7">
        <v>50521805728.826897</v>
      </c>
      <c r="L50" s="19">
        <v>0</v>
      </c>
      <c r="M50" s="20"/>
      <c r="N50" s="19">
        <v>0</v>
      </c>
      <c r="P50" s="26">
        <v>0</v>
      </c>
      <c r="R50" s="19">
        <v>0</v>
      </c>
      <c r="T50" s="7">
        <v>11756699</v>
      </c>
      <c r="V50" s="19">
        <v>4235</v>
      </c>
      <c r="X50" s="7">
        <v>34652124318</v>
      </c>
      <c r="Z50" s="7">
        <v>49493372024.423203</v>
      </c>
      <c r="AB50" s="34">
        <f t="shared" si="0"/>
        <v>4.6428412992598631E-2</v>
      </c>
    </row>
    <row r="51" spans="1:28" ht="18.75" x14ac:dyDescent="0.45">
      <c r="A51" s="92" t="s">
        <v>60</v>
      </c>
      <c r="B51" s="92"/>
      <c r="C51" s="92"/>
      <c r="E51" s="93">
        <v>50000</v>
      </c>
      <c r="F51" s="93"/>
      <c r="H51" s="7">
        <v>626067954</v>
      </c>
      <c r="J51" s="7">
        <v>752992875</v>
      </c>
      <c r="L51" s="19">
        <v>0</v>
      </c>
      <c r="M51" s="20"/>
      <c r="N51" s="19">
        <v>0</v>
      </c>
      <c r="P51" s="26">
        <v>0</v>
      </c>
      <c r="R51" s="19">
        <v>0</v>
      </c>
      <c r="T51" s="7">
        <v>50000</v>
      </c>
      <c r="V51" s="19">
        <v>14770</v>
      </c>
      <c r="X51" s="7">
        <v>626067954</v>
      </c>
      <c r="Z51" s="7">
        <v>734105925</v>
      </c>
      <c r="AB51" s="34">
        <f t="shared" si="0"/>
        <v>6.8864519979351408E-4</v>
      </c>
    </row>
    <row r="52" spans="1:28" ht="18.75" x14ac:dyDescent="0.45">
      <c r="A52" s="92" t="s">
        <v>61</v>
      </c>
      <c r="B52" s="92"/>
      <c r="C52" s="92"/>
      <c r="E52" s="93">
        <v>100000</v>
      </c>
      <c r="F52" s="93"/>
      <c r="H52" s="7">
        <v>1206118235</v>
      </c>
      <c r="J52" s="7">
        <v>1386699750</v>
      </c>
      <c r="L52" s="19">
        <v>0</v>
      </c>
      <c r="M52" s="20"/>
      <c r="N52" s="19">
        <v>0</v>
      </c>
      <c r="P52" s="26">
        <v>-100000</v>
      </c>
      <c r="R52" s="7">
        <v>1414533164</v>
      </c>
      <c r="T52" s="19">
        <v>0</v>
      </c>
      <c r="V52" s="19">
        <v>0</v>
      </c>
      <c r="X52" s="19">
        <v>0</v>
      </c>
      <c r="Z52" s="19">
        <v>0</v>
      </c>
      <c r="AB52" s="34">
        <f t="shared" si="0"/>
        <v>0</v>
      </c>
    </row>
    <row r="53" spans="1:28" ht="18.75" x14ac:dyDescent="0.45">
      <c r="A53" s="92" t="s">
        <v>62</v>
      </c>
      <c r="B53" s="92"/>
      <c r="C53" s="92"/>
      <c r="E53" s="93">
        <v>305300</v>
      </c>
      <c r="F53" s="93"/>
      <c r="H53" s="7">
        <v>15309418059</v>
      </c>
      <c r="J53" s="7">
        <v>16418455456.5</v>
      </c>
      <c r="L53" s="19">
        <v>0</v>
      </c>
      <c r="M53" s="20"/>
      <c r="N53" s="19">
        <v>0</v>
      </c>
      <c r="P53" s="26">
        <v>0</v>
      </c>
      <c r="R53" s="19">
        <v>0</v>
      </c>
      <c r="T53" s="7">
        <v>305300</v>
      </c>
      <c r="V53" s="19">
        <v>56900</v>
      </c>
      <c r="X53" s="7">
        <v>15309418059</v>
      </c>
      <c r="Z53" s="7">
        <v>17268209158.5</v>
      </c>
      <c r="AB53" s="34">
        <f t="shared" si="0"/>
        <v>1.61988467073487E-2</v>
      </c>
    </row>
    <row r="54" spans="1:28" ht="18.75" x14ac:dyDescent="0.45">
      <c r="A54" s="92" t="s">
        <v>63</v>
      </c>
      <c r="B54" s="92"/>
      <c r="C54" s="92"/>
      <c r="E54" s="93">
        <v>4472601</v>
      </c>
      <c r="F54" s="93"/>
      <c r="H54" s="7">
        <v>18643798763</v>
      </c>
      <c r="J54" s="7">
        <v>27253912717.426498</v>
      </c>
      <c r="L54" s="19">
        <v>0</v>
      </c>
      <c r="M54" s="20"/>
      <c r="N54" s="19">
        <v>0</v>
      </c>
      <c r="P54" s="26">
        <v>0</v>
      </c>
      <c r="R54" s="19">
        <v>0</v>
      </c>
      <c r="T54" s="7">
        <v>4472601</v>
      </c>
      <c r="V54" s="19">
        <v>7290</v>
      </c>
      <c r="X54" s="7">
        <v>18643798763</v>
      </c>
      <c r="Z54" s="7">
        <v>32411259982.324501</v>
      </c>
      <c r="AB54" s="34">
        <f t="shared" si="0"/>
        <v>3.0404139029510467E-2</v>
      </c>
    </row>
    <row r="55" spans="1:28" ht="18.75" x14ac:dyDescent="0.45">
      <c r="A55" s="92" t="s">
        <v>64</v>
      </c>
      <c r="B55" s="92"/>
      <c r="C55" s="92"/>
      <c r="E55" s="93">
        <v>0</v>
      </c>
      <c r="F55" s="93"/>
      <c r="G55" s="16"/>
      <c r="H55" s="17">
        <v>0</v>
      </c>
      <c r="I55" s="16"/>
      <c r="J55" s="17">
        <v>0</v>
      </c>
      <c r="L55" s="17">
        <v>1206000</v>
      </c>
      <c r="N55" s="7">
        <v>20026106994</v>
      </c>
      <c r="P55" s="26">
        <v>0</v>
      </c>
      <c r="R55" s="19">
        <v>0</v>
      </c>
      <c r="T55" s="7">
        <v>1206000</v>
      </c>
      <c r="V55" s="19">
        <v>17900</v>
      </c>
      <c r="X55" s="7">
        <v>20026106994</v>
      </c>
      <c r="Z55" s="7">
        <v>21458954970</v>
      </c>
      <c r="AB55" s="34">
        <f t="shared" si="0"/>
        <v>2.013007364390319E-2</v>
      </c>
    </row>
    <row r="56" spans="1:28" ht="18.75" x14ac:dyDescent="0.45">
      <c r="A56" s="92" t="s">
        <v>65</v>
      </c>
      <c r="B56" s="92"/>
      <c r="C56" s="92"/>
      <c r="E56" s="93">
        <v>0</v>
      </c>
      <c r="F56" s="93"/>
      <c r="G56" s="16"/>
      <c r="H56" s="17">
        <v>0</v>
      </c>
      <c r="I56" s="16"/>
      <c r="J56" s="17">
        <v>0</v>
      </c>
      <c r="L56" s="17">
        <v>600000</v>
      </c>
      <c r="N56" s="7">
        <v>10461699426</v>
      </c>
      <c r="P56" s="26">
        <v>0</v>
      </c>
      <c r="R56" s="19">
        <v>0</v>
      </c>
      <c r="T56" s="7">
        <v>600000</v>
      </c>
      <c r="V56" s="19">
        <v>19130</v>
      </c>
      <c r="X56" s="7">
        <v>10461699426</v>
      </c>
      <c r="Z56" s="7">
        <v>11409705900</v>
      </c>
      <c r="AB56" s="34">
        <f t="shared" si="0"/>
        <v>1.0703140965781928E-2</v>
      </c>
    </row>
    <row r="57" spans="1:28" ht="18.75" x14ac:dyDescent="0.45">
      <c r="A57" s="92" t="s">
        <v>66</v>
      </c>
      <c r="B57" s="92"/>
      <c r="C57" s="92"/>
      <c r="E57" s="93">
        <v>0</v>
      </c>
      <c r="F57" s="93"/>
      <c r="G57" s="16"/>
      <c r="H57" s="17">
        <v>0</v>
      </c>
      <c r="I57" s="16"/>
      <c r="J57" s="17">
        <v>0</v>
      </c>
      <c r="L57" s="17">
        <v>217280</v>
      </c>
      <c r="N57" s="19">
        <v>0</v>
      </c>
      <c r="P57" s="26">
        <v>0</v>
      </c>
      <c r="R57" s="19">
        <v>0</v>
      </c>
      <c r="T57" s="7">
        <v>217280</v>
      </c>
      <c r="V57" s="19">
        <v>1507</v>
      </c>
      <c r="X57" s="7">
        <v>98210560</v>
      </c>
      <c r="Z57" s="7">
        <v>325492686.28799999</v>
      </c>
      <c r="AB57" s="34">
        <f t="shared" si="0"/>
        <v>3.053360126198782E-4</v>
      </c>
    </row>
    <row r="58" spans="1:28" ht="18.75" x14ac:dyDescent="0.45">
      <c r="A58" s="92" t="s">
        <v>67</v>
      </c>
      <c r="B58" s="92"/>
      <c r="C58" s="92"/>
      <c r="E58" s="93">
        <v>0</v>
      </c>
      <c r="F58" s="93"/>
      <c r="G58" s="16"/>
      <c r="H58" s="17">
        <v>0</v>
      </c>
      <c r="I58" s="16"/>
      <c r="J58" s="17">
        <v>0</v>
      </c>
      <c r="L58" s="17">
        <v>650000</v>
      </c>
      <c r="N58" s="7">
        <v>20168699200</v>
      </c>
      <c r="P58" s="26">
        <v>0</v>
      </c>
      <c r="R58" s="19">
        <v>0</v>
      </c>
      <c r="T58" s="7">
        <v>650000</v>
      </c>
      <c r="V58" s="19">
        <v>28930</v>
      </c>
      <c r="X58" s="7">
        <v>20168699200</v>
      </c>
      <c r="Z58" s="7">
        <v>18692613225</v>
      </c>
      <c r="AB58" s="34">
        <f t="shared" si="0"/>
        <v>1.7535042192981902E-2</v>
      </c>
    </row>
    <row r="59" spans="1:28" ht="18.75" x14ac:dyDescent="0.45">
      <c r="A59" s="92" t="s">
        <v>68</v>
      </c>
      <c r="B59" s="92"/>
      <c r="C59" s="92"/>
      <c r="E59" s="93">
        <v>0</v>
      </c>
      <c r="F59" s="93"/>
      <c r="G59" s="16"/>
      <c r="H59" s="17">
        <v>0</v>
      </c>
      <c r="I59" s="16"/>
      <c r="J59" s="17">
        <v>0</v>
      </c>
      <c r="L59" s="17">
        <v>100000</v>
      </c>
      <c r="N59" s="7">
        <v>27522517198</v>
      </c>
      <c r="P59" s="26">
        <v>-50000</v>
      </c>
      <c r="R59" s="7">
        <v>14400553892</v>
      </c>
      <c r="T59" s="7">
        <v>50000</v>
      </c>
      <c r="V59" s="19">
        <v>281110</v>
      </c>
      <c r="X59" s="7">
        <v>13761258598</v>
      </c>
      <c r="Z59" s="7">
        <v>13971869775</v>
      </c>
      <c r="AB59" s="34">
        <f t="shared" si="0"/>
        <v>1.3106638599455296E-2</v>
      </c>
    </row>
    <row r="60" spans="1:28" ht="18.75" x14ac:dyDescent="0.45">
      <c r="A60" s="92" t="s">
        <v>69</v>
      </c>
      <c r="B60" s="92"/>
      <c r="C60" s="92"/>
      <c r="E60" s="93">
        <v>0</v>
      </c>
      <c r="F60" s="93"/>
      <c r="G60" s="16"/>
      <c r="H60" s="17">
        <v>0</v>
      </c>
      <c r="I60" s="16"/>
      <c r="J60" s="17">
        <v>0</v>
      </c>
      <c r="L60" s="17">
        <v>800000</v>
      </c>
      <c r="N60" s="7">
        <v>8767954052</v>
      </c>
      <c r="P60" s="26">
        <v>-800000</v>
      </c>
      <c r="R60" s="7">
        <v>9097545654</v>
      </c>
      <c r="T60" s="19">
        <v>0</v>
      </c>
      <c r="V60" s="19">
        <v>0</v>
      </c>
      <c r="X60" s="19">
        <v>0</v>
      </c>
      <c r="Z60" s="19">
        <v>0</v>
      </c>
      <c r="AB60" s="34">
        <f t="shared" si="0"/>
        <v>0</v>
      </c>
    </row>
    <row r="61" spans="1:28" ht="18.75" x14ac:dyDescent="0.45">
      <c r="A61" s="94" t="s">
        <v>70</v>
      </c>
      <c r="B61" s="94"/>
      <c r="C61" s="94"/>
      <c r="D61" s="11"/>
      <c r="E61" s="93">
        <v>0</v>
      </c>
      <c r="F61" s="95"/>
      <c r="G61" s="16"/>
      <c r="H61" s="18">
        <v>0</v>
      </c>
      <c r="I61" s="16"/>
      <c r="J61" s="18">
        <v>0</v>
      </c>
      <c r="L61" s="23">
        <v>100000</v>
      </c>
      <c r="N61" s="8">
        <v>3545286971</v>
      </c>
      <c r="P61" s="27">
        <v>0</v>
      </c>
      <c r="R61" s="28">
        <v>0</v>
      </c>
      <c r="T61" s="8">
        <v>100000</v>
      </c>
      <c r="V61" s="24">
        <v>32850</v>
      </c>
      <c r="X61" s="8">
        <v>3545286971</v>
      </c>
      <c r="Z61" s="8">
        <v>3265454250</v>
      </c>
      <c r="AB61" s="34">
        <f t="shared" si="0"/>
        <v>3.0632355874362811E-3</v>
      </c>
    </row>
    <row r="62" spans="1:28" s="12" customFormat="1" ht="21" x14ac:dyDescent="0.2">
      <c r="A62" s="91"/>
      <c r="B62" s="91"/>
      <c r="C62" s="91"/>
      <c r="D62" s="91"/>
      <c r="F62" s="14"/>
      <c r="H62" s="13">
        <f>SUM(H9:H61)</f>
        <v>618558482936</v>
      </c>
      <c r="J62" s="13">
        <f>SUM(J9:J61)</f>
        <v>976449218826.3446</v>
      </c>
      <c r="L62" s="14"/>
      <c r="N62" s="13">
        <f>SUM(N9:N61)</f>
        <v>95785171065</v>
      </c>
      <c r="P62" s="14"/>
      <c r="R62" s="13">
        <f>SUM(R9:R61)</f>
        <v>136312349766</v>
      </c>
      <c r="T62" s="13">
        <f>SUM(T9:T61)</f>
        <v>258501955</v>
      </c>
      <c r="V62" s="14"/>
      <c r="X62" s="13">
        <f>SUM(X9:X61)</f>
        <v>628230535033</v>
      </c>
      <c r="Z62" s="13">
        <f>SUM(Z9:Z61)</f>
        <v>978881676857.45264</v>
      </c>
      <c r="AB62" s="35">
        <f>SUM(AB9:AB61)</f>
        <v>0.9182628078280537</v>
      </c>
    </row>
    <row r="68" spans="26:26" x14ac:dyDescent="0.2">
      <c r="Z68" s="31"/>
    </row>
    <row r="69" spans="26:26" x14ac:dyDescent="0.2">
      <c r="Z69" s="32">
        <v>978881676857</v>
      </c>
    </row>
    <row r="70" spans="26:26" x14ac:dyDescent="0.2">
      <c r="Z70" s="32">
        <f>Z69-Z62</f>
        <v>-0.45263671875</v>
      </c>
    </row>
    <row r="71" spans="26:26" x14ac:dyDescent="0.2">
      <c r="Z71" s="32"/>
    </row>
    <row r="72" spans="26:26" x14ac:dyDescent="0.2">
      <c r="Z72" s="32"/>
    </row>
    <row r="73" spans="26:26" x14ac:dyDescent="0.2">
      <c r="Z73" s="32"/>
    </row>
    <row r="74" spans="26:26" x14ac:dyDescent="0.2">
      <c r="Z74" s="31"/>
    </row>
  </sheetData>
  <mergeCells count="12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62:D62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</mergeCells>
  <pageMargins left="0.39" right="0.39" top="0.39" bottom="0.39" header="0" footer="0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3"/>
  <sheetViews>
    <sheetView rightToLeft="1" workbookViewId="0">
      <selection activeCell="L12" sqref="L12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5.5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</row>
    <row r="2" spans="1:25" ht="25.5" x14ac:dyDescent="0.2">
      <c r="A2" s="89" t="s">
        <v>109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</row>
    <row r="3" spans="1:25" ht="25.5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</row>
    <row r="5" spans="1:25" ht="24" x14ac:dyDescent="0.2">
      <c r="A5" s="99" t="s">
        <v>211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7" spans="1:25" ht="21" x14ac:dyDescent="0.2">
      <c r="E7" s="97" t="s">
        <v>127</v>
      </c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Y7" s="2" t="s">
        <v>128</v>
      </c>
    </row>
    <row r="8" spans="1:25" ht="42" x14ac:dyDescent="0.2">
      <c r="A8" s="33"/>
      <c r="C8" s="2" t="s">
        <v>212</v>
      </c>
      <c r="E8" s="10" t="s">
        <v>75</v>
      </c>
      <c r="F8" s="3"/>
      <c r="G8" s="10" t="s">
        <v>12</v>
      </c>
      <c r="H8" s="3"/>
      <c r="I8" s="10" t="s">
        <v>74</v>
      </c>
      <c r="J8" s="3"/>
      <c r="K8" s="10" t="s">
        <v>213</v>
      </c>
      <c r="L8" s="3"/>
      <c r="M8" s="10" t="s">
        <v>214</v>
      </c>
      <c r="N8" s="3"/>
      <c r="O8" s="10" t="s">
        <v>215</v>
      </c>
      <c r="P8" s="3"/>
      <c r="Q8" s="10" t="s">
        <v>216</v>
      </c>
      <c r="R8" s="3"/>
      <c r="S8" s="10" t="s">
        <v>217</v>
      </c>
      <c r="T8" s="3"/>
      <c r="U8" s="10" t="s">
        <v>218</v>
      </c>
      <c r="V8" s="3"/>
      <c r="W8" s="10" t="s">
        <v>219</v>
      </c>
      <c r="Y8" s="10" t="s">
        <v>219</v>
      </c>
    </row>
    <row r="9" spans="1:25" x14ac:dyDescent="0.2">
      <c r="A9" s="11"/>
    </row>
    <row r="10" spans="1:25" x14ac:dyDescent="0.2">
      <c r="A10" s="11"/>
    </row>
    <row r="11" spans="1:25" x14ac:dyDescent="0.2">
      <c r="A11" s="11"/>
    </row>
    <row r="12" spans="1:25" x14ac:dyDescent="0.2">
      <c r="A12" s="11"/>
    </row>
    <row r="13" spans="1:25" x14ac:dyDescent="0.2">
      <c r="A13" s="11"/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64"/>
  <sheetViews>
    <sheetView rightToLeft="1" topLeftCell="A35" workbookViewId="0">
      <selection activeCell="Q56" sqref="Q56:R56"/>
    </sheetView>
  </sheetViews>
  <sheetFormatPr defaultRowHeight="12.75" x14ac:dyDescent="0.2"/>
  <cols>
    <col min="1" max="1" width="23.7109375" bestFit="1" customWidth="1"/>
    <col min="2" max="2" width="1.28515625" customWidth="1"/>
    <col min="3" max="3" width="15.28515625" bestFit="1" customWidth="1"/>
    <col min="4" max="4" width="1.28515625" customWidth="1"/>
    <col min="5" max="5" width="21.42578125" bestFit="1" customWidth="1"/>
    <col min="6" max="6" width="1.28515625" customWidth="1"/>
    <col min="7" max="7" width="21.42578125" bestFit="1" customWidth="1"/>
    <col min="8" max="8" width="1.28515625" customWidth="1"/>
    <col min="9" max="9" width="16.85546875" customWidth="1"/>
    <col min="10" max="10" width="1.28515625" customWidth="1"/>
    <col min="11" max="11" width="15.28515625" bestFit="1" customWidth="1"/>
    <col min="12" max="12" width="1.28515625" customWidth="1"/>
    <col min="13" max="13" width="21.42578125" bestFit="1" customWidth="1"/>
    <col min="14" max="14" width="1.28515625" customWidth="1"/>
    <col min="15" max="15" width="20.7109375" bestFit="1" customWidth="1"/>
    <col min="16" max="16" width="1.28515625" customWidth="1"/>
    <col min="17" max="17" width="17" customWidth="1"/>
    <col min="18" max="18" width="1.28515625" customWidth="1"/>
    <col min="19" max="19" width="0.28515625" customWidth="1"/>
  </cols>
  <sheetData>
    <row r="1" spans="1:18" ht="25.5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8" ht="25.5" x14ac:dyDescent="0.2">
      <c r="A2" s="89" t="s">
        <v>109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18" ht="25.5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5" spans="1:18" ht="24" x14ac:dyDescent="0.2">
      <c r="A5" s="99" t="s">
        <v>220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</row>
    <row r="6" spans="1:18" ht="21" x14ac:dyDescent="0.2">
      <c r="A6" s="91"/>
      <c r="C6" s="97" t="s">
        <v>127</v>
      </c>
      <c r="D6" s="97"/>
      <c r="E6" s="97"/>
      <c r="F6" s="97"/>
      <c r="G6" s="97"/>
      <c r="H6" s="97"/>
      <c r="I6" s="91"/>
      <c r="K6" s="97" t="s">
        <v>128</v>
      </c>
      <c r="L6" s="97"/>
      <c r="M6" s="97"/>
      <c r="N6" s="97"/>
      <c r="O6" s="97"/>
      <c r="P6" s="97"/>
      <c r="Q6" s="91"/>
      <c r="R6" s="91"/>
    </row>
    <row r="7" spans="1:18" ht="48" customHeight="1" x14ac:dyDescent="0.2">
      <c r="A7" s="91"/>
      <c r="C7" s="10" t="s">
        <v>12</v>
      </c>
      <c r="D7" s="3"/>
      <c r="E7" s="10" t="s">
        <v>14</v>
      </c>
      <c r="F7" s="3"/>
      <c r="G7" s="10" t="s">
        <v>209</v>
      </c>
      <c r="H7" s="3"/>
      <c r="I7" s="44" t="s">
        <v>221</v>
      </c>
      <c r="K7" s="10" t="s">
        <v>12</v>
      </c>
      <c r="L7" s="3"/>
      <c r="M7" s="10" t="s">
        <v>14</v>
      </c>
      <c r="N7" s="3"/>
      <c r="O7" s="10" t="s">
        <v>209</v>
      </c>
      <c r="P7" s="3"/>
      <c r="Q7" s="110" t="s">
        <v>221</v>
      </c>
      <c r="R7" s="110"/>
    </row>
    <row r="8" spans="1:18" ht="18.75" x14ac:dyDescent="0.2">
      <c r="A8" s="37" t="s">
        <v>43</v>
      </c>
      <c r="C8" s="45">
        <v>700000</v>
      </c>
      <c r="D8" s="46"/>
      <c r="E8" s="47">
        <v>16860082050</v>
      </c>
      <c r="F8" s="48"/>
      <c r="G8" s="47">
        <v>17966459700</v>
      </c>
      <c r="H8" s="48"/>
      <c r="I8" s="49">
        <f>E8-G8</f>
        <v>-1106377650</v>
      </c>
      <c r="J8" s="46"/>
      <c r="K8" s="45">
        <v>700000</v>
      </c>
      <c r="L8" s="46"/>
      <c r="M8" s="47">
        <v>16860082050</v>
      </c>
      <c r="N8" s="48"/>
      <c r="O8" s="47">
        <v>15948538200</v>
      </c>
      <c r="P8" s="48"/>
      <c r="Q8" s="108">
        <f>M8-O8</f>
        <v>911543850</v>
      </c>
      <c r="R8" s="108"/>
    </row>
    <row r="9" spans="1:18" ht="18.75" x14ac:dyDescent="0.2">
      <c r="A9" s="6" t="s">
        <v>34</v>
      </c>
      <c r="C9" s="50">
        <v>428500</v>
      </c>
      <c r="D9" s="46"/>
      <c r="E9" s="51">
        <v>23597653545</v>
      </c>
      <c r="F9" s="48"/>
      <c r="G9" s="51">
        <v>22873537822</v>
      </c>
      <c r="H9" s="48"/>
      <c r="I9" s="49">
        <f t="shared" ref="I9:I55" si="0">E9-G9</f>
        <v>724115723</v>
      </c>
      <c r="J9" s="46"/>
      <c r="K9" s="50">
        <v>428500</v>
      </c>
      <c r="L9" s="46"/>
      <c r="M9" s="51">
        <v>23597653545</v>
      </c>
      <c r="N9" s="48"/>
      <c r="O9" s="51">
        <v>18306601308</v>
      </c>
      <c r="P9" s="48"/>
      <c r="Q9" s="108">
        <f t="shared" ref="Q9:Q55" si="1">M9-O9</f>
        <v>5291052237</v>
      </c>
      <c r="R9" s="108"/>
    </row>
    <row r="10" spans="1:18" ht="18.75" x14ac:dyDescent="0.2">
      <c r="A10" s="6" t="s">
        <v>50</v>
      </c>
      <c r="C10" s="50">
        <v>250000</v>
      </c>
      <c r="D10" s="46"/>
      <c r="E10" s="51">
        <v>2276374500</v>
      </c>
      <c r="F10" s="48"/>
      <c r="G10" s="51">
        <v>1898635500</v>
      </c>
      <c r="H10" s="48"/>
      <c r="I10" s="49">
        <f t="shared" si="0"/>
        <v>377739000</v>
      </c>
      <c r="J10" s="46"/>
      <c r="K10" s="50">
        <v>250000</v>
      </c>
      <c r="L10" s="46"/>
      <c r="M10" s="51">
        <v>2276374500</v>
      </c>
      <c r="N10" s="48"/>
      <c r="O10" s="51">
        <v>1824905501</v>
      </c>
      <c r="P10" s="48"/>
      <c r="Q10" s="108">
        <f t="shared" si="1"/>
        <v>451468999</v>
      </c>
      <c r="R10" s="108"/>
    </row>
    <row r="11" spans="1:18" ht="18.75" x14ac:dyDescent="0.2">
      <c r="A11" s="6" t="s">
        <v>49</v>
      </c>
      <c r="C11" s="50">
        <v>8117981</v>
      </c>
      <c r="D11" s="46"/>
      <c r="E11" s="51">
        <v>25048283656</v>
      </c>
      <c r="F11" s="48"/>
      <c r="G11" s="51">
        <v>29171889632</v>
      </c>
      <c r="H11" s="48"/>
      <c r="I11" s="49">
        <f t="shared" si="0"/>
        <v>-4123605976</v>
      </c>
      <c r="J11" s="46"/>
      <c r="K11" s="50">
        <v>8117981</v>
      </c>
      <c r="L11" s="46"/>
      <c r="M11" s="51">
        <v>25048283656</v>
      </c>
      <c r="N11" s="48"/>
      <c r="O11" s="51">
        <v>39557566521</v>
      </c>
      <c r="P11" s="48"/>
      <c r="Q11" s="108">
        <f t="shared" si="1"/>
        <v>-14509282865</v>
      </c>
      <c r="R11" s="108"/>
    </row>
    <row r="12" spans="1:18" ht="18.75" x14ac:dyDescent="0.2">
      <c r="A12" s="6" t="s">
        <v>48</v>
      </c>
      <c r="C12" s="50">
        <v>800000</v>
      </c>
      <c r="D12" s="46"/>
      <c r="E12" s="51">
        <v>54784083600</v>
      </c>
      <c r="F12" s="48"/>
      <c r="G12" s="51">
        <v>59205618011</v>
      </c>
      <c r="H12" s="48"/>
      <c r="I12" s="49">
        <f t="shared" si="0"/>
        <v>-4421534411</v>
      </c>
      <c r="J12" s="46"/>
      <c r="K12" s="50">
        <v>800000</v>
      </c>
      <c r="L12" s="46"/>
      <c r="M12" s="51">
        <v>54784083600</v>
      </c>
      <c r="N12" s="48"/>
      <c r="O12" s="51">
        <v>42585102011</v>
      </c>
      <c r="P12" s="48"/>
      <c r="Q12" s="108">
        <f t="shared" si="1"/>
        <v>12198981589</v>
      </c>
      <c r="R12" s="108"/>
    </row>
    <row r="13" spans="1:18" ht="18.75" x14ac:dyDescent="0.2">
      <c r="A13" s="6" t="s">
        <v>32</v>
      </c>
      <c r="C13" s="50">
        <v>10660149</v>
      </c>
      <c r="D13" s="46"/>
      <c r="E13" s="51">
        <v>22539225808</v>
      </c>
      <c r="F13" s="48"/>
      <c r="G13" s="51">
        <v>19036807636</v>
      </c>
      <c r="H13" s="48"/>
      <c r="I13" s="49">
        <f t="shared" si="0"/>
        <v>3502418172</v>
      </c>
      <c r="J13" s="46"/>
      <c r="K13" s="50">
        <v>10660149</v>
      </c>
      <c r="L13" s="46"/>
      <c r="M13" s="51">
        <v>22539225808</v>
      </c>
      <c r="N13" s="48"/>
      <c r="O13" s="51">
        <v>17366735140</v>
      </c>
      <c r="P13" s="48"/>
      <c r="Q13" s="108">
        <f t="shared" si="1"/>
        <v>5172490668</v>
      </c>
      <c r="R13" s="108"/>
    </row>
    <row r="14" spans="1:18" ht="18.75" x14ac:dyDescent="0.2">
      <c r="A14" s="6" t="s">
        <v>55</v>
      </c>
      <c r="C14" s="50">
        <v>350000</v>
      </c>
      <c r="D14" s="46"/>
      <c r="E14" s="51">
        <v>1632776827</v>
      </c>
      <c r="F14" s="48"/>
      <c r="G14" s="51">
        <v>1427157585</v>
      </c>
      <c r="H14" s="48"/>
      <c r="I14" s="49">
        <f t="shared" si="0"/>
        <v>205619242</v>
      </c>
      <c r="J14" s="46"/>
      <c r="K14" s="50">
        <v>350000</v>
      </c>
      <c r="L14" s="46"/>
      <c r="M14" s="51">
        <v>1632776827</v>
      </c>
      <c r="N14" s="48"/>
      <c r="O14" s="51">
        <v>1819608525</v>
      </c>
      <c r="P14" s="48"/>
      <c r="Q14" s="108">
        <f t="shared" si="1"/>
        <v>-186831698</v>
      </c>
      <c r="R14" s="108"/>
    </row>
    <row r="15" spans="1:18" ht="18.75" x14ac:dyDescent="0.2">
      <c r="A15" s="6" t="s">
        <v>19</v>
      </c>
      <c r="C15" s="50">
        <v>245000</v>
      </c>
      <c r="D15" s="46"/>
      <c r="E15" s="51">
        <v>2177267715</v>
      </c>
      <c r="F15" s="48"/>
      <c r="G15" s="51">
        <v>1904500395</v>
      </c>
      <c r="H15" s="48"/>
      <c r="I15" s="49">
        <f t="shared" si="0"/>
        <v>272767320</v>
      </c>
      <c r="J15" s="46"/>
      <c r="K15" s="50">
        <v>245000</v>
      </c>
      <c r="L15" s="46"/>
      <c r="M15" s="51">
        <v>2177267715</v>
      </c>
      <c r="N15" s="48"/>
      <c r="O15" s="51">
        <v>1788422413</v>
      </c>
      <c r="P15" s="48"/>
      <c r="Q15" s="108">
        <f t="shared" si="1"/>
        <v>388845302</v>
      </c>
      <c r="R15" s="108"/>
    </row>
    <row r="16" spans="1:18" ht="18.75" x14ac:dyDescent="0.2">
      <c r="A16" s="6" t="s">
        <v>30</v>
      </c>
      <c r="C16" s="50">
        <v>7000000</v>
      </c>
      <c r="D16" s="46"/>
      <c r="E16" s="51">
        <v>25634561400</v>
      </c>
      <c r="F16" s="48"/>
      <c r="G16" s="51">
        <v>28299609450</v>
      </c>
      <c r="H16" s="48"/>
      <c r="I16" s="49">
        <f t="shared" si="0"/>
        <v>-2665048050</v>
      </c>
      <c r="J16" s="46"/>
      <c r="K16" s="50">
        <v>7000000</v>
      </c>
      <c r="L16" s="46"/>
      <c r="M16" s="51">
        <v>25634561400</v>
      </c>
      <c r="N16" s="48"/>
      <c r="O16" s="51">
        <v>24581382533</v>
      </c>
      <c r="P16" s="48"/>
      <c r="Q16" s="108">
        <f t="shared" si="1"/>
        <v>1053178867</v>
      </c>
      <c r="R16" s="108"/>
    </row>
    <row r="17" spans="1:18" ht="18.75" x14ac:dyDescent="0.2">
      <c r="A17" s="6" t="s">
        <v>65</v>
      </c>
      <c r="C17" s="50">
        <v>600000</v>
      </c>
      <c r="D17" s="46"/>
      <c r="E17" s="51">
        <v>11409705900</v>
      </c>
      <c r="F17" s="48"/>
      <c r="G17" s="51">
        <v>10461699426</v>
      </c>
      <c r="H17" s="48"/>
      <c r="I17" s="49">
        <f t="shared" si="0"/>
        <v>948006474</v>
      </c>
      <c r="J17" s="46"/>
      <c r="K17" s="50">
        <v>600000</v>
      </c>
      <c r="L17" s="46"/>
      <c r="M17" s="51">
        <v>11409705900</v>
      </c>
      <c r="N17" s="48"/>
      <c r="O17" s="51">
        <v>10461699426</v>
      </c>
      <c r="P17" s="48"/>
      <c r="Q17" s="108">
        <f t="shared" si="1"/>
        <v>948006474</v>
      </c>
      <c r="R17" s="108"/>
    </row>
    <row r="18" spans="1:18" ht="18.75" x14ac:dyDescent="0.2">
      <c r="A18" s="6" t="s">
        <v>41</v>
      </c>
      <c r="C18" s="50">
        <v>15000000</v>
      </c>
      <c r="D18" s="46"/>
      <c r="E18" s="51">
        <v>24513273000</v>
      </c>
      <c r="F18" s="48"/>
      <c r="G18" s="51">
        <v>22999533656</v>
      </c>
      <c r="H18" s="48"/>
      <c r="I18" s="49">
        <f t="shared" si="0"/>
        <v>1513739344</v>
      </c>
      <c r="J18" s="46"/>
      <c r="K18" s="50">
        <v>15000000</v>
      </c>
      <c r="L18" s="46"/>
      <c r="M18" s="51">
        <v>24513273000</v>
      </c>
      <c r="N18" s="48"/>
      <c r="O18" s="51">
        <v>20875050095</v>
      </c>
      <c r="P18" s="48"/>
      <c r="Q18" s="108">
        <f t="shared" si="1"/>
        <v>3638222905</v>
      </c>
      <c r="R18" s="108"/>
    </row>
    <row r="19" spans="1:18" ht="18.75" x14ac:dyDescent="0.2">
      <c r="A19" s="6" t="s">
        <v>67</v>
      </c>
      <c r="C19" s="50">
        <v>650000</v>
      </c>
      <c r="D19" s="46"/>
      <c r="E19" s="51">
        <v>18692613225</v>
      </c>
      <c r="F19" s="48"/>
      <c r="G19" s="51">
        <v>20168699200</v>
      </c>
      <c r="H19" s="48"/>
      <c r="I19" s="49">
        <f t="shared" si="0"/>
        <v>-1476085975</v>
      </c>
      <c r="J19" s="46"/>
      <c r="K19" s="50">
        <v>650000</v>
      </c>
      <c r="L19" s="46"/>
      <c r="M19" s="51">
        <v>18692613225</v>
      </c>
      <c r="N19" s="48"/>
      <c r="O19" s="51">
        <v>20168699200</v>
      </c>
      <c r="P19" s="48"/>
      <c r="Q19" s="108">
        <f t="shared" si="1"/>
        <v>-1476085975</v>
      </c>
      <c r="R19" s="108"/>
    </row>
    <row r="20" spans="1:18" ht="18.75" x14ac:dyDescent="0.2">
      <c r="A20" s="6" t="s">
        <v>70</v>
      </c>
      <c r="C20" s="50">
        <v>100000</v>
      </c>
      <c r="D20" s="46"/>
      <c r="E20" s="51">
        <v>3265454250</v>
      </c>
      <c r="F20" s="48"/>
      <c r="G20" s="51">
        <v>3545286971</v>
      </c>
      <c r="H20" s="48"/>
      <c r="I20" s="49">
        <f t="shared" si="0"/>
        <v>-279832721</v>
      </c>
      <c r="J20" s="46"/>
      <c r="K20" s="50">
        <v>100000</v>
      </c>
      <c r="L20" s="46"/>
      <c r="M20" s="51">
        <v>3265454250</v>
      </c>
      <c r="N20" s="48"/>
      <c r="O20" s="51">
        <v>3545286971</v>
      </c>
      <c r="P20" s="48"/>
      <c r="Q20" s="108">
        <f t="shared" si="1"/>
        <v>-279832721</v>
      </c>
      <c r="R20" s="108"/>
    </row>
    <row r="21" spans="1:18" ht="18.75" x14ac:dyDescent="0.2">
      <c r="A21" s="6" t="s">
        <v>47</v>
      </c>
      <c r="C21" s="50">
        <v>294172</v>
      </c>
      <c r="D21" s="46"/>
      <c r="E21" s="51">
        <v>34678286627</v>
      </c>
      <c r="F21" s="48"/>
      <c r="G21" s="51">
        <v>30400157499</v>
      </c>
      <c r="H21" s="48"/>
      <c r="I21" s="49">
        <f t="shared" si="0"/>
        <v>4278129128</v>
      </c>
      <c r="J21" s="46"/>
      <c r="K21" s="50">
        <v>294172</v>
      </c>
      <c r="L21" s="46"/>
      <c r="M21" s="51">
        <v>34678286627</v>
      </c>
      <c r="N21" s="48"/>
      <c r="O21" s="51">
        <v>17285045303</v>
      </c>
      <c r="P21" s="48"/>
      <c r="Q21" s="108">
        <f t="shared" si="1"/>
        <v>17393241324</v>
      </c>
      <c r="R21" s="108"/>
    </row>
    <row r="22" spans="1:18" ht="18.75" x14ac:dyDescent="0.2">
      <c r="A22" s="6" t="s">
        <v>29</v>
      </c>
      <c r="C22" s="50">
        <v>2600000</v>
      </c>
      <c r="D22" s="46"/>
      <c r="E22" s="51">
        <v>10860195060</v>
      </c>
      <c r="F22" s="48"/>
      <c r="G22" s="51">
        <v>10196437926</v>
      </c>
      <c r="H22" s="48"/>
      <c r="I22" s="49">
        <f t="shared" si="0"/>
        <v>663757134</v>
      </c>
      <c r="J22" s="46"/>
      <c r="K22" s="50">
        <v>2600000</v>
      </c>
      <c r="L22" s="46"/>
      <c r="M22" s="51">
        <v>10860195060</v>
      </c>
      <c r="N22" s="48"/>
      <c r="O22" s="51">
        <v>8676376394</v>
      </c>
      <c r="P22" s="48"/>
      <c r="Q22" s="108">
        <f t="shared" si="1"/>
        <v>2183818666</v>
      </c>
      <c r="R22" s="108"/>
    </row>
    <row r="23" spans="1:18" ht="18.75" x14ac:dyDescent="0.2">
      <c r="A23" s="6" t="s">
        <v>45</v>
      </c>
      <c r="C23" s="50">
        <v>385000</v>
      </c>
      <c r="D23" s="46"/>
      <c r="E23" s="51">
        <v>24129818212</v>
      </c>
      <c r="F23" s="48"/>
      <c r="G23" s="51">
        <v>20302725712</v>
      </c>
      <c r="H23" s="48"/>
      <c r="I23" s="49">
        <f t="shared" si="0"/>
        <v>3827092500</v>
      </c>
      <c r="J23" s="46"/>
      <c r="K23" s="50">
        <v>385000</v>
      </c>
      <c r="L23" s="46"/>
      <c r="M23" s="51">
        <v>24129818212</v>
      </c>
      <c r="N23" s="48"/>
      <c r="O23" s="51">
        <v>17451541800</v>
      </c>
      <c r="P23" s="48"/>
      <c r="Q23" s="108">
        <f t="shared" si="1"/>
        <v>6678276412</v>
      </c>
      <c r="R23" s="108"/>
    </row>
    <row r="24" spans="1:18" ht="18.75" x14ac:dyDescent="0.2">
      <c r="A24" s="6" t="s">
        <v>54</v>
      </c>
      <c r="C24" s="50">
        <v>8750000</v>
      </c>
      <c r="D24" s="46"/>
      <c r="E24" s="51">
        <v>58276181250</v>
      </c>
      <c r="F24" s="48"/>
      <c r="G24" s="51">
        <v>62807806687</v>
      </c>
      <c r="H24" s="48"/>
      <c r="I24" s="49">
        <f t="shared" si="0"/>
        <v>-4531625437</v>
      </c>
      <c r="J24" s="46"/>
      <c r="K24" s="50">
        <v>8750000</v>
      </c>
      <c r="L24" s="46"/>
      <c r="M24" s="51">
        <v>58276181250</v>
      </c>
      <c r="N24" s="48"/>
      <c r="O24" s="51">
        <v>54097410398</v>
      </c>
      <c r="P24" s="48"/>
      <c r="Q24" s="108">
        <f t="shared" si="1"/>
        <v>4178770852</v>
      </c>
      <c r="R24" s="108"/>
    </row>
    <row r="25" spans="1:18" ht="18.75" x14ac:dyDescent="0.2">
      <c r="A25" s="6" t="s">
        <v>38</v>
      </c>
      <c r="C25" s="50">
        <v>595000</v>
      </c>
      <c r="D25" s="46"/>
      <c r="E25" s="51">
        <v>21972729712</v>
      </c>
      <c r="F25" s="48"/>
      <c r="G25" s="51">
        <v>18808420050</v>
      </c>
      <c r="H25" s="48"/>
      <c r="I25" s="49">
        <f t="shared" si="0"/>
        <v>3164309662</v>
      </c>
      <c r="J25" s="46"/>
      <c r="K25" s="50">
        <v>595000</v>
      </c>
      <c r="L25" s="46"/>
      <c r="M25" s="51">
        <v>21972729712</v>
      </c>
      <c r="N25" s="48"/>
      <c r="O25" s="51">
        <v>11029405607</v>
      </c>
      <c r="P25" s="48"/>
      <c r="Q25" s="108">
        <f t="shared" si="1"/>
        <v>10943324105</v>
      </c>
      <c r="R25" s="108"/>
    </row>
    <row r="26" spans="1:18" ht="18.75" x14ac:dyDescent="0.2">
      <c r="A26" s="6" t="s">
        <v>31</v>
      </c>
      <c r="C26" s="50">
        <v>250000</v>
      </c>
      <c r="D26" s="46"/>
      <c r="E26" s="51">
        <v>11444000625</v>
      </c>
      <c r="F26" s="48"/>
      <c r="G26" s="51">
        <v>9947840850</v>
      </c>
      <c r="H26" s="48"/>
      <c r="I26" s="49">
        <f t="shared" si="0"/>
        <v>1496159775</v>
      </c>
      <c r="J26" s="46"/>
      <c r="K26" s="50">
        <v>250000</v>
      </c>
      <c r="L26" s="46"/>
      <c r="M26" s="51">
        <v>11444000625</v>
      </c>
      <c r="N26" s="48"/>
      <c r="O26" s="51">
        <v>11623044150</v>
      </c>
      <c r="P26" s="48"/>
      <c r="Q26" s="108">
        <f t="shared" si="1"/>
        <v>-179043525</v>
      </c>
      <c r="R26" s="108"/>
    </row>
    <row r="27" spans="1:18" ht="18.75" x14ac:dyDescent="0.2">
      <c r="A27" s="6" t="s">
        <v>63</v>
      </c>
      <c r="C27" s="50">
        <v>4472601</v>
      </c>
      <c r="D27" s="46"/>
      <c r="E27" s="51">
        <v>32411259985</v>
      </c>
      <c r="F27" s="48"/>
      <c r="G27" s="51">
        <v>27253912717</v>
      </c>
      <c r="H27" s="48"/>
      <c r="I27" s="49">
        <f t="shared" si="0"/>
        <v>5157347268</v>
      </c>
      <c r="J27" s="46"/>
      <c r="K27" s="50">
        <v>4472601</v>
      </c>
      <c r="L27" s="46"/>
      <c r="M27" s="51">
        <v>32411259989</v>
      </c>
      <c r="N27" s="48"/>
      <c r="O27" s="51">
        <v>20517192000</v>
      </c>
      <c r="P27" s="48"/>
      <c r="Q27" s="108">
        <f t="shared" si="1"/>
        <v>11894067989</v>
      </c>
      <c r="R27" s="108"/>
    </row>
    <row r="28" spans="1:18" ht="18.75" x14ac:dyDescent="0.2">
      <c r="A28" s="6" t="s">
        <v>64</v>
      </c>
      <c r="C28" s="50">
        <v>1206000</v>
      </c>
      <c r="D28" s="46"/>
      <c r="E28" s="51">
        <v>21458954970</v>
      </c>
      <c r="F28" s="48"/>
      <c r="G28" s="51">
        <v>20026106994</v>
      </c>
      <c r="H28" s="48"/>
      <c r="I28" s="49">
        <f t="shared" si="0"/>
        <v>1432847976</v>
      </c>
      <c r="J28" s="46"/>
      <c r="K28" s="50">
        <v>1206000</v>
      </c>
      <c r="L28" s="46"/>
      <c r="M28" s="51">
        <v>21458954970</v>
      </c>
      <c r="N28" s="48"/>
      <c r="O28" s="51">
        <v>20026106994</v>
      </c>
      <c r="P28" s="48"/>
      <c r="Q28" s="108">
        <f t="shared" si="1"/>
        <v>1432847976</v>
      </c>
      <c r="R28" s="108"/>
    </row>
    <row r="29" spans="1:18" ht="18.75" x14ac:dyDescent="0.2">
      <c r="A29" s="6" t="s">
        <v>42</v>
      </c>
      <c r="C29" s="50">
        <v>1440000</v>
      </c>
      <c r="D29" s="46"/>
      <c r="E29" s="51">
        <v>6613215840</v>
      </c>
      <c r="F29" s="48"/>
      <c r="G29" s="51">
        <v>6083586000</v>
      </c>
      <c r="H29" s="48"/>
      <c r="I29" s="49">
        <f t="shared" si="0"/>
        <v>529629840</v>
      </c>
      <c r="J29" s="46"/>
      <c r="K29" s="50">
        <v>1440000</v>
      </c>
      <c r="L29" s="46"/>
      <c r="M29" s="51">
        <v>6613215840</v>
      </c>
      <c r="N29" s="48"/>
      <c r="O29" s="51">
        <v>5980204800</v>
      </c>
      <c r="P29" s="48"/>
      <c r="Q29" s="108">
        <f t="shared" si="1"/>
        <v>633011040</v>
      </c>
      <c r="R29" s="108"/>
    </row>
    <row r="30" spans="1:18" ht="18.75" x14ac:dyDescent="0.2">
      <c r="A30" s="6" t="s">
        <v>57</v>
      </c>
      <c r="C30" s="50">
        <v>281250</v>
      </c>
      <c r="D30" s="46"/>
      <c r="E30" s="51">
        <v>5790030609</v>
      </c>
      <c r="F30" s="48"/>
      <c r="G30" s="51">
        <v>5166574875</v>
      </c>
      <c r="H30" s="48"/>
      <c r="I30" s="49">
        <f t="shared" si="0"/>
        <v>623455734</v>
      </c>
      <c r="J30" s="46"/>
      <c r="K30" s="50">
        <v>281250</v>
      </c>
      <c r="L30" s="46"/>
      <c r="M30" s="51">
        <v>5790030609</v>
      </c>
      <c r="N30" s="48"/>
      <c r="O30" s="51">
        <v>4498076250</v>
      </c>
      <c r="P30" s="48"/>
      <c r="Q30" s="108">
        <f t="shared" si="1"/>
        <v>1291954359</v>
      </c>
      <c r="R30" s="108"/>
    </row>
    <row r="31" spans="1:18" ht="18.75" x14ac:dyDescent="0.2">
      <c r="A31" s="6" t="s">
        <v>21</v>
      </c>
      <c r="C31" s="50">
        <v>2035520</v>
      </c>
      <c r="D31" s="46"/>
      <c r="E31" s="51">
        <v>36522526240</v>
      </c>
      <c r="F31" s="48"/>
      <c r="G31" s="51">
        <v>39699277830</v>
      </c>
      <c r="H31" s="48"/>
      <c r="I31" s="49">
        <f t="shared" si="0"/>
        <v>-3176751590</v>
      </c>
      <c r="J31" s="46"/>
      <c r="K31" s="50">
        <v>2035520</v>
      </c>
      <c r="L31" s="46"/>
      <c r="M31" s="51">
        <v>36522526240</v>
      </c>
      <c r="N31" s="48"/>
      <c r="O31" s="51">
        <v>29116850559</v>
      </c>
      <c r="P31" s="48"/>
      <c r="Q31" s="108">
        <f t="shared" si="1"/>
        <v>7405675681</v>
      </c>
      <c r="R31" s="108"/>
    </row>
    <row r="32" spans="1:18" ht="18.75" x14ac:dyDescent="0.2">
      <c r="A32" s="6" t="s">
        <v>62</v>
      </c>
      <c r="C32" s="50">
        <v>305300</v>
      </c>
      <c r="D32" s="46"/>
      <c r="E32" s="51">
        <v>17268209158</v>
      </c>
      <c r="F32" s="48"/>
      <c r="G32" s="51">
        <v>16418455456</v>
      </c>
      <c r="H32" s="48"/>
      <c r="I32" s="49">
        <f t="shared" si="0"/>
        <v>849753702</v>
      </c>
      <c r="J32" s="46"/>
      <c r="K32" s="50">
        <v>305300</v>
      </c>
      <c r="L32" s="46"/>
      <c r="M32" s="51">
        <v>17268209158</v>
      </c>
      <c r="N32" s="48"/>
      <c r="O32" s="51">
        <v>15599050101</v>
      </c>
      <c r="P32" s="48"/>
      <c r="Q32" s="108">
        <f t="shared" si="1"/>
        <v>1669159057</v>
      </c>
      <c r="R32" s="108"/>
    </row>
    <row r="33" spans="1:18" ht="18.75" x14ac:dyDescent="0.2">
      <c r="A33" s="6" t="s">
        <v>25</v>
      </c>
      <c r="C33" s="50">
        <v>5769173</v>
      </c>
      <c r="D33" s="46"/>
      <c r="E33" s="51">
        <v>24350157902</v>
      </c>
      <c r="F33" s="48"/>
      <c r="G33" s="51">
        <v>18024622300</v>
      </c>
      <c r="H33" s="48"/>
      <c r="I33" s="49">
        <f t="shared" si="0"/>
        <v>6325535602</v>
      </c>
      <c r="J33" s="46"/>
      <c r="K33" s="50">
        <v>5769173</v>
      </c>
      <c r="L33" s="46"/>
      <c r="M33" s="51">
        <v>24350157902</v>
      </c>
      <c r="N33" s="48"/>
      <c r="O33" s="51">
        <v>14232209004</v>
      </c>
      <c r="P33" s="48"/>
      <c r="Q33" s="108">
        <f t="shared" si="1"/>
        <v>10117948898</v>
      </c>
      <c r="R33" s="108"/>
    </row>
    <row r="34" spans="1:18" ht="18.75" x14ac:dyDescent="0.2">
      <c r="A34" s="6" t="s">
        <v>60</v>
      </c>
      <c r="C34" s="50">
        <v>50000</v>
      </c>
      <c r="D34" s="46"/>
      <c r="E34" s="51">
        <v>734105925</v>
      </c>
      <c r="F34" s="48"/>
      <c r="G34" s="51">
        <v>752992875</v>
      </c>
      <c r="H34" s="48"/>
      <c r="I34" s="49">
        <f t="shared" si="0"/>
        <v>-18886950</v>
      </c>
      <c r="J34" s="46"/>
      <c r="K34" s="50">
        <v>50000</v>
      </c>
      <c r="L34" s="46"/>
      <c r="M34" s="51">
        <v>734105929</v>
      </c>
      <c r="N34" s="48"/>
      <c r="O34" s="51">
        <v>908064676</v>
      </c>
      <c r="P34" s="48"/>
      <c r="Q34" s="108">
        <f t="shared" si="1"/>
        <v>-173958747</v>
      </c>
      <c r="R34" s="108"/>
    </row>
    <row r="35" spans="1:18" ht="18.75" x14ac:dyDescent="0.2">
      <c r="A35" s="6" t="s">
        <v>24</v>
      </c>
      <c r="C35" s="50">
        <v>29884508</v>
      </c>
      <c r="D35" s="46"/>
      <c r="E35" s="51">
        <v>76851220423</v>
      </c>
      <c r="F35" s="48"/>
      <c r="G35" s="51">
        <v>92217826740</v>
      </c>
      <c r="H35" s="48"/>
      <c r="I35" s="49">
        <f t="shared" si="0"/>
        <v>-15366606317</v>
      </c>
      <c r="J35" s="46"/>
      <c r="K35" s="50">
        <v>29884508</v>
      </c>
      <c r="L35" s="46"/>
      <c r="M35" s="51">
        <v>76851220423</v>
      </c>
      <c r="N35" s="48"/>
      <c r="O35" s="51">
        <v>56892396734</v>
      </c>
      <c r="P35" s="48"/>
      <c r="Q35" s="108">
        <f t="shared" si="1"/>
        <v>19958823689</v>
      </c>
      <c r="R35" s="108"/>
    </row>
    <row r="36" spans="1:18" ht="18.75" x14ac:dyDescent="0.2">
      <c r="A36" s="6" t="s">
        <v>37</v>
      </c>
      <c r="C36" s="50">
        <v>617383</v>
      </c>
      <c r="D36" s="46"/>
      <c r="E36" s="51">
        <v>613709571</v>
      </c>
      <c r="F36" s="48"/>
      <c r="G36" s="51">
        <v>613709571</v>
      </c>
      <c r="H36" s="48"/>
      <c r="I36" s="49">
        <f t="shared" si="0"/>
        <v>0</v>
      </c>
      <c r="J36" s="46"/>
      <c r="K36" s="50">
        <v>617383</v>
      </c>
      <c r="L36" s="46"/>
      <c r="M36" s="51">
        <v>613709571</v>
      </c>
      <c r="N36" s="48"/>
      <c r="O36" s="51">
        <v>1861994838</v>
      </c>
      <c r="P36" s="48"/>
      <c r="Q36" s="108">
        <f t="shared" si="1"/>
        <v>-1248285267</v>
      </c>
      <c r="R36" s="108"/>
    </row>
    <row r="37" spans="1:18" ht="18.75" x14ac:dyDescent="0.2">
      <c r="A37" s="6" t="s">
        <v>23</v>
      </c>
      <c r="C37" s="50">
        <v>72634517</v>
      </c>
      <c r="D37" s="46"/>
      <c r="E37" s="51">
        <v>47797950154</v>
      </c>
      <c r="F37" s="48"/>
      <c r="G37" s="51">
        <v>45992891614</v>
      </c>
      <c r="H37" s="48"/>
      <c r="I37" s="49">
        <f t="shared" si="0"/>
        <v>1805058540</v>
      </c>
      <c r="J37" s="46"/>
      <c r="K37" s="50">
        <v>72634517</v>
      </c>
      <c r="L37" s="46"/>
      <c r="M37" s="51">
        <v>47797950154</v>
      </c>
      <c r="N37" s="48"/>
      <c r="O37" s="51">
        <v>44141738968</v>
      </c>
      <c r="P37" s="48"/>
      <c r="Q37" s="108">
        <f t="shared" si="1"/>
        <v>3656211186</v>
      </c>
      <c r="R37" s="108"/>
    </row>
    <row r="38" spans="1:18" ht="18.75" x14ac:dyDescent="0.2">
      <c r="A38" s="6" t="s">
        <v>27</v>
      </c>
      <c r="C38" s="50">
        <v>1891700</v>
      </c>
      <c r="D38" s="46"/>
      <c r="E38" s="51">
        <v>5237037612</v>
      </c>
      <c r="F38" s="48"/>
      <c r="G38" s="51">
        <v>4584523410</v>
      </c>
      <c r="H38" s="48"/>
      <c r="I38" s="49">
        <f t="shared" si="0"/>
        <v>652514202</v>
      </c>
      <c r="J38" s="46"/>
      <c r="K38" s="50">
        <v>1891700</v>
      </c>
      <c r="L38" s="46"/>
      <c r="M38" s="51">
        <v>5237037612</v>
      </c>
      <c r="N38" s="48"/>
      <c r="O38" s="51">
        <v>5208830946</v>
      </c>
      <c r="P38" s="48"/>
      <c r="Q38" s="108">
        <f t="shared" si="1"/>
        <v>28206666</v>
      </c>
      <c r="R38" s="108"/>
    </row>
    <row r="39" spans="1:18" ht="18.75" x14ac:dyDescent="0.2">
      <c r="A39" s="6" t="s">
        <v>20</v>
      </c>
      <c r="C39" s="50">
        <v>40000001</v>
      </c>
      <c r="D39" s="46"/>
      <c r="E39" s="51">
        <v>23936724598</v>
      </c>
      <c r="F39" s="48"/>
      <c r="G39" s="51">
        <v>18743620422</v>
      </c>
      <c r="H39" s="48"/>
      <c r="I39" s="49">
        <f t="shared" si="0"/>
        <v>5193104176</v>
      </c>
      <c r="J39" s="46"/>
      <c r="K39" s="50">
        <v>40000001</v>
      </c>
      <c r="L39" s="46"/>
      <c r="M39" s="51">
        <v>23936724598</v>
      </c>
      <c r="N39" s="48"/>
      <c r="O39" s="51">
        <v>15719711091</v>
      </c>
      <c r="P39" s="48"/>
      <c r="Q39" s="108">
        <f t="shared" si="1"/>
        <v>8217013507</v>
      </c>
      <c r="R39" s="108"/>
    </row>
    <row r="40" spans="1:18" ht="18.75" x14ac:dyDescent="0.2">
      <c r="A40" s="6" t="s">
        <v>46</v>
      </c>
      <c r="C40" s="50">
        <v>4400000</v>
      </c>
      <c r="D40" s="46"/>
      <c r="E40" s="51">
        <v>68056639200</v>
      </c>
      <c r="F40" s="48"/>
      <c r="G40" s="51">
        <v>56722617234</v>
      </c>
      <c r="H40" s="48"/>
      <c r="I40" s="49">
        <f t="shared" si="0"/>
        <v>11334021966</v>
      </c>
      <c r="J40" s="46"/>
      <c r="K40" s="50">
        <v>4400000</v>
      </c>
      <c r="L40" s="46"/>
      <c r="M40" s="51">
        <v>68056639200</v>
      </c>
      <c r="N40" s="48"/>
      <c r="O40" s="51">
        <v>37571113799</v>
      </c>
      <c r="P40" s="48"/>
      <c r="Q40" s="108">
        <f t="shared" si="1"/>
        <v>30485525401</v>
      </c>
      <c r="R40" s="108"/>
    </row>
    <row r="41" spans="1:18" ht="18.75" x14ac:dyDescent="0.2">
      <c r="A41" s="6" t="s">
        <v>51</v>
      </c>
      <c r="C41" s="50">
        <v>8000000</v>
      </c>
      <c r="D41" s="46"/>
      <c r="E41" s="51">
        <v>29686309200</v>
      </c>
      <c r="F41" s="48"/>
      <c r="G41" s="51">
        <v>35962497938</v>
      </c>
      <c r="H41" s="48"/>
      <c r="I41" s="49">
        <f t="shared" si="0"/>
        <v>-6276188738</v>
      </c>
      <c r="J41" s="46"/>
      <c r="K41" s="50">
        <v>8000000</v>
      </c>
      <c r="L41" s="46"/>
      <c r="M41" s="51">
        <v>29686309200</v>
      </c>
      <c r="N41" s="48"/>
      <c r="O41" s="51">
        <v>32751163989</v>
      </c>
      <c r="P41" s="48"/>
      <c r="Q41" s="108">
        <f t="shared" si="1"/>
        <v>-3064854789</v>
      </c>
      <c r="R41" s="108"/>
    </row>
    <row r="42" spans="1:18" ht="18.75" x14ac:dyDescent="0.2">
      <c r="A42" s="6" t="s">
        <v>53</v>
      </c>
      <c r="C42" s="50">
        <v>175000</v>
      </c>
      <c r="D42" s="46"/>
      <c r="E42" s="51">
        <v>8532676687</v>
      </c>
      <c r="F42" s="48"/>
      <c r="G42" s="51">
        <v>7793352000</v>
      </c>
      <c r="H42" s="48"/>
      <c r="I42" s="49">
        <f t="shared" si="0"/>
        <v>739324687</v>
      </c>
      <c r="J42" s="46"/>
      <c r="K42" s="50">
        <v>175000</v>
      </c>
      <c r="L42" s="46"/>
      <c r="M42" s="51">
        <v>8532676687</v>
      </c>
      <c r="N42" s="48"/>
      <c r="O42" s="51">
        <v>7339157909</v>
      </c>
      <c r="P42" s="48"/>
      <c r="Q42" s="108">
        <f t="shared" si="1"/>
        <v>1193518778</v>
      </c>
      <c r="R42" s="108"/>
    </row>
    <row r="43" spans="1:18" ht="18.75" x14ac:dyDescent="0.2">
      <c r="A43" s="6" t="s">
        <v>68</v>
      </c>
      <c r="C43" s="50">
        <v>50000</v>
      </c>
      <c r="D43" s="46"/>
      <c r="E43" s="51">
        <v>13971869775</v>
      </c>
      <c r="F43" s="48"/>
      <c r="G43" s="51">
        <v>13761258598</v>
      </c>
      <c r="H43" s="48"/>
      <c r="I43" s="49">
        <f t="shared" si="0"/>
        <v>210611177</v>
      </c>
      <c r="J43" s="46"/>
      <c r="K43" s="50">
        <v>50000</v>
      </c>
      <c r="L43" s="46"/>
      <c r="M43" s="51">
        <v>13971869777</v>
      </c>
      <c r="N43" s="48"/>
      <c r="O43" s="51">
        <v>13761258598</v>
      </c>
      <c r="P43" s="48"/>
      <c r="Q43" s="108">
        <f t="shared" si="1"/>
        <v>210611179</v>
      </c>
      <c r="R43" s="108"/>
    </row>
    <row r="44" spans="1:18" ht="18.75" x14ac:dyDescent="0.2">
      <c r="A44" s="6" t="s">
        <v>33</v>
      </c>
      <c r="C44" s="50">
        <v>8000000</v>
      </c>
      <c r="D44" s="46"/>
      <c r="E44" s="51">
        <v>70458264000</v>
      </c>
      <c r="F44" s="48"/>
      <c r="G44" s="51">
        <v>65925408415</v>
      </c>
      <c r="H44" s="48"/>
      <c r="I44" s="49">
        <f t="shared" si="0"/>
        <v>4532855585</v>
      </c>
      <c r="J44" s="46"/>
      <c r="K44" s="50">
        <v>8000000</v>
      </c>
      <c r="L44" s="46"/>
      <c r="M44" s="51">
        <v>70458264000</v>
      </c>
      <c r="N44" s="48"/>
      <c r="O44" s="51">
        <v>48831724657</v>
      </c>
      <c r="P44" s="48"/>
      <c r="Q44" s="108">
        <f t="shared" si="1"/>
        <v>21626539343</v>
      </c>
      <c r="R44" s="108"/>
    </row>
    <row r="45" spans="1:18" ht="18.75" x14ac:dyDescent="0.2">
      <c r="A45" s="6" t="s">
        <v>22</v>
      </c>
      <c r="C45" s="50">
        <v>1750000</v>
      </c>
      <c r="D45" s="46"/>
      <c r="E45" s="51">
        <v>6078118725</v>
      </c>
      <c r="F45" s="48"/>
      <c r="G45" s="51">
        <v>5103949725</v>
      </c>
      <c r="H45" s="48"/>
      <c r="I45" s="49">
        <f t="shared" si="0"/>
        <v>974169000</v>
      </c>
      <c r="J45" s="46"/>
      <c r="K45" s="50">
        <v>1750000</v>
      </c>
      <c r="L45" s="46"/>
      <c r="M45" s="51">
        <v>6078118725</v>
      </c>
      <c r="N45" s="48"/>
      <c r="O45" s="51">
        <v>3871011690</v>
      </c>
      <c r="P45" s="48"/>
      <c r="Q45" s="108">
        <f t="shared" si="1"/>
        <v>2207107035</v>
      </c>
      <c r="R45" s="108"/>
    </row>
    <row r="46" spans="1:18" ht="18.75" x14ac:dyDescent="0.2">
      <c r="A46" s="6" t="s">
        <v>36</v>
      </c>
      <c r="C46" s="50">
        <v>1000000</v>
      </c>
      <c r="D46" s="46"/>
      <c r="E46" s="51">
        <v>7385791500</v>
      </c>
      <c r="F46" s="48"/>
      <c r="G46" s="51">
        <v>6769480500</v>
      </c>
      <c r="H46" s="48"/>
      <c r="I46" s="49">
        <f t="shared" si="0"/>
        <v>616311000</v>
      </c>
      <c r="J46" s="46"/>
      <c r="K46" s="50">
        <v>1000000</v>
      </c>
      <c r="L46" s="46"/>
      <c r="M46" s="51">
        <v>7385791500</v>
      </c>
      <c r="N46" s="48"/>
      <c r="O46" s="51">
        <v>6540849012</v>
      </c>
      <c r="P46" s="48"/>
      <c r="Q46" s="108">
        <f t="shared" si="1"/>
        <v>844942488</v>
      </c>
      <c r="R46" s="108"/>
    </row>
    <row r="47" spans="1:18" ht="18.75" x14ac:dyDescent="0.2">
      <c r="A47" s="6" t="s">
        <v>28</v>
      </c>
      <c r="C47" s="50">
        <v>1062500</v>
      </c>
      <c r="D47" s="46"/>
      <c r="E47" s="51">
        <v>5629429406</v>
      </c>
      <c r="F47" s="48"/>
      <c r="G47" s="51">
        <v>4791880153</v>
      </c>
      <c r="H47" s="48"/>
      <c r="I47" s="49">
        <f t="shared" si="0"/>
        <v>837549253</v>
      </c>
      <c r="J47" s="46"/>
      <c r="K47" s="50">
        <v>1062500</v>
      </c>
      <c r="L47" s="46"/>
      <c r="M47" s="51">
        <v>5629429406</v>
      </c>
      <c r="N47" s="48"/>
      <c r="O47" s="51">
        <v>3996578025</v>
      </c>
      <c r="P47" s="48"/>
      <c r="Q47" s="108">
        <f>M47-O47</f>
        <v>1632851381</v>
      </c>
      <c r="R47" s="108"/>
    </row>
    <row r="48" spans="1:18" ht="18.75" x14ac:dyDescent="0.2">
      <c r="A48" s="6" t="s">
        <v>35</v>
      </c>
      <c r="C48" s="50">
        <v>900000</v>
      </c>
      <c r="D48" s="46"/>
      <c r="E48" s="51">
        <v>3460486860</v>
      </c>
      <c r="F48" s="48"/>
      <c r="G48" s="51">
        <v>3114259245</v>
      </c>
      <c r="H48" s="48"/>
      <c r="I48" s="49">
        <f t="shared" si="0"/>
        <v>346227615</v>
      </c>
      <c r="J48" s="46"/>
      <c r="K48" s="50">
        <v>900000</v>
      </c>
      <c r="L48" s="46"/>
      <c r="M48" s="51">
        <v>3460486860</v>
      </c>
      <c r="N48" s="48"/>
      <c r="O48" s="51">
        <v>2934412033</v>
      </c>
      <c r="P48" s="48"/>
      <c r="Q48" s="108">
        <f t="shared" si="1"/>
        <v>526074827</v>
      </c>
      <c r="R48" s="108"/>
    </row>
    <row r="49" spans="1:18" ht="18.75" x14ac:dyDescent="0.2">
      <c r="A49" s="6" t="s">
        <v>52</v>
      </c>
      <c r="C49" s="50">
        <v>600000</v>
      </c>
      <c r="D49" s="46"/>
      <c r="E49" s="51">
        <v>10574703900</v>
      </c>
      <c r="F49" s="48"/>
      <c r="G49" s="51">
        <v>8071873460</v>
      </c>
      <c r="H49" s="48"/>
      <c r="I49" s="49">
        <f t="shared" si="0"/>
        <v>2502830440</v>
      </c>
      <c r="J49" s="46"/>
      <c r="K49" s="50">
        <v>600000</v>
      </c>
      <c r="L49" s="46"/>
      <c r="M49" s="51">
        <v>10574703900</v>
      </c>
      <c r="N49" s="48"/>
      <c r="O49" s="51">
        <v>8956124786</v>
      </c>
      <c r="P49" s="48"/>
      <c r="Q49" s="108">
        <f t="shared" si="1"/>
        <v>1618579114</v>
      </c>
      <c r="R49" s="108"/>
    </row>
    <row r="50" spans="1:18" ht="18.75" x14ac:dyDescent="0.2">
      <c r="A50" s="6" t="s">
        <v>39</v>
      </c>
      <c r="C50" s="50">
        <v>800000</v>
      </c>
      <c r="D50" s="46"/>
      <c r="E50" s="51">
        <v>4524915600</v>
      </c>
      <c r="F50" s="48"/>
      <c r="G50" s="51">
        <v>4007214360</v>
      </c>
      <c r="H50" s="48"/>
      <c r="I50" s="49">
        <f t="shared" si="0"/>
        <v>517701240</v>
      </c>
      <c r="J50" s="46"/>
      <c r="K50" s="50">
        <v>800000</v>
      </c>
      <c r="L50" s="46"/>
      <c r="M50" s="51">
        <v>4524915600</v>
      </c>
      <c r="N50" s="48"/>
      <c r="O50" s="51">
        <v>3961090440</v>
      </c>
      <c r="P50" s="48"/>
      <c r="Q50" s="108">
        <f t="shared" si="1"/>
        <v>563825160</v>
      </c>
      <c r="R50" s="108"/>
    </row>
    <row r="51" spans="1:18" ht="18.75" x14ac:dyDescent="0.2">
      <c r="A51" s="6" t="s">
        <v>44</v>
      </c>
      <c r="C51" s="50">
        <v>1000000</v>
      </c>
      <c r="D51" s="46"/>
      <c r="E51" s="51">
        <v>6262515000</v>
      </c>
      <c r="F51" s="48"/>
      <c r="G51" s="51">
        <v>4867862850</v>
      </c>
      <c r="H51" s="48"/>
      <c r="I51" s="49">
        <f t="shared" si="0"/>
        <v>1394652150</v>
      </c>
      <c r="J51" s="46"/>
      <c r="K51" s="50">
        <v>1000000</v>
      </c>
      <c r="L51" s="46"/>
      <c r="M51" s="51">
        <v>6262515000</v>
      </c>
      <c r="N51" s="48"/>
      <c r="O51" s="51">
        <v>5874835500</v>
      </c>
      <c r="P51" s="48"/>
      <c r="Q51" s="108">
        <f t="shared" si="1"/>
        <v>387679500</v>
      </c>
      <c r="R51" s="108"/>
    </row>
    <row r="52" spans="1:18" ht="18.75" x14ac:dyDescent="0.2">
      <c r="A52" s="6" t="s">
        <v>59</v>
      </c>
      <c r="C52" s="50">
        <v>11756699</v>
      </c>
      <c r="D52" s="46"/>
      <c r="E52" s="51">
        <v>49493372024</v>
      </c>
      <c r="F52" s="48"/>
      <c r="G52" s="51">
        <v>50521805728</v>
      </c>
      <c r="H52" s="48"/>
      <c r="I52" s="49">
        <f t="shared" si="0"/>
        <v>-1028433704</v>
      </c>
      <c r="J52" s="46"/>
      <c r="K52" s="50">
        <v>11756699</v>
      </c>
      <c r="L52" s="46"/>
      <c r="M52" s="51">
        <v>49493372024</v>
      </c>
      <c r="N52" s="48"/>
      <c r="O52" s="51">
        <v>41254215642</v>
      </c>
      <c r="P52" s="48"/>
      <c r="Q52" s="108">
        <f t="shared" si="1"/>
        <v>8239156382</v>
      </c>
      <c r="R52" s="108"/>
    </row>
    <row r="53" spans="1:18" ht="18.75" x14ac:dyDescent="0.2">
      <c r="A53" s="6" t="s">
        <v>40</v>
      </c>
      <c r="C53" s="50">
        <v>1</v>
      </c>
      <c r="D53" s="46"/>
      <c r="E53" s="51">
        <v>538</v>
      </c>
      <c r="F53" s="48"/>
      <c r="G53" s="51">
        <v>150897488</v>
      </c>
      <c r="H53" s="48"/>
      <c r="I53" s="49">
        <f t="shared" si="0"/>
        <v>-150896950</v>
      </c>
      <c r="J53" s="46"/>
      <c r="K53" s="50">
        <v>1</v>
      </c>
      <c r="L53" s="46"/>
      <c r="M53" s="51">
        <v>538</v>
      </c>
      <c r="N53" s="48"/>
      <c r="O53" s="51">
        <v>344</v>
      </c>
      <c r="P53" s="48"/>
      <c r="Q53" s="108">
        <f t="shared" si="1"/>
        <v>194</v>
      </c>
      <c r="R53" s="108"/>
    </row>
    <row r="54" spans="1:18" ht="18.75" x14ac:dyDescent="0.2">
      <c r="A54" s="6" t="s">
        <v>66</v>
      </c>
      <c r="C54" s="50">
        <v>217280</v>
      </c>
      <c r="D54" s="46"/>
      <c r="E54" s="51">
        <v>325492686</v>
      </c>
      <c r="F54" s="48"/>
      <c r="G54" s="51">
        <v>98210560</v>
      </c>
      <c r="H54" s="48"/>
      <c r="I54" s="49">
        <f t="shared" si="0"/>
        <v>227282126</v>
      </c>
      <c r="J54" s="46"/>
      <c r="K54" s="50">
        <v>217280</v>
      </c>
      <c r="L54" s="46"/>
      <c r="M54" s="51">
        <v>325492686</v>
      </c>
      <c r="N54" s="48"/>
      <c r="O54" s="51">
        <v>98210560</v>
      </c>
      <c r="P54" s="48"/>
      <c r="Q54" s="108">
        <f t="shared" si="1"/>
        <v>227282126</v>
      </c>
      <c r="R54" s="108"/>
    </row>
    <row r="55" spans="1:18" ht="18.75" x14ac:dyDescent="0.2">
      <c r="A55" s="37" t="s">
        <v>26</v>
      </c>
      <c r="C55" s="52">
        <v>426720</v>
      </c>
      <c r="D55" s="46"/>
      <c r="E55" s="53">
        <v>1063421807</v>
      </c>
      <c r="F55" s="48"/>
      <c r="G55" s="53">
        <v>1117761102</v>
      </c>
      <c r="H55" s="48"/>
      <c r="I55" s="49">
        <f t="shared" si="0"/>
        <v>-54339295</v>
      </c>
      <c r="J55" s="46"/>
      <c r="K55" s="52">
        <v>426720</v>
      </c>
      <c r="L55" s="46"/>
      <c r="M55" s="53">
        <v>1063421807</v>
      </c>
      <c r="N55" s="48"/>
      <c r="O55" s="53">
        <v>944498187</v>
      </c>
      <c r="P55" s="48"/>
      <c r="Q55" s="108">
        <f t="shared" si="1"/>
        <v>118923620</v>
      </c>
      <c r="R55" s="108"/>
    </row>
    <row r="56" spans="1:18" s="42" customFormat="1" ht="21" x14ac:dyDescent="0.2">
      <c r="A56" s="41"/>
      <c r="C56" s="54"/>
      <c r="D56" s="55"/>
      <c r="E56" s="56">
        <f>SUM(E8:E55)</f>
        <v>978881676857</v>
      </c>
      <c r="F56" s="55"/>
      <c r="G56" s="56">
        <f>SUM(G8:G55)</f>
        <v>955781253868</v>
      </c>
      <c r="H56" s="55"/>
      <c r="I56" s="57">
        <f>SUM(I8:I55)</f>
        <v>23100422989</v>
      </c>
      <c r="J56" s="55"/>
      <c r="K56" s="54"/>
      <c r="L56" s="55"/>
      <c r="M56" s="56">
        <f>SUM(M8:M55)</f>
        <v>978881676867</v>
      </c>
      <c r="N56" s="55"/>
      <c r="O56" s="56">
        <f>SUM(O8:O55)</f>
        <v>792381093628</v>
      </c>
      <c r="P56" s="55"/>
      <c r="Q56" s="109">
        <f>SUM(Q8:R55)</f>
        <v>186500583239</v>
      </c>
      <c r="R56" s="109"/>
    </row>
    <row r="59" spans="1:18" x14ac:dyDescent="0.2">
      <c r="O59" s="31"/>
      <c r="P59" s="31"/>
      <c r="Q59" s="31"/>
    </row>
    <row r="60" spans="1:18" x14ac:dyDescent="0.2">
      <c r="O60" s="58">
        <v>792381093628</v>
      </c>
      <c r="P60" s="31"/>
      <c r="Q60" s="58">
        <v>186500583239</v>
      </c>
    </row>
    <row r="61" spans="1:18" x14ac:dyDescent="0.2">
      <c r="O61" s="31"/>
      <c r="P61" s="31"/>
      <c r="Q61" s="31"/>
    </row>
    <row r="62" spans="1:18" x14ac:dyDescent="0.2">
      <c r="O62" s="31"/>
      <c r="P62" s="31"/>
      <c r="Q62" s="31"/>
    </row>
    <row r="63" spans="1:18" x14ac:dyDescent="0.2">
      <c r="O63" s="58">
        <f>O60-O56</f>
        <v>0</v>
      </c>
      <c r="P63" s="31"/>
      <c r="Q63" s="58">
        <f>Q60-Q56</f>
        <v>0</v>
      </c>
    </row>
    <row r="64" spans="1:18" x14ac:dyDescent="0.2">
      <c r="O64" s="31"/>
      <c r="P64" s="31"/>
      <c r="Q64" s="31"/>
    </row>
  </sheetData>
  <mergeCells count="57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53:R53"/>
    <mergeCell ref="Q54:R54"/>
    <mergeCell ref="Q55:R55"/>
    <mergeCell ref="Q56:R56"/>
    <mergeCell ref="Q48:R48"/>
    <mergeCell ref="Q49:R49"/>
    <mergeCell ref="Q50:R50"/>
    <mergeCell ref="Q51:R51"/>
    <mergeCell ref="Q52:R52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5"/>
  <sheetViews>
    <sheetView rightToLeft="1" workbookViewId="0">
      <selection activeCell="A4" sqref="A4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5.5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</row>
    <row r="2" spans="1:49" ht="25.5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</row>
    <row r="3" spans="1:49" ht="25.5" x14ac:dyDescent="0.2">
      <c r="A3" s="89" t="s">
        <v>222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</row>
    <row r="5" spans="1:49" ht="24" x14ac:dyDescent="0.2">
      <c r="A5" s="99" t="s">
        <v>72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</row>
    <row r="6" spans="1:49" ht="21" x14ac:dyDescent="0.2">
      <c r="I6" s="97" t="s">
        <v>7</v>
      </c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C6" s="97" t="s">
        <v>9</v>
      </c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</row>
    <row r="7" spans="1:49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21" x14ac:dyDescent="0.2">
      <c r="A8" s="91"/>
      <c r="B8" s="91"/>
      <c r="C8" s="91"/>
      <c r="D8" s="91"/>
      <c r="E8" s="91"/>
      <c r="F8" s="91"/>
      <c r="G8" s="91"/>
      <c r="I8" s="97" t="s">
        <v>73</v>
      </c>
      <c r="J8" s="97"/>
      <c r="K8" s="97"/>
      <c r="M8" s="97" t="s">
        <v>74</v>
      </c>
      <c r="N8" s="97"/>
      <c r="O8" s="97"/>
      <c r="Q8" s="97" t="s">
        <v>75</v>
      </c>
      <c r="R8" s="97"/>
      <c r="S8" s="97"/>
      <c r="T8" s="97"/>
      <c r="U8" s="97"/>
      <c r="W8" s="97" t="s">
        <v>76</v>
      </c>
      <c r="X8" s="97"/>
      <c r="Y8" s="97"/>
      <c r="Z8" s="97"/>
      <c r="AA8" s="97"/>
      <c r="AC8" s="97" t="s">
        <v>73</v>
      </c>
      <c r="AD8" s="97"/>
      <c r="AE8" s="97"/>
      <c r="AF8" s="97"/>
      <c r="AG8" s="97"/>
      <c r="AI8" s="97" t="s">
        <v>74</v>
      </c>
      <c r="AJ8" s="97"/>
      <c r="AK8" s="97"/>
      <c r="AM8" s="97" t="s">
        <v>75</v>
      </c>
      <c r="AN8" s="97"/>
      <c r="AO8" s="97"/>
      <c r="AQ8" s="97" t="s">
        <v>76</v>
      </c>
      <c r="AR8" s="97"/>
      <c r="AS8" s="97"/>
    </row>
    <row r="9" spans="1:49" ht="24" x14ac:dyDescent="0.2">
      <c r="A9" s="99" t="s">
        <v>77</v>
      </c>
      <c r="B9" s="101"/>
      <c r="C9" s="101"/>
      <c r="D9" s="101"/>
      <c r="E9" s="101"/>
      <c r="F9" s="101"/>
      <c r="G9" s="101"/>
      <c r="H9" s="99"/>
      <c r="I9" s="100"/>
      <c r="J9" s="100"/>
      <c r="K9" s="100"/>
      <c r="L9" s="99"/>
      <c r="M9" s="100"/>
      <c r="N9" s="100"/>
      <c r="O9" s="100"/>
      <c r="P9" s="99"/>
      <c r="Q9" s="100"/>
      <c r="R9" s="100"/>
      <c r="S9" s="100"/>
      <c r="T9" s="100"/>
      <c r="U9" s="100"/>
      <c r="V9" s="99"/>
      <c r="W9" s="100"/>
      <c r="X9" s="100"/>
      <c r="Y9" s="100"/>
      <c r="Z9" s="100"/>
      <c r="AA9" s="100"/>
      <c r="AB9" s="99"/>
      <c r="AC9" s="100"/>
      <c r="AD9" s="100"/>
      <c r="AE9" s="100"/>
      <c r="AF9" s="100"/>
      <c r="AG9" s="100"/>
      <c r="AH9" s="99"/>
      <c r="AI9" s="100"/>
      <c r="AJ9" s="100"/>
      <c r="AK9" s="100"/>
      <c r="AL9" s="99"/>
      <c r="AM9" s="100"/>
      <c r="AN9" s="100"/>
      <c r="AO9" s="100"/>
      <c r="AP9" s="99"/>
      <c r="AQ9" s="100"/>
      <c r="AR9" s="100"/>
      <c r="AS9" s="100"/>
      <c r="AT9" s="99"/>
      <c r="AU9" s="99"/>
      <c r="AV9" s="99"/>
      <c r="AW9" s="99"/>
    </row>
    <row r="10" spans="1:49" ht="21" x14ac:dyDescent="0.2">
      <c r="C10" s="97" t="s">
        <v>7</v>
      </c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Y10" s="97" t="s">
        <v>9</v>
      </c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</row>
    <row r="11" spans="1:49" ht="21" x14ac:dyDescent="0.2">
      <c r="A11" s="33"/>
      <c r="C11" s="4" t="s">
        <v>78</v>
      </c>
      <c r="D11" s="3"/>
      <c r="E11" s="4" t="s">
        <v>79</v>
      </c>
      <c r="F11" s="3"/>
      <c r="G11" s="96" t="s">
        <v>80</v>
      </c>
      <c r="H11" s="96"/>
      <c r="I11" s="96"/>
      <c r="J11" s="3"/>
      <c r="K11" s="96" t="s">
        <v>81</v>
      </c>
      <c r="L11" s="96"/>
      <c r="M11" s="96"/>
      <c r="N11" s="3"/>
      <c r="O11" s="96" t="s">
        <v>74</v>
      </c>
      <c r="P11" s="96"/>
      <c r="Q11" s="96"/>
      <c r="R11" s="3"/>
      <c r="S11" s="96" t="s">
        <v>75</v>
      </c>
      <c r="T11" s="96"/>
      <c r="U11" s="96"/>
      <c r="V11" s="96"/>
      <c r="W11" s="96"/>
      <c r="Y11" s="96" t="s">
        <v>78</v>
      </c>
      <c r="Z11" s="96"/>
      <c r="AA11" s="96"/>
      <c r="AB11" s="96"/>
      <c r="AC11" s="96"/>
      <c r="AD11" s="3"/>
      <c r="AE11" s="96" t="s">
        <v>79</v>
      </c>
      <c r="AF11" s="96"/>
      <c r="AG11" s="96"/>
      <c r="AH11" s="96"/>
      <c r="AI11" s="96"/>
      <c r="AJ11" s="3"/>
      <c r="AK11" s="96" t="s">
        <v>80</v>
      </c>
      <c r="AL11" s="96"/>
      <c r="AM11" s="96"/>
      <c r="AN11" s="3"/>
      <c r="AO11" s="96" t="s">
        <v>81</v>
      </c>
      <c r="AP11" s="96"/>
      <c r="AQ11" s="96"/>
      <c r="AR11" s="3"/>
      <c r="AS11" s="96" t="s">
        <v>74</v>
      </c>
      <c r="AT11" s="96"/>
      <c r="AU11" s="3"/>
      <c r="AV11" s="4" t="s">
        <v>75</v>
      </c>
    </row>
    <row r="12" spans="1:49" ht="24" x14ac:dyDescent="0.2">
      <c r="A12" s="99" t="s">
        <v>82</v>
      </c>
      <c r="B12" s="99"/>
      <c r="C12" s="100"/>
      <c r="D12" s="99"/>
      <c r="E12" s="100"/>
      <c r="F12" s="99"/>
      <c r="G12" s="100"/>
      <c r="H12" s="100"/>
      <c r="I12" s="100"/>
      <c r="J12" s="99"/>
      <c r="K12" s="100"/>
      <c r="L12" s="100"/>
      <c r="M12" s="100"/>
      <c r="N12" s="99"/>
      <c r="O12" s="100"/>
      <c r="P12" s="100"/>
      <c r="Q12" s="100"/>
      <c r="R12" s="99"/>
      <c r="S12" s="100"/>
      <c r="T12" s="100"/>
      <c r="U12" s="100"/>
      <c r="V12" s="100"/>
      <c r="W12" s="100"/>
      <c r="X12" s="99"/>
      <c r="Y12" s="100"/>
      <c r="Z12" s="100"/>
      <c r="AA12" s="100"/>
      <c r="AB12" s="100"/>
      <c r="AC12" s="100"/>
      <c r="AD12" s="99"/>
      <c r="AE12" s="100"/>
      <c r="AF12" s="100"/>
      <c r="AG12" s="100"/>
      <c r="AH12" s="100"/>
      <c r="AI12" s="100"/>
      <c r="AJ12" s="99"/>
      <c r="AK12" s="100"/>
      <c r="AL12" s="100"/>
      <c r="AM12" s="100"/>
      <c r="AN12" s="99"/>
      <c r="AO12" s="100"/>
      <c r="AP12" s="100"/>
      <c r="AQ12" s="100"/>
      <c r="AR12" s="99"/>
      <c r="AS12" s="100"/>
      <c r="AT12" s="100"/>
      <c r="AU12" s="99"/>
      <c r="AV12" s="100"/>
      <c r="AW12" s="99"/>
    </row>
    <row r="13" spans="1:49" ht="21" x14ac:dyDescent="0.2">
      <c r="C13" s="97" t="s">
        <v>7</v>
      </c>
      <c r="D13" s="97"/>
      <c r="E13" s="97"/>
      <c r="F13" s="97"/>
      <c r="G13" s="97"/>
      <c r="H13" s="97"/>
      <c r="I13" s="97"/>
      <c r="J13" s="97"/>
      <c r="K13" s="97"/>
      <c r="L13" s="97"/>
      <c r="M13" s="97"/>
      <c r="O13" s="97" t="s">
        <v>9</v>
      </c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</row>
    <row r="14" spans="1:49" ht="21" x14ac:dyDescent="0.2">
      <c r="A14" s="33"/>
      <c r="C14" s="4" t="s">
        <v>79</v>
      </c>
      <c r="D14" s="3"/>
      <c r="E14" s="4" t="s">
        <v>81</v>
      </c>
      <c r="F14" s="3"/>
      <c r="G14" s="96" t="s">
        <v>74</v>
      </c>
      <c r="H14" s="96"/>
      <c r="I14" s="96"/>
      <c r="J14" s="3"/>
      <c r="K14" s="96" t="s">
        <v>75</v>
      </c>
      <c r="L14" s="96"/>
      <c r="M14" s="96"/>
      <c r="O14" s="96" t="s">
        <v>79</v>
      </c>
      <c r="P14" s="96"/>
      <c r="Q14" s="96"/>
      <c r="R14" s="96"/>
      <c r="S14" s="96"/>
      <c r="T14" s="3"/>
      <c r="U14" s="96" t="s">
        <v>81</v>
      </c>
      <c r="V14" s="96"/>
      <c r="W14" s="96"/>
      <c r="X14" s="96"/>
      <c r="Y14" s="96"/>
      <c r="Z14" s="3"/>
      <c r="AA14" s="96" t="s">
        <v>74</v>
      </c>
      <c r="AB14" s="96"/>
      <c r="AC14" s="96"/>
      <c r="AD14" s="96"/>
      <c r="AE14" s="96"/>
      <c r="AF14" s="3"/>
      <c r="AG14" s="96" t="s">
        <v>75</v>
      </c>
      <c r="AH14" s="96"/>
      <c r="AI14" s="96"/>
    </row>
    <row r="15" spans="1:49" x14ac:dyDescent="0.2">
      <c r="A15" s="11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9"/>
  <sheetViews>
    <sheetView rightToLeft="1" workbookViewId="0">
      <selection activeCell="A4" sqref="A4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5.5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</row>
    <row r="2" spans="1:27" ht="25.5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</row>
    <row r="3" spans="1:27" ht="25.5" x14ac:dyDescent="0.2">
      <c r="A3" s="89" t="s">
        <v>222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</row>
    <row r="5" spans="1:27" ht="24" x14ac:dyDescent="0.2">
      <c r="A5" s="1" t="s">
        <v>83</v>
      </c>
      <c r="B5" s="99" t="s">
        <v>84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</row>
    <row r="6" spans="1:27" ht="21" x14ac:dyDescent="0.2">
      <c r="E6" s="97" t="s">
        <v>7</v>
      </c>
      <c r="F6" s="97"/>
      <c r="G6" s="97"/>
      <c r="H6" s="97"/>
      <c r="I6" s="97"/>
      <c r="K6" s="97" t="s">
        <v>8</v>
      </c>
      <c r="L6" s="97"/>
      <c r="M6" s="97"/>
      <c r="N6" s="97"/>
      <c r="O6" s="97"/>
      <c r="P6" s="97"/>
      <c r="Q6" s="97"/>
      <c r="S6" s="97" t="s">
        <v>9</v>
      </c>
      <c r="T6" s="97"/>
      <c r="U6" s="97"/>
      <c r="V6" s="97"/>
      <c r="W6" s="97"/>
      <c r="X6" s="97"/>
      <c r="Y6" s="97"/>
      <c r="Z6" s="97"/>
      <c r="AA6" s="97"/>
    </row>
    <row r="7" spans="1:27" ht="21" x14ac:dyDescent="0.2">
      <c r="A7" s="11"/>
      <c r="B7" s="11"/>
      <c r="E7" s="3"/>
      <c r="F7" s="3"/>
      <c r="G7" s="3"/>
      <c r="H7" s="3"/>
      <c r="I7" s="3"/>
      <c r="K7" s="96" t="s">
        <v>85</v>
      </c>
      <c r="L7" s="96"/>
      <c r="M7" s="96"/>
      <c r="N7" s="3"/>
      <c r="O7" s="96" t="s">
        <v>86</v>
      </c>
      <c r="P7" s="96"/>
      <c r="Q7" s="96"/>
      <c r="S7" s="3"/>
      <c r="T7" s="3"/>
      <c r="U7" s="3"/>
      <c r="V7" s="3"/>
      <c r="W7" s="3"/>
      <c r="X7" s="3"/>
      <c r="Y7" s="3"/>
      <c r="Z7" s="3"/>
      <c r="AA7" s="3"/>
    </row>
    <row r="8" spans="1:27" ht="21" x14ac:dyDescent="0.2">
      <c r="A8" s="91"/>
      <c r="B8" s="91"/>
      <c r="D8" s="97" t="s">
        <v>87</v>
      </c>
      <c r="E8" s="97"/>
      <c r="G8" s="2" t="s">
        <v>13</v>
      </c>
      <c r="I8" s="2" t="s">
        <v>14</v>
      </c>
      <c r="K8" s="4" t="s">
        <v>12</v>
      </c>
      <c r="L8" s="3"/>
      <c r="M8" s="4" t="s">
        <v>13</v>
      </c>
      <c r="O8" s="4" t="s">
        <v>12</v>
      </c>
      <c r="P8" s="3"/>
      <c r="Q8" s="4" t="s">
        <v>15</v>
      </c>
      <c r="S8" s="2" t="s">
        <v>12</v>
      </c>
      <c r="U8" s="2" t="s">
        <v>88</v>
      </c>
      <c r="W8" s="2" t="s">
        <v>13</v>
      </c>
      <c r="Y8" s="2" t="s">
        <v>14</v>
      </c>
      <c r="AA8" s="2" t="s">
        <v>17</v>
      </c>
    </row>
    <row r="9" spans="1:27" x14ac:dyDescent="0.2">
      <c r="A9" s="11"/>
      <c r="B9" s="11"/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activeCell="A4" sqref="A4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5.5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</row>
    <row r="2" spans="1:38" ht="25.5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</row>
    <row r="3" spans="1:38" ht="25.5" x14ac:dyDescent="0.2">
      <c r="A3" s="89" t="s">
        <v>222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5" spans="1:38" ht="24" x14ac:dyDescent="0.2">
      <c r="A5" s="1" t="s">
        <v>89</v>
      </c>
      <c r="B5" s="99" t="s">
        <v>90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</row>
    <row r="6" spans="1:38" ht="21" x14ac:dyDescent="0.2">
      <c r="A6" s="97" t="s">
        <v>91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 t="s">
        <v>7</v>
      </c>
      <c r="Q6" s="97"/>
      <c r="R6" s="97"/>
      <c r="S6" s="97"/>
      <c r="T6" s="97"/>
      <c r="V6" s="97" t="s">
        <v>8</v>
      </c>
      <c r="W6" s="97"/>
      <c r="X6" s="97"/>
      <c r="Y6" s="97"/>
      <c r="Z6" s="97"/>
      <c r="AA6" s="97"/>
      <c r="AB6" s="97"/>
      <c r="AD6" s="97" t="s">
        <v>9</v>
      </c>
      <c r="AE6" s="97"/>
      <c r="AF6" s="97"/>
      <c r="AG6" s="97"/>
      <c r="AH6" s="97"/>
      <c r="AI6" s="97"/>
      <c r="AJ6" s="97"/>
      <c r="AK6" s="97"/>
      <c r="AL6" s="97"/>
    </row>
    <row r="7" spans="1:38" ht="2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96" t="s">
        <v>10</v>
      </c>
      <c r="W7" s="96"/>
      <c r="X7" s="96"/>
      <c r="Y7" s="3"/>
      <c r="Z7" s="96" t="s">
        <v>11</v>
      </c>
      <c r="AA7" s="96"/>
      <c r="AB7" s="96"/>
      <c r="AD7" s="3"/>
      <c r="AE7" s="3"/>
      <c r="AF7" s="3"/>
      <c r="AG7" s="3"/>
      <c r="AH7" s="3"/>
      <c r="AI7" s="3"/>
      <c r="AJ7" s="3"/>
      <c r="AK7" s="3"/>
      <c r="AL7" s="3"/>
    </row>
    <row r="8" spans="1:38" ht="21" x14ac:dyDescent="0.2">
      <c r="A8" s="91"/>
      <c r="B8" s="91"/>
      <c r="D8" s="2" t="s">
        <v>92</v>
      </c>
      <c r="F8" s="2" t="s">
        <v>93</v>
      </c>
      <c r="H8" s="2" t="s">
        <v>94</v>
      </c>
      <c r="J8" s="2" t="s">
        <v>95</v>
      </c>
      <c r="L8" s="2" t="s">
        <v>96</v>
      </c>
      <c r="N8" s="2" t="s">
        <v>76</v>
      </c>
      <c r="P8" s="2" t="s">
        <v>12</v>
      </c>
      <c r="R8" s="2" t="s">
        <v>13</v>
      </c>
      <c r="T8" s="2" t="s">
        <v>14</v>
      </c>
      <c r="V8" s="4" t="s">
        <v>12</v>
      </c>
      <c r="W8" s="3"/>
      <c r="X8" s="4" t="s">
        <v>13</v>
      </c>
      <c r="Z8" s="4" t="s">
        <v>12</v>
      </c>
      <c r="AA8" s="3"/>
      <c r="AB8" s="4" t="s">
        <v>15</v>
      </c>
      <c r="AD8" s="2" t="s">
        <v>12</v>
      </c>
      <c r="AF8" s="2" t="s">
        <v>16</v>
      </c>
      <c r="AH8" s="2" t="s">
        <v>13</v>
      </c>
      <c r="AJ8" s="2" t="s">
        <v>14</v>
      </c>
      <c r="AL8" s="2" t="s">
        <v>17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E18" sqref="E18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5.5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ht="25.5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25.5" x14ac:dyDescent="0.2">
      <c r="A3" s="89" t="s">
        <v>222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3" ht="24" x14ac:dyDescent="0.2">
      <c r="A4" s="99" t="s">
        <v>97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3" ht="24" x14ac:dyDescent="0.2">
      <c r="A5" s="99" t="s">
        <v>98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7" spans="1:13" ht="21" x14ac:dyDescent="0.2">
      <c r="C7" s="97" t="s">
        <v>9</v>
      </c>
      <c r="D7" s="97"/>
      <c r="E7" s="97"/>
      <c r="F7" s="97"/>
      <c r="G7" s="97"/>
      <c r="H7" s="97"/>
      <c r="I7" s="97"/>
      <c r="J7" s="97"/>
      <c r="K7" s="97"/>
      <c r="L7" s="97"/>
      <c r="M7" s="97"/>
    </row>
    <row r="8" spans="1:13" ht="21" x14ac:dyDescent="0.2">
      <c r="A8" s="33"/>
      <c r="C8" s="4" t="s">
        <v>12</v>
      </c>
      <c r="D8" s="3"/>
      <c r="E8" s="4" t="s">
        <v>99</v>
      </c>
      <c r="F8" s="3"/>
      <c r="G8" s="4" t="s">
        <v>100</v>
      </c>
      <c r="H8" s="3"/>
      <c r="I8" s="4" t="s">
        <v>101</v>
      </c>
      <c r="J8" s="3"/>
      <c r="K8" s="4" t="s">
        <v>102</v>
      </c>
      <c r="L8" s="3"/>
      <c r="M8" s="4" t="s">
        <v>103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21"/>
  <sheetViews>
    <sheetView rightToLeft="1" workbookViewId="0">
      <selection activeCell="L11" sqref="L11"/>
    </sheetView>
  </sheetViews>
  <sheetFormatPr defaultRowHeight="12.75" x14ac:dyDescent="0.2"/>
  <cols>
    <col min="1" max="1" width="6.28515625" bestFit="1" customWidth="1"/>
    <col min="2" max="2" width="8.85546875" customWidth="1"/>
    <col min="3" max="3" width="1.28515625" customWidth="1"/>
    <col min="4" max="4" width="17.7109375" bestFit="1" customWidth="1"/>
    <col min="5" max="5" width="1.28515625" customWidth="1"/>
    <col min="6" max="6" width="17.28515625" bestFit="1" customWidth="1"/>
    <col min="7" max="7" width="1.28515625" customWidth="1"/>
    <col min="8" max="8" width="17.7109375" bestFit="1" customWidth="1"/>
    <col min="9" max="9" width="1.28515625" customWidth="1"/>
    <col min="10" max="10" width="16.5703125" bestFit="1" customWidth="1"/>
    <col min="11" max="11" width="1.28515625" customWidth="1"/>
    <col min="12" max="12" width="18.28515625" bestFit="1" customWidth="1"/>
    <col min="13" max="13" width="0.28515625" customWidth="1"/>
    <col min="19" max="19" width="0" hidden="1" customWidth="1"/>
  </cols>
  <sheetData>
    <row r="1" spans="1:19" ht="25.5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9" ht="25.5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9" ht="25.5" x14ac:dyDescent="0.2">
      <c r="A3" s="89" t="s">
        <v>222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5" spans="1:19" ht="24" x14ac:dyDescent="0.2">
      <c r="A5" s="1" t="s">
        <v>104</v>
      </c>
      <c r="B5" s="99" t="s">
        <v>105</v>
      </c>
      <c r="C5" s="99"/>
      <c r="D5" s="99"/>
      <c r="E5" s="99"/>
      <c r="F5" s="99"/>
      <c r="G5" s="99"/>
      <c r="H5" s="99"/>
      <c r="I5" s="99"/>
      <c r="J5" s="99"/>
      <c r="K5" s="99"/>
      <c r="L5" s="99"/>
    </row>
    <row r="6" spans="1:19" ht="21" x14ac:dyDescent="0.2">
      <c r="D6" s="2" t="s">
        <v>7</v>
      </c>
      <c r="F6" s="97" t="s">
        <v>8</v>
      </c>
      <c r="G6" s="97"/>
      <c r="H6" s="97"/>
      <c r="J6" s="2" t="s">
        <v>9</v>
      </c>
    </row>
    <row r="7" spans="1:19" x14ac:dyDescent="0.2">
      <c r="D7" s="3"/>
      <c r="F7" s="3"/>
      <c r="G7" s="3"/>
      <c r="H7" s="3"/>
      <c r="J7" s="3"/>
    </row>
    <row r="8" spans="1:19" ht="21" x14ac:dyDescent="0.2">
      <c r="A8" s="91"/>
      <c r="B8" s="91"/>
      <c r="D8" s="2" t="s">
        <v>106</v>
      </c>
      <c r="F8" s="2" t="s">
        <v>107</v>
      </c>
      <c r="H8" s="2" t="s">
        <v>108</v>
      </c>
      <c r="J8" s="2" t="s">
        <v>106</v>
      </c>
      <c r="L8" s="36" t="s">
        <v>17</v>
      </c>
    </row>
    <row r="9" spans="1:19" ht="18.75" x14ac:dyDescent="0.2">
      <c r="A9" s="94" t="s">
        <v>223</v>
      </c>
      <c r="B9" s="94"/>
      <c r="D9" s="5">
        <v>53182393245</v>
      </c>
      <c r="E9">
        <v>0</v>
      </c>
      <c r="F9" s="5">
        <v>8535209233</v>
      </c>
      <c r="G9">
        <v>0</v>
      </c>
      <c r="H9" s="5">
        <v>59700975000</v>
      </c>
      <c r="I9">
        <v>0</v>
      </c>
      <c r="J9" s="5">
        <v>2016627478</v>
      </c>
      <c r="L9" s="34">
        <f>J9/$S$10</f>
        <v>1.8917444815561193E-3</v>
      </c>
    </row>
    <row r="10" spans="1:19" ht="18.75" x14ac:dyDescent="0.2">
      <c r="A10" s="92" t="s">
        <v>224</v>
      </c>
      <c r="B10" s="92"/>
      <c r="D10" s="7">
        <v>20908305209</v>
      </c>
      <c r="F10" s="7">
        <v>155537702948</v>
      </c>
      <c r="H10" s="7">
        <v>115442220583</v>
      </c>
      <c r="J10" s="7">
        <v>61003787574</v>
      </c>
      <c r="L10" s="34">
        <f>J10/$S$10</f>
        <v>5.7226026996115474E-2</v>
      </c>
      <c r="S10" s="29">
        <v>1066014727497</v>
      </c>
    </row>
    <row r="11" spans="1:19" ht="18.75" x14ac:dyDescent="0.2">
      <c r="A11" s="92" t="s">
        <v>225</v>
      </c>
      <c r="B11" s="92"/>
      <c r="D11" s="7">
        <v>693418423</v>
      </c>
      <c r="F11" s="7">
        <v>2944654</v>
      </c>
      <c r="H11" s="17">
        <v>0</v>
      </c>
      <c r="J11" s="7">
        <v>696363077</v>
      </c>
      <c r="L11" s="34">
        <f t="shared" ref="L11" si="0">J11/$S$10</f>
        <v>6.5323964016431447E-4</v>
      </c>
    </row>
    <row r="12" spans="1:19" s="12" customFormat="1" ht="21.75" thickBot="1" x14ac:dyDescent="0.25">
      <c r="A12" s="91"/>
      <c r="B12" s="91"/>
      <c r="D12" s="13">
        <f>SUM(D9:D11)</f>
        <v>74784116877</v>
      </c>
      <c r="F12" s="13">
        <f>SUM(F9:F11)</f>
        <v>164075856835</v>
      </c>
      <c r="H12" s="13">
        <f>SUM(H9:H11)</f>
        <v>175143195583</v>
      </c>
      <c r="J12" s="13">
        <f>SUM(J9:J11)</f>
        <v>63716778129</v>
      </c>
      <c r="L12" s="35">
        <f>SUM(L9:L11)</f>
        <v>5.9771011117835914E-2</v>
      </c>
    </row>
    <row r="13" spans="1:19" ht="13.5" thickTop="1" x14ac:dyDescent="0.2"/>
    <row r="21" spans="4:10" x14ac:dyDescent="0.2">
      <c r="D21" s="30"/>
      <c r="E21" s="30"/>
      <c r="F21" s="30"/>
      <c r="G21" s="30"/>
      <c r="H21" s="30"/>
      <c r="I21" s="30"/>
      <c r="J21" s="30"/>
    </row>
  </sheetData>
  <mergeCells count="10">
    <mergeCell ref="A1:L1"/>
    <mergeCell ref="A2:L2"/>
    <mergeCell ref="A3:L3"/>
    <mergeCell ref="B5:L5"/>
    <mergeCell ref="F6:H6"/>
    <mergeCell ref="A12:B12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32"/>
  <sheetViews>
    <sheetView rightToLeft="1" zoomScaleNormal="100" workbookViewId="0">
      <selection activeCell="J20" sqref="J20"/>
    </sheetView>
  </sheetViews>
  <sheetFormatPr defaultRowHeight="12.75" x14ac:dyDescent="0.2"/>
  <cols>
    <col min="1" max="1" width="3.85546875" bestFit="1" customWidth="1"/>
    <col min="2" max="2" width="47.85546875" customWidth="1"/>
    <col min="3" max="3" width="1.28515625" customWidth="1"/>
    <col min="4" max="4" width="8.28515625" bestFit="1" customWidth="1"/>
    <col min="5" max="5" width="1.28515625" customWidth="1"/>
    <col min="6" max="6" width="17" bestFit="1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  <col min="14" max="14" width="0" hidden="1" customWidth="1"/>
  </cols>
  <sheetData>
    <row r="1" spans="1:14" ht="25.5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4" ht="25.5" x14ac:dyDescent="0.2">
      <c r="A2" s="89" t="s">
        <v>109</v>
      </c>
      <c r="B2" s="89"/>
      <c r="C2" s="89"/>
      <c r="D2" s="89"/>
      <c r="E2" s="89"/>
      <c r="F2" s="89"/>
      <c r="G2" s="89"/>
      <c r="H2" s="89"/>
      <c r="I2" s="89"/>
      <c r="J2" s="89"/>
    </row>
    <row r="3" spans="1:14" ht="25.5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</row>
    <row r="5" spans="1:14" ht="24" x14ac:dyDescent="0.2">
      <c r="A5" s="1" t="s">
        <v>110</v>
      </c>
      <c r="B5" s="99" t="s">
        <v>111</v>
      </c>
      <c r="C5" s="99"/>
      <c r="D5" s="99"/>
      <c r="E5" s="99"/>
      <c r="F5" s="99"/>
      <c r="G5" s="99"/>
      <c r="H5" s="99"/>
      <c r="I5" s="99"/>
      <c r="J5" s="99"/>
    </row>
    <row r="7" spans="1:14" ht="21" x14ac:dyDescent="0.2">
      <c r="A7" s="91"/>
      <c r="B7" s="91"/>
      <c r="D7" s="2" t="s">
        <v>112</v>
      </c>
      <c r="F7" s="2" t="s">
        <v>106</v>
      </c>
      <c r="H7" s="36" t="s">
        <v>113</v>
      </c>
      <c r="J7" s="36" t="s">
        <v>114</v>
      </c>
    </row>
    <row r="8" spans="1:14" ht="18.75" x14ac:dyDescent="0.2">
      <c r="A8" s="94" t="s">
        <v>115</v>
      </c>
      <c r="B8" s="94"/>
      <c r="D8" s="38" t="s">
        <v>116</v>
      </c>
      <c r="F8" s="5">
        <f>'درآمد سرمایه گذاری در سهام'!T75</f>
        <v>244677202118</v>
      </c>
      <c r="H8" s="73">
        <f>F8/$F$13</f>
        <v>0.99126577191091059</v>
      </c>
      <c r="J8" s="73">
        <f>F8/$N$8</f>
        <v>0.2295251611509172</v>
      </c>
      <c r="N8" s="29">
        <v>1066014727497</v>
      </c>
    </row>
    <row r="9" spans="1:14" ht="18.75" x14ac:dyDescent="0.2">
      <c r="A9" s="92" t="s">
        <v>117</v>
      </c>
      <c r="B9" s="92"/>
      <c r="D9" s="39" t="s">
        <v>118</v>
      </c>
      <c r="F9" s="19">
        <f>0</f>
        <v>0</v>
      </c>
      <c r="H9" s="73">
        <f t="shared" ref="H9:H12" si="0">F9/$F$13</f>
        <v>0</v>
      </c>
      <c r="J9" s="73">
        <f t="shared" ref="J9:J12" si="1">F9/$N$8</f>
        <v>0</v>
      </c>
    </row>
    <row r="10" spans="1:14" ht="18.75" x14ac:dyDescent="0.2">
      <c r="A10" s="92" t="s">
        <v>119</v>
      </c>
      <c r="B10" s="92"/>
      <c r="D10" s="39" t="s">
        <v>120</v>
      </c>
      <c r="F10" s="19">
        <v>0</v>
      </c>
      <c r="H10" s="73">
        <f t="shared" si="0"/>
        <v>0</v>
      </c>
      <c r="J10" s="73">
        <f t="shared" si="1"/>
        <v>0</v>
      </c>
    </row>
    <row r="11" spans="1:14" ht="18.75" x14ac:dyDescent="0.2">
      <c r="A11" s="92" t="s">
        <v>121</v>
      </c>
      <c r="B11" s="92"/>
      <c r="D11" s="39" t="s">
        <v>122</v>
      </c>
      <c r="F11" s="7">
        <f>'درآمد سپرده بانکی'!H11</f>
        <v>1843248223</v>
      </c>
      <c r="H11" s="73">
        <f t="shared" si="0"/>
        <v>7.4675893658222138E-3</v>
      </c>
      <c r="J11" s="73">
        <f t="shared" si="1"/>
        <v>1.729102024066724E-3</v>
      </c>
    </row>
    <row r="12" spans="1:14" ht="18.75" x14ac:dyDescent="0.2">
      <c r="A12" s="94" t="s">
        <v>123</v>
      </c>
      <c r="B12" s="94"/>
      <c r="D12" s="40" t="s">
        <v>124</v>
      </c>
      <c r="F12" s="8">
        <f>'سایر درآمدها'!F11</f>
        <v>312648361</v>
      </c>
      <c r="H12" s="73">
        <f t="shared" si="0"/>
        <v>1.2666387232672484E-3</v>
      </c>
      <c r="J12" s="73">
        <f t="shared" si="1"/>
        <v>2.9328709344766523E-4</v>
      </c>
    </row>
    <row r="13" spans="1:14" s="12" customFormat="1" ht="21.75" thickBot="1" x14ac:dyDescent="0.25">
      <c r="A13" s="91"/>
      <c r="B13" s="91"/>
      <c r="D13" s="14"/>
      <c r="F13" s="13">
        <f>SUM(F8:F12)</f>
        <v>246833098702</v>
      </c>
      <c r="H13" s="72">
        <f>SUM(H8:H12)</f>
        <v>1</v>
      </c>
      <c r="J13" s="87">
        <f>SUM(J8:J12)</f>
        <v>0.2315475502684316</v>
      </c>
    </row>
    <row r="14" spans="1:14" ht="13.5" thickTop="1" x14ac:dyDescent="0.2"/>
    <row r="16" spans="1:14" x14ac:dyDescent="0.2">
      <c r="F16" s="88"/>
    </row>
    <row r="17" spans="6:6" x14ac:dyDescent="0.2">
      <c r="F17" s="31"/>
    </row>
    <row r="18" spans="6:6" x14ac:dyDescent="0.2">
      <c r="F18" s="58"/>
    </row>
    <row r="19" spans="6:6" x14ac:dyDescent="0.2">
      <c r="F19" s="58">
        <v>249891316257</v>
      </c>
    </row>
    <row r="20" spans="6:6" x14ac:dyDescent="0.2">
      <c r="F20" s="31"/>
    </row>
    <row r="21" spans="6:6" x14ac:dyDescent="0.2">
      <c r="F21" s="58"/>
    </row>
    <row r="22" spans="6:6" x14ac:dyDescent="0.2">
      <c r="F22" s="58">
        <f>F19-F13</f>
        <v>3058217555</v>
      </c>
    </row>
    <row r="23" spans="6:6" x14ac:dyDescent="0.2">
      <c r="F23" s="58"/>
    </row>
    <row r="24" spans="6:6" x14ac:dyDescent="0.2">
      <c r="F24" s="58"/>
    </row>
    <row r="25" spans="6:6" x14ac:dyDescent="0.2">
      <c r="F25" s="58"/>
    </row>
    <row r="26" spans="6:6" x14ac:dyDescent="0.2">
      <c r="F26" s="58"/>
    </row>
    <row r="27" spans="6:6" x14ac:dyDescent="0.2">
      <c r="F27" s="58"/>
    </row>
    <row r="28" spans="6:6" x14ac:dyDescent="0.2">
      <c r="F28" s="88"/>
    </row>
    <row r="29" spans="6:6" x14ac:dyDescent="0.2">
      <c r="F29" s="88"/>
    </row>
    <row r="30" spans="6:6" x14ac:dyDescent="0.2">
      <c r="F30" s="88"/>
    </row>
    <row r="31" spans="6:6" x14ac:dyDescent="0.2">
      <c r="F31" s="88"/>
    </row>
    <row r="32" spans="6:6" x14ac:dyDescent="0.2">
      <c r="F32" s="88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83"/>
  <sheetViews>
    <sheetView rightToLeft="1" topLeftCell="A50" zoomScaleNormal="100" workbookViewId="0">
      <selection activeCell="P77" sqref="P77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6" bestFit="1" customWidth="1"/>
    <col min="5" max="5" width="1.28515625" customWidth="1"/>
    <col min="6" max="6" width="15.85546875" bestFit="1" customWidth="1"/>
    <col min="7" max="7" width="1.28515625" customWidth="1"/>
    <col min="8" max="8" width="16.42578125" bestFit="1" customWidth="1"/>
    <col min="9" max="9" width="1.28515625" customWidth="1"/>
    <col min="10" max="10" width="16.28515625" bestFit="1" customWidth="1"/>
    <col min="11" max="11" width="1.28515625" customWidth="1"/>
    <col min="12" max="12" width="17.28515625" bestFit="1" customWidth="1"/>
    <col min="13" max="13" width="1.28515625" customWidth="1"/>
    <col min="14" max="14" width="17.7109375" bestFit="1" customWidth="1"/>
    <col min="15" max="15" width="1.28515625" customWidth="1"/>
    <col min="16" max="16" width="18.7109375" bestFit="1" customWidth="1"/>
    <col min="17" max="17" width="1.28515625" customWidth="1"/>
    <col min="18" max="18" width="17.7109375" bestFit="1" customWidth="1"/>
    <col min="19" max="19" width="1.28515625" customWidth="1"/>
    <col min="20" max="20" width="17.140625" bestFit="1" customWidth="1"/>
    <col min="21" max="21" width="1.28515625" customWidth="1"/>
    <col min="22" max="22" width="17.28515625" bestFit="1" customWidth="1"/>
    <col min="23" max="23" width="0.28515625" customWidth="1"/>
    <col min="25" max="25" width="13.42578125" bestFit="1" customWidth="1"/>
  </cols>
  <sheetData>
    <row r="1" spans="1:25" ht="25.5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</row>
    <row r="2" spans="1:25" ht="25.5" x14ac:dyDescent="0.2">
      <c r="A2" s="89" t="s">
        <v>109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</row>
    <row r="3" spans="1:25" ht="25.5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</row>
    <row r="5" spans="1:25" ht="24" x14ac:dyDescent="0.2">
      <c r="A5" s="1" t="s">
        <v>125</v>
      </c>
      <c r="B5" s="99" t="s">
        <v>126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</row>
    <row r="6" spans="1:25" ht="21" x14ac:dyDescent="0.2">
      <c r="D6" s="102" t="s">
        <v>127</v>
      </c>
      <c r="E6" s="102"/>
      <c r="F6" s="102"/>
      <c r="G6" s="102"/>
      <c r="H6" s="102"/>
      <c r="I6" s="102"/>
      <c r="J6" s="102"/>
      <c r="K6" s="102"/>
      <c r="L6" s="102"/>
      <c r="N6" s="102" t="s">
        <v>128</v>
      </c>
      <c r="O6" s="102"/>
      <c r="P6" s="102"/>
      <c r="Q6" s="102"/>
      <c r="R6" s="102"/>
      <c r="S6" s="102"/>
      <c r="T6" s="102"/>
      <c r="U6" s="102"/>
      <c r="V6" s="102"/>
    </row>
    <row r="7" spans="1:25" ht="21" x14ac:dyDescent="0.2">
      <c r="D7" s="3"/>
      <c r="E7" s="3"/>
      <c r="F7" s="3"/>
      <c r="G7" s="3"/>
      <c r="H7" s="3"/>
      <c r="I7" s="3"/>
      <c r="J7" s="103" t="s">
        <v>71</v>
      </c>
      <c r="K7" s="96"/>
      <c r="L7" s="103"/>
      <c r="N7" s="3"/>
      <c r="O7" s="3"/>
      <c r="P7" s="3"/>
      <c r="Q7" s="3"/>
      <c r="R7" s="3"/>
      <c r="S7" s="3"/>
      <c r="T7" s="103" t="s">
        <v>71</v>
      </c>
      <c r="U7" s="103"/>
      <c r="V7" s="103"/>
    </row>
    <row r="8" spans="1:25" ht="21" x14ac:dyDescent="0.2">
      <c r="A8" s="91"/>
      <c r="B8" s="91"/>
      <c r="D8" s="2" t="s">
        <v>129</v>
      </c>
      <c r="F8" s="2" t="s">
        <v>130</v>
      </c>
      <c r="H8" s="2" t="s">
        <v>131</v>
      </c>
      <c r="J8" s="84" t="s">
        <v>106</v>
      </c>
      <c r="K8" s="3"/>
      <c r="L8" s="84" t="s">
        <v>113</v>
      </c>
      <c r="N8" s="2" t="s">
        <v>129</v>
      </c>
      <c r="P8" s="85" t="s">
        <v>130</v>
      </c>
      <c r="R8" s="2" t="s">
        <v>131</v>
      </c>
      <c r="T8" s="84" t="s">
        <v>106</v>
      </c>
      <c r="U8" s="3"/>
      <c r="V8" s="84" t="s">
        <v>113</v>
      </c>
    </row>
    <row r="9" spans="1:25" ht="18.75" x14ac:dyDescent="0.2">
      <c r="A9" s="94" t="s">
        <v>58</v>
      </c>
      <c r="B9" s="94"/>
      <c r="D9" s="25">
        <v>0</v>
      </c>
      <c r="E9" s="74"/>
      <c r="F9" s="25">
        <v>0</v>
      </c>
      <c r="G9" s="74"/>
      <c r="H9" s="76">
        <v>361834211</v>
      </c>
      <c r="I9" s="74"/>
      <c r="J9" s="82">
        <f>F9+H9+D9</f>
        <v>361834211</v>
      </c>
      <c r="K9" s="74"/>
      <c r="L9" s="34">
        <f>J9/درآمد!$F$13</f>
        <v>1.4659063671069498E-3</v>
      </c>
      <c r="M9" s="74"/>
      <c r="N9" s="25">
        <v>150000000</v>
      </c>
      <c r="O9" s="74"/>
      <c r="P9" s="25">
        <v>0</v>
      </c>
      <c r="Q9" s="74"/>
      <c r="R9" s="25">
        <v>361834211</v>
      </c>
      <c r="S9" s="74"/>
      <c r="T9" s="82">
        <f>N9+P9+R9</f>
        <v>511834211</v>
      </c>
      <c r="U9" s="74"/>
      <c r="V9" s="34">
        <f>T9/درآمد!$F$13</f>
        <v>2.07360444645203E-3</v>
      </c>
    </row>
    <row r="10" spans="1:25" ht="18.75" x14ac:dyDescent="0.2">
      <c r="A10" s="92" t="s">
        <v>24</v>
      </c>
      <c r="B10" s="92"/>
      <c r="D10" s="26">
        <v>0</v>
      </c>
      <c r="E10" s="74"/>
      <c r="F10" s="77">
        <v>-15366606316</v>
      </c>
      <c r="G10" s="74"/>
      <c r="H10" s="77">
        <v>4267659764</v>
      </c>
      <c r="I10" s="74"/>
      <c r="J10" s="82">
        <f t="shared" ref="J10:J73" si="0">F10+H10+D10</f>
        <v>-11098946552</v>
      </c>
      <c r="K10" s="74"/>
      <c r="L10" s="86">
        <f>J10/درآمد!$F$13</f>
        <v>-4.4965390016027333E-2</v>
      </c>
      <c r="M10" s="74"/>
      <c r="N10" s="26">
        <v>0</v>
      </c>
      <c r="O10" s="74"/>
      <c r="P10" s="26">
        <v>19958823689</v>
      </c>
      <c r="Q10" s="74"/>
      <c r="R10" s="26">
        <v>4658962976</v>
      </c>
      <c r="S10" s="74"/>
      <c r="T10" s="82">
        <f t="shared" ref="T10:T72" si="1">N10+P10+R10</f>
        <v>24617786665</v>
      </c>
      <c r="U10" s="74"/>
      <c r="V10" s="34">
        <f>T10/درآمد!$F$13</f>
        <v>9.9734544493649505E-2</v>
      </c>
    </row>
    <row r="11" spans="1:25" ht="18.75" x14ac:dyDescent="0.2">
      <c r="A11" s="92" t="s">
        <v>61</v>
      </c>
      <c r="B11" s="92"/>
      <c r="D11" s="26">
        <v>0</v>
      </c>
      <c r="E11" s="74"/>
      <c r="F11" s="26">
        <v>0</v>
      </c>
      <c r="G11" s="74"/>
      <c r="H11" s="77">
        <v>208414929</v>
      </c>
      <c r="I11" s="74"/>
      <c r="J11" s="82">
        <f t="shared" si="0"/>
        <v>208414929</v>
      </c>
      <c r="K11" s="74"/>
      <c r="L11" s="34">
        <f>J11/درآمد!$F$13</f>
        <v>8.4435568040094162E-4</v>
      </c>
      <c r="M11" s="74"/>
      <c r="N11" s="26">
        <v>0</v>
      </c>
      <c r="O11" s="74"/>
      <c r="P11" s="26">
        <v>0</v>
      </c>
      <c r="Q11" s="74"/>
      <c r="R11" s="26">
        <v>208414929</v>
      </c>
      <c r="S11" s="74"/>
      <c r="T11" s="82">
        <f t="shared" si="1"/>
        <v>208414929</v>
      </c>
      <c r="U11" s="74"/>
      <c r="V11" s="34">
        <f>T11/درآمد!$F$13</f>
        <v>8.4435568040094162E-4</v>
      </c>
    </row>
    <row r="12" spans="1:25" ht="18.75" x14ac:dyDescent="0.2">
      <c r="A12" s="92" t="s">
        <v>20</v>
      </c>
      <c r="B12" s="92"/>
      <c r="D12" s="26">
        <v>0</v>
      </c>
      <c r="E12" s="74"/>
      <c r="F12" s="77">
        <v>5193104176</v>
      </c>
      <c r="G12" s="74"/>
      <c r="H12" s="77">
        <v>3110713520</v>
      </c>
      <c r="I12" s="74"/>
      <c r="J12" s="82">
        <f t="shared" si="0"/>
        <v>8303817696</v>
      </c>
      <c r="K12" s="74"/>
      <c r="L12" s="34">
        <f>J12/درآمد!$F$13</f>
        <v>3.3641427100605928E-2</v>
      </c>
      <c r="M12" s="74"/>
      <c r="N12" s="26">
        <v>0</v>
      </c>
      <c r="O12" s="74"/>
      <c r="P12" s="26">
        <v>8217013507</v>
      </c>
      <c r="Q12" s="74"/>
      <c r="R12" s="26">
        <v>3608788300</v>
      </c>
      <c r="S12" s="74"/>
      <c r="T12" s="82">
        <f t="shared" si="1"/>
        <v>11825801807</v>
      </c>
      <c r="U12" s="74"/>
      <c r="V12" s="34">
        <f>T12/درآمد!$F$13</f>
        <v>4.7910113632196522E-2</v>
      </c>
    </row>
    <row r="13" spans="1:25" ht="18.75" x14ac:dyDescent="0.2">
      <c r="A13" s="92" t="s">
        <v>46</v>
      </c>
      <c r="B13" s="92"/>
      <c r="D13" s="26">
        <v>0</v>
      </c>
      <c r="E13" s="74"/>
      <c r="F13" s="77">
        <v>11334021966</v>
      </c>
      <c r="G13" s="74"/>
      <c r="H13" s="77">
        <v>176982235</v>
      </c>
      <c r="I13" s="74"/>
      <c r="J13" s="82">
        <f t="shared" si="0"/>
        <v>11511004201</v>
      </c>
      <c r="K13" s="74"/>
      <c r="L13" s="34">
        <f>J13/درآمد!$F$13</f>
        <v>4.6634767628538992E-2</v>
      </c>
      <c r="M13" s="74"/>
      <c r="N13" s="26">
        <v>0</v>
      </c>
      <c r="O13" s="74"/>
      <c r="P13" s="26">
        <v>30485525401</v>
      </c>
      <c r="Q13" s="74"/>
      <c r="R13" s="26">
        <v>176982235</v>
      </c>
      <c r="S13" s="74"/>
      <c r="T13" s="82">
        <f t="shared" si="1"/>
        <v>30662507636</v>
      </c>
      <c r="U13" s="74"/>
      <c r="V13" s="34">
        <f>T13/درآمد!$F$13</f>
        <v>0.12422364665534036</v>
      </c>
    </row>
    <row r="14" spans="1:25" ht="18.75" x14ac:dyDescent="0.2">
      <c r="A14" s="92" t="s">
        <v>48</v>
      </c>
      <c r="B14" s="92"/>
      <c r="D14" s="26">
        <v>0</v>
      </c>
      <c r="E14" s="74"/>
      <c r="F14" s="77">
        <v>-4421534411</v>
      </c>
      <c r="G14" s="74"/>
      <c r="H14" s="77">
        <v>4509010948</v>
      </c>
      <c r="I14" s="74"/>
      <c r="J14" s="82">
        <f t="shared" si="0"/>
        <v>87476537</v>
      </c>
      <c r="K14" s="74"/>
      <c r="L14" s="34">
        <f>J14/درآمد!$F$13</f>
        <v>3.5439549015105893E-4</v>
      </c>
      <c r="M14" s="74"/>
      <c r="N14" s="26">
        <v>7650000000</v>
      </c>
      <c r="O14" s="74"/>
      <c r="P14" s="26">
        <v>12198981589</v>
      </c>
      <c r="Q14" s="74"/>
      <c r="R14" s="26">
        <v>4509010948</v>
      </c>
      <c r="S14" s="74"/>
      <c r="T14" s="82">
        <f t="shared" si="1"/>
        <v>24357992537</v>
      </c>
      <c r="U14" s="74"/>
      <c r="V14" s="34">
        <f>T14/درآمد!$F$13</f>
        <v>9.8682035209577981E-2</v>
      </c>
      <c r="Y14" s="46"/>
    </row>
    <row r="15" spans="1:25" ht="18.75" x14ac:dyDescent="0.2">
      <c r="A15" s="92" t="s">
        <v>18</v>
      </c>
      <c r="B15" s="92"/>
      <c r="D15" s="26">
        <v>0</v>
      </c>
      <c r="E15" s="74"/>
      <c r="F15" s="26">
        <v>0</v>
      </c>
      <c r="G15" s="74"/>
      <c r="H15" s="77">
        <v>1709895</v>
      </c>
      <c r="I15" s="74"/>
      <c r="J15" s="82">
        <f t="shared" si="0"/>
        <v>1709895</v>
      </c>
      <c r="K15" s="74"/>
      <c r="L15" s="34">
        <f>J15/درآمد!$F$13</f>
        <v>6.9273327158783722E-6</v>
      </c>
      <c r="M15" s="74"/>
      <c r="N15" s="26">
        <v>0</v>
      </c>
      <c r="O15" s="74"/>
      <c r="P15" s="26">
        <v>0</v>
      </c>
      <c r="Q15" s="74"/>
      <c r="R15" s="77">
        <v>1709895</v>
      </c>
      <c r="S15" s="74"/>
      <c r="T15" s="82">
        <f t="shared" si="1"/>
        <v>1709895</v>
      </c>
      <c r="U15" s="74"/>
      <c r="V15" s="34">
        <f>T15/درآمد!$F$13</f>
        <v>6.9273327158783722E-6</v>
      </c>
    </row>
    <row r="16" spans="1:25" ht="18.75" x14ac:dyDescent="0.2">
      <c r="A16" s="92" t="s">
        <v>52</v>
      </c>
      <c r="B16" s="92"/>
      <c r="D16" s="26">
        <v>0</v>
      </c>
      <c r="E16" s="74"/>
      <c r="F16" s="77">
        <v>2502830440</v>
      </c>
      <c r="G16" s="74"/>
      <c r="H16" s="77">
        <v>217043528</v>
      </c>
      <c r="I16" s="74"/>
      <c r="J16" s="82">
        <f t="shared" si="0"/>
        <v>2719873968</v>
      </c>
      <c r="K16" s="74"/>
      <c r="L16" s="34">
        <f>J16/درآمد!$F$13</f>
        <v>1.101908124276188E-2</v>
      </c>
      <c r="M16" s="74"/>
      <c r="N16" s="26">
        <v>0</v>
      </c>
      <c r="O16" s="74"/>
      <c r="P16" s="77">
        <v>1618579114</v>
      </c>
      <c r="Q16" s="74"/>
      <c r="R16" s="77">
        <v>240464589</v>
      </c>
      <c r="S16" s="74"/>
      <c r="T16" s="82">
        <f t="shared" si="1"/>
        <v>1859043703</v>
      </c>
      <c r="U16" s="74"/>
      <c r="V16" s="34">
        <f>T16/درآمد!$F$13</f>
        <v>7.5315819182111042E-3</v>
      </c>
    </row>
    <row r="17" spans="1:22" ht="18.75" x14ac:dyDescent="0.2">
      <c r="A17" s="92" t="s">
        <v>40</v>
      </c>
      <c r="B17" s="92"/>
      <c r="D17" s="26">
        <v>0</v>
      </c>
      <c r="E17" s="74"/>
      <c r="F17" s="77">
        <v>-150896949</v>
      </c>
      <c r="G17" s="74"/>
      <c r="H17" s="77">
        <v>2159192406</v>
      </c>
      <c r="I17" s="74"/>
      <c r="J17" s="82">
        <f t="shared" si="0"/>
        <v>2008295457</v>
      </c>
      <c r="K17" s="74"/>
      <c r="L17" s="34">
        <f>J17/درآمد!$F$13</f>
        <v>8.1362486131756669E-3</v>
      </c>
      <c r="M17" s="74"/>
      <c r="N17" s="26">
        <v>0</v>
      </c>
      <c r="O17" s="74"/>
      <c r="P17" s="77">
        <v>194</v>
      </c>
      <c r="Q17" s="74"/>
      <c r="R17" s="77">
        <v>2159192406</v>
      </c>
      <c r="S17" s="74"/>
      <c r="T17" s="82">
        <f t="shared" si="1"/>
        <v>2159192600</v>
      </c>
      <c r="U17" s="74"/>
      <c r="V17" s="34">
        <f>T17/درآمد!$F$13</f>
        <v>8.7475813063740658E-3</v>
      </c>
    </row>
    <row r="18" spans="1:22" ht="18.75" x14ac:dyDescent="0.2">
      <c r="A18" s="92" t="s">
        <v>31</v>
      </c>
      <c r="B18" s="92"/>
      <c r="D18" s="26">
        <v>0</v>
      </c>
      <c r="E18" s="74"/>
      <c r="F18" s="77">
        <v>1496159775</v>
      </c>
      <c r="G18" s="74"/>
      <c r="H18" s="77">
        <v>-266022817</v>
      </c>
      <c r="I18" s="74"/>
      <c r="J18" s="82">
        <f t="shared" si="0"/>
        <v>1230136958</v>
      </c>
      <c r="K18" s="74"/>
      <c r="L18" s="34">
        <f>J18/درآمد!$F$13</f>
        <v>4.9836791113866633E-3</v>
      </c>
      <c r="M18" s="74"/>
      <c r="N18" s="26">
        <v>2310437710</v>
      </c>
      <c r="O18" s="74"/>
      <c r="P18" s="77">
        <v>-179043525</v>
      </c>
      <c r="Q18" s="74"/>
      <c r="R18" s="77">
        <v>-266022817</v>
      </c>
      <c r="S18" s="74"/>
      <c r="T18" s="82">
        <f t="shared" si="1"/>
        <v>1865371368</v>
      </c>
      <c r="U18" s="74"/>
      <c r="V18" s="34">
        <f>T18/درآمد!$F$13</f>
        <v>7.5572173173260315E-3</v>
      </c>
    </row>
    <row r="19" spans="1:22" ht="18.75" x14ac:dyDescent="0.2">
      <c r="A19" s="92" t="s">
        <v>69</v>
      </c>
      <c r="B19" s="92"/>
      <c r="D19" s="26">
        <v>0</v>
      </c>
      <c r="E19" s="74"/>
      <c r="F19" s="26">
        <v>0</v>
      </c>
      <c r="G19" s="74"/>
      <c r="H19" s="77">
        <v>329591602</v>
      </c>
      <c r="I19" s="74"/>
      <c r="J19" s="82">
        <f t="shared" si="0"/>
        <v>329591602</v>
      </c>
      <c r="K19" s="74"/>
      <c r="L19" s="34">
        <f>J19/درآمد!$F$13</f>
        <v>1.3352812233577871E-3</v>
      </c>
      <c r="M19" s="74"/>
      <c r="N19" s="26">
        <v>0</v>
      </c>
      <c r="O19" s="74"/>
      <c r="P19" s="26">
        <v>0</v>
      </c>
      <c r="Q19" s="74"/>
      <c r="R19" s="77">
        <v>329591602</v>
      </c>
      <c r="S19" s="74"/>
      <c r="T19" s="82">
        <f t="shared" si="1"/>
        <v>329591602</v>
      </c>
      <c r="U19" s="74"/>
      <c r="V19" s="34">
        <f>T19/درآمد!$F$13</f>
        <v>1.3352812233577871E-3</v>
      </c>
    </row>
    <row r="20" spans="1:22" ht="18.75" x14ac:dyDescent="0.2">
      <c r="A20" s="92" t="s">
        <v>68</v>
      </c>
      <c r="B20" s="92"/>
      <c r="D20" s="26">
        <v>0</v>
      </c>
      <c r="E20" s="74"/>
      <c r="F20" s="77">
        <v>210611177</v>
      </c>
      <c r="G20" s="74"/>
      <c r="H20" s="77">
        <v>639295292</v>
      </c>
      <c r="I20" s="74"/>
      <c r="J20" s="82">
        <f t="shared" si="0"/>
        <v>849906469</v>
      </c>
      <c r="K20" s="74"/>
      <c r="L20" s="34">
        <f>J20/درآمد!$F$13</f>
        <v>3.443243525561726E-3</v>
      </c>
      <c r="M20" s="74"/>
      <c r="N20" s="26">
        <v>0</v>
      </c>
      <c r="O20" s="74"/>
      <c r="P20" s="77">
        <v>210611177</v>
      </c>
      <c r="Q20" s="74"/>
      <c r="R20" s="77">
        <v>639295292</v>
      </c>
      <c r="S20" s="74"/>
      <c r="T20" s="82">
        <f t="shared" si="1"/>
        <v>849906469</v>
      </c>
      <c r="U20" s="74"/>
      <c r="V20" s="34">
        <f>T20/درآمد!$F$13</f>
        <v>3.443243525561726E-3</v>
      </c>
    </row>
    <row r="21" spans="1:22" ht="18.75" x14ac:dyDescent="0.2">
      <c r="A21" s="92" t="s">
        <v>33</v>
      </c>
      <c r="B21" s="92"/>
      <c r="D21" s="26">
        <v>0</v>
      </c>
      <c r="E21" s="74"/>
      <c r="F21" s="77">
        <v>4532855585</v>
      </c>
      <c r="G21" s="74"/>
      <c r="H21" s="77">
        <v>3243552818</v>
      </c>
      <c r="I21" s="74"/>
      <c r="J21" s="82">
        <f t="shared" si="0"/>
        <v>7776408403</v>
      </c>
      <c r="K21" s="74"/>
      <c r="L21" s="34">
        <f>J21/درآمد!$F$13</f>
        <v>3.1504723004706948E-2</v>
      </c>
      <c r="M21" s="74"/>
      <c r="N21" s="26">
        <v>0</v>
      </c>
      <c r="O21" s="74"/>
      <c r="P21" s="77">
        <v>21626539343</v>
      </c>
      <c r="Q21" s="74"/>
      <c r="R21" s="77">
        <v>3243540812</v>
      </c>
      <c r="S21" s="74"/>
      <c r="T21" s="82">
        <f t="shared" si="1"/>
        <v>24870080155</v>
      </c>
      <c r="U21" s="74"/>
      <c r="V21" s="34">
        <f>T21/درآمد!$F$13</f>
        <v>0.1007566662890113</v>
      </c>
    </row>
    <row r="22" spans="1:22" ht="18.75" x14ac:dyDescent="0.2">
      <c r="A22" s="92" t="s">
        <v>41</v>
      </c>
      <c r="B22" s="92"/>
      <c r="D22" s="26">
        <v>0</v>
      </c>
      <c r="E22" s="74"/>
      <c r="F22" s="77">
        <v>1513739344</v>
      </c>
      <c r="G22" s="74"/>
      <c r="H22" s="77">
        <v>136582477</v>
      </c>
      <c r="I22" s="74"/>
      <c r="J22" s="82">
        <f t="shared" si="0"/>
        <v>1650321821</v>
      </c>
      <c r="K22" s="74"/>
      <c r="L22" s="34">
        <f>J22/درآمد!$F$13</f>
        <v>6.6859826728198346E-3</v>
      </c>
      <c r="M22" s="74"/>
      <c r="N22" s="26">
        <v>0</v>
      </c>
      <c r="O22" s="74"/>
      <c r="P22" s="77">
        <v>3638222905</v>
      </c>
      <c r="Q22" s="74"/>
      <c r="R22" s="77">
        <v>-343046102</v>
      </c>
      <c r="S22" s="74"/>
      <c r="T22" s="82">
        <f t="shared" si="1"/>
        <v>3295176803</v>
      </c>
      <c r="U22" s="74"/>
      <c r="V22" s="34">
        <f>T22/درآمد!$F$13</f>
        <v>1.334981742857041E-2</v>
      </c>
    </row>
    <row r="23" spans="1:22" ht="18.75" x14ac:dyDescent="0.2">
      <c r="A23" s="92" t="s">
        <v>29</v>
      </c>
      <c r="B23" s="92"/>
      <c r="D23" s="26">
        <v>0</v>
      </c>
      <c r="E23" s="74"/>
      <c r="F23" s="77">
        <v>663757134</v>
      </c>
      <c r="G23" s="74"/>
      <c r="H23" s="77">
        <v>1280425781</v>
      </c>
      <c r="I23" s="74"/>
      <c r="J23" s="82">
        <f t="shared" si="0"/>
        <v>1944182915</v>
      </c>
      <c r="K23" s="74"/>
      <c r="L23" s="34">
        <f>J23/درآمد!$F$13</f>
        <v>7.8765081556067956E-3</v>
      </c>
      <c r="M23" s="74"/>
      <c r="N23" s="26">
        <v>0</v>
      </c>
      <c r="O23" s="74"/>
      <c r="P23" s="77">
        <v>2183818666</v>
      </c>
      <c r="Q23" s="74"/>
      <c r="R23" s="77">
        <v>5086820811</v>
      </c>
      <c r="S23" s="74"/>
      <c r="T23" s="82">
        <f t="shared" si="1"/>
        <v>7270639477</v>
      </c>
      <c r="U23" s="74"/>
      <c r="V23" s="34">
        <f>T23/درآمد!$F$13</f>
        <v>2.9455690971889454E-2</v>
      </c>
    </row>
    <row r="24" spans="1:22" ht="18.75" x14ac:dyDescent="0.2">
      <c r="A24" s="92" t="s">
        <v>51</v>
      </c>
      <c r="B24" s="92"/>
      <c r="D24" s="26">
        <v>0</v>
      </c>
      <c r="E24" s="74"/>
      <c r="F24" s="77">
        <v>-6276188738</v>
      </c>
      <c r="G24" s="74"/>
      <c r="H24" s="77">
        <v>-362374981</v>
      </c>
      <c r="I24" s="74"/>
      <c r="J24" s="82">
        <f t="shared" si="0"/>
        <v>-6638563719</v>
      </c>
      <c r="K24" s="74"/>
      <c r="L24" s="86">
        <f>J24/درآمد!$F$13</f>
        <v>-2.6894949477641549E-2</v>
      </c>
      <c r="M24" s="74"/>
      <c r="N24" s="26">
        <v>0</v>
      </c>
      <c r="O24" s="74"/>
      <c r="P24" s="77">
        <v>-3064854789</v>
      </c>
      <c r="Q24" s="74"/>
      <c r="R24" s="77">
        <v>211907752</v>
      </c>
      <c r="S24" s="74"/>
      <c r="T24" s="82">
        <f t="shared" si="1"/>
        <v>-2852947037</v>
      </c>
      <c r="U24" s="74"/>
      <c r="V24" s="86">
        <f>T24/درآمد!$F$13</f>
        <v>-1.155820289905425E-2</v>
      </c>
    </row>
    <row r="25" spans="1:22" ht="18.75" x14ac:dyDescent="0.2">
      <c r="A25" s="92" t="s">
        <v>56</v>
      </c>
      <c r="B25" s="92"/>
      <c r="D25" s="26">
        <v>0</v>
      </c>
      <c r="E25" s="74"/>
      <c r="F25" s="26">
        <v>0</v>
      </c>
      <c r="G25" s="74"/>
      <c r="H25" s="77">
        <v>2391420990</v>
      </c>
      <c r="I25" s="74"/>
      <c r="J25" s="82">
        <f t="shared" si="0"/>
        <v>2391420990</v>
      </c>
      <c r="K25" s="74"/>
      <c r="L25" s="34">
        <f>J25/درآمد!$F$13</f>
        <v>9.6884129501900677E-3</v>
      </c>
      <c r="M25" s="74"/>
      <c r="N25" s="26">
        <v>0</v>
      </c>
      <c r="O25" s="74"/>
      <c r="P25" s="26">
        <v>0</v>
      </c>
      <c r="Q25" s="74"/>
      <c r="R25" s="77">
        <v>3230632906</v>
      </c>
      <c r="S25" s="74"/>
      <c r="T25" s="82">
        <f t="shared" si="1"/>
        <v>3230632906</v>
      </c>
      <c r="U25" s="74"/>
      <c r="V25" s="34">
        <f>T25/درآمد!$F$13</f>
        <v>1.3088329413634766E-2</v>
      </c>
    </row>
    <row r="26" spans="1:22" ht="18.75" x14ac:dyDescent="0.2">
      <c r="A26" s="92" t="s">
        <v>132</v>
      </c>
      <c r="B26" s="92"/>
      <c r="D26" s="26">
        <v>0</v>
      </c>
      <c r="E26" s="74"/>
      <c r="F26" s="26">
        <v>0</v>
      </c>
      <c r="G26" s="74"/>
      <c r="H26" s="26">
        <v>0</v>
      </c>
      <c r="I26" s="74"/>
      <c r="J26" s="27">
        <f t="shared" si="0"/>
        <v>0</v>
      </c>
      <c r="K26" s="74"/>
      <c r="L26" s="34">
        <f>J26/درآمد!$F$13</f>
        <v>0</v>
      </c>
      <c r="M26" s="74"/>
      <c r="N26" s="26">
        <v>0</v>
      </c>
      <c r="O26" s="74"/>
      <c r="P26" s="26">
        <v>0</v>
      </c>
      <c r="Q26" s="74"/>
      <c r="R26" s="77">
        <v>19796432</v>
      </c>
      <c r="S26" s="74"/>
      <c r="T26" s="82">
        <f t="shared" si="1"/>
        <v>19796432</v>
      </c>
      <c r="U26" s="74"/>
      <c r="V26" s="34">
        <f>T26/درآمد!$F$13</f>
        <v>8.0201691361903233E-5</v>
      </c>
    </row>
    <row r="27" spans="1:22" ht="18.75" x14ac:dyDescent="0.2">
      <c r="A27" s="92" t="s">
        <v>133</v>
      </c>
      <c r="B27" s="92"/>
      <c r="D27" s="26">
        <v>0</v>
      </c>
      <c r="E27" s="74"/>
      <c r="F27" s="26">
        <v>0</v>
      </c>
      <c r="G27" s="74"/>
      <c r="H27" s="26">
        <v>0</v>
      </c>
      <c r="I27" s="74"/>
      <c r="J27" s="27">
        <f t="shared" si="0"/>
        <v>0</v>
      </c>
      <c r="K27" s="74"/>
      <c r="L27" s="34">
        <f>J27/درآمد!$F$13</f>
        <v>0</v>
      </c>
      <c r="M27" s="74"/>
      <c r="N27" s="26">
        <v>0</v>
      </c>
      <c r="O27" s="74"/>
      <c r="P27" s="26">
        <v>0</v>
      </c>
      <c r="Q27" s="74"/>
      <c r="R27" s="77">
        <v>-352631914</v>
      </c>
      <c r="S27" s="74"/>
      <c r="T27" s="82">
        <f t="shared" si="1"/>
        <v>-352631914</v>
      </c>
      <c r="U27" s="74"/>
      <c r="V27" s="34">
        <f>T27/درآمد!$F$13</f>
        <v>-1.4286249123571966E-3</v>
      </c>
    </row>
    <row r="28" spans="1:22" ht="18.75" x14ac:dyDescent="0.2">
      <c r="A28" s="92" t="s">
        <v>134</v>
      </c>
      <c r="B28" s="92"/>
      <c r="D28" s="26">
        <v>0</v>
      </c>
      <c r="E28" s="74"/>
      <c r="F28" s="26">
        <v>0</v>
      </c>
      <c r="G28" s="74"/>
      <c r="H28" s="26">
        <v>0</v>
      </c>
      <c r="I28" s="74"/>
      <c r="J28" s="27">
        <f t="shared" si="0"/>
        <v>0</v>
      </c>
      <c r="K28" s="74"/>
      <c r="L28" s="34">
        <f>J28/درآمد!$F$13</f>
        <v>0</v>
      </c>
      <c r="M28" s="74"/>
      <c r="N28" s="26">
        <v>0</v>
      </c>
      <c r="O28" s="74"/>
      <c r="P28" s="26">
        <v>0</v>
      </c>
      <c r="Q28" s="74"/>
      <c r="R28" s="77">
        <v>200936351</v>
      </c>
      <c r="S28" s="74"/>
      <c r="T28" s="82">
        <f t="shared" si="1"/>
        <v>200936351</v>
      </c>
      <c r="U28" s="74"/>
      <c r="V28" s="34">
        <f>T28/درآمد!$F$13</f>
        <v>8.1405756382205922E-4</v>
      </c>
    </row>
    <row r="29" spans="1:22" ht="18.75" x14ac:dyDescent="0.2">
      <c r="A29" s="92" t="s">
        <v>135</v>
      </c>
      <c r="B29" s="92"/>
      <c r="D29" s="26">
        <v>0</v>
      </c>
      <c r="E29" s="74"/>
      <c r="F29" s="26">
        <v>0</v>
      </c>
      <c r="G29" s="74"/>
      <c r="H29" s="26">
        <v>0</v>
      </c>
      <c r="I29" s="74"/>
      <c r="J29" s="27">
        <f t="shared" si="0"/>
        <v>0</v>
      </c>
      <c r="K29" s="74"/>
      <c r="L29" s="34">
        <f>J29/درآمد!$F$13</f>
        <v>0</v>
      </c>
      <c r="M29" s="74"/>
      <c r="N29" s="26">
        <v>0</v>
      </c>
      <c r="O29" s="74"/>
      <c r="P29" s="26">
        <v>0</v>
      </c>
      <c r="Q29" s="74"/>
      <c r="R29" s="77">
        <v>-141254493</v>
      </c>
      <c r="S29" s="74"/>
      <c r="T29" s="82">
        <f t="shared" si="1"/>
        <v>-141254493</v>
      </c>
      <c r="U29" s="74"/>
      <c r="V29" s="86">
        <f>T29/درآمد!$F$13</f>
        <v>-5.7226722729975378E-4</v>
      </c>
    </row>
    <row r="30" spans="1:22" ht="18.75" x14ac:dyDescent="0.2">
      <c r="A30" s="92" t="s">
        <v>23</v>
      </c>
      <c r="B30" s="92"/>
      <c r="D30" s="26">
        <v>0</v>
      </c>
      <c r="E30" s="74"/>
      <c r="F30" s="77">
        <v>1805058540</v>
      </c>
      <c r="G30" s="74"/>
      <c r="H30" s="26">
        <v>0</v>
      </c>
      <c r="I30" s="74"/>
      <c r="J30" s="82">
        <f t="shared" si="0"/>
        <v>1805058540</v>
      </c>
      <c r="K30" s="74"/>
      <c r="L30" s="34">
        <f>J30/درآمد!$F$13</f>
        <v>7.3128707190895639E-3</v>
      </c>
      <c r="M30" s="74"/>
      <c r="N30" s="26">
        <v>0</v>
      </c>
      <c r="O30" s="74"/>
      <c r="P30" s="77">
        <v>3656211186</v>
      </c>
      <c r="Q30" s="74"/>
      <c r="R30" s="77">
        <v>-2206</v>
      </c>
      <c r="S30" s="74"/>
      <c r="T30" s="82">
        <f t="shared" si="1"/>
        <v>3656208980</v>
      </c>
      <c r="U30" s="74"/>
      <c r="V30" s="34">
        <f>T30/درآمد!$F$13</f>
        <v>1.4812474498868231E-2</v>
      </c>
    </row>
    <row r="31" spans="1:22" ht="18.75" x14ac:dyDescent="0.2">
      <c r="A31" s="92" t="s">
        <v>19</v>
      </c>
      <c r="B31" s="92"/>
      <c r="D31" s="26">
        <v>0</v>
      </c>
      <c r="E31" s="74"/>
      <c r="F31" s="77">
        <v>272767320</v>
      </c>
      <c r="G31" s="74"/>
      <c r="H31" s="26">
        <v>0</v>
      </c>
      <c r="I31" s="74"/>
      <c r="J31" s="82">
        <f t="shared" si="0"/>
        <v>272767320</v>
      </c>
      <c r="K31" s="74"/>
      <c r="L31" s="34">
        <f>J31/درآمد!$F$13</f>
        <v>1.1050678431473659E-3</v>
      </c>
      <c r="M31" s="74"/>
      <c r="N31" s="26">
        <v>0</v>
      </c>
      <c r="O31" s="74"/>
      <c r="P31" s="77">
        <v>388845302</v>
      </c>
      <c r="Q31" s="74"/>
      <c r="R31" s="77">
        <v>384372112</v>
      </c>
      <c r="S31" s="74"/>
      <c r="T31" s="82">
        <f t="shared" si="1"/>
        <v>773217414</v>
      </c>
      <c r="U31" s="74"/>
      <c r="V31" s="34">
        <f>T31/درآمد!$F$13</f>
        <v>3.1325515826931315E-3</v>
      </c>
    </row>
    <row r="32" spans="1:22" ht="18.75" x14ac:dyDescent="0.2">
      <c r="A32" s="92" t="s">
        <v>45</v>
      </c>
      <c r="B32" s="92"/>
      <c r="D32" s="26">
        <v>0</v>
      </c>
      <c r="E32" s="74"/>
      <c r="F32" s="77">
        <v>3827092500</v>
      </c>
      <c r="G32" s="74"/>
      <c r="H32" s="26">
        <v>0</v>
      </c>
      <c r="I32" s="74"/>
      <c r="J32" s="82">
        <f t="shared" si="0"/>
        <v>3827092500</v>
      </c>
      <c r="K32" s="74"/>
      <c r="L32" s="34">
        <f>J32/درآمد!$F$13</f>
        <v>1.5504778411506407E-2</v>
      </c>
      <c r="M32" s="74"/>
      <c r="N32" s="26">
        <v>0</v>
      </c>
      <c r="O32" s="74"/>
      <c r="P32" s="77">
        <v>6678276412</v>
      </c>
      <c r="Q32" s="74"/>
      <c r="R32" s="77">
        <v>432411755</v>
      </c>
      <c r="S32" s="74"/>
      <c r="T32" s="82">
        <f t="shared" si="1"/>
        <v>7110688167</v>
      </c>
      <c r="U32" s="74"/>
      <c r="V32" s="34">
        <f>T32/درآمد!$F$13</f>
        <v>2.8807676946051259E-2</v>
      </c>
    </row>
    <row r="33" spans="1:22" ht="18.75" x14ac:dyDescent="0.2">
      <c r="A33" s="92" t="s">
        <v>54</v>
      </c>
      <c r="B33" s="92"/>
      <c r="D33" s="26">
        <v>0</v>
      </c>
      <c r="E33" s="74"/>
      <c r="F33" s="77">
        <v>-4531625437</v>
      </c>
      <c r="G33" s="74"/>
      <c r="H33" s="26">
        <v>0</v>
      </c>
      <c r="I33" s="74"/>
      <c r="J33" s="82">
        <f t="shared" si="0"/>
        <v>-4531625437</v>
      </c>
      <c r="K33" s="74"/>
      <c r="L33" s="86">
        <f>J33/درآمد!$F$13</f>
        <v>-1.8359067162508062E-2</v>
      </c>
      <c r="M33" s="74"/>
      <c r="N33" s="26">
        <v>0</v>
      </c>
      <c r="O33" s="74"/>
      <c r="P33" s="77">
        <v>4178770852</v>
      </c>
      <c r="Q33" s="74"/>
      <c r="R33" s="77">
        <v>1850145402</v>
      </c>
      <c r="S33" s="74"/>
      <c r="T33" s="82">
        <f t="shared" si="1"/>
        <v>6028916254</v>
      </c>
      <c r="U33" s="74"/>
      <c r="V33" s="34">
        <f>T33/درآمد!$F$13</f>
        <v>2.4425072187254235E-2</v>
      </c>
    </row>
    <row r="34" spans="1:22" ht="18.75" x14ac:dyDescent="0.2">
      <c r="A34" s="92" t="s">
        <v>25</v>
      </c>
      <c r="B34" s="92"/>
      <c r="D34" s="26">
        <v>0</v>
      </c>
      <c r="E34" s="74"/>
      <c r="F34" s="77">
        <v>6325535602</v>
      </c>
      <c r="G34" s="74"/>
      <c r="H34" s="26">
        <v>0</v>
      </c>
      <c r="I34" s="74"/>
      <c r="J34" s="82">
        <f t="shared" si="0"/>
        <v>6325535602</v>
      </c>
      <c r="K34" s="74"/>
      <c r="L34" s="34">
        <f>J34/درآمد!$F$13</f>
        <v>2.5626772241095504E-2</v>
      </c>
      <c r="M34" s="74"/>
      <c r="N34" s="26">
        <v>0</v>
      </c>
      <c r="O34" s="74"/>
      <c r="P34" s="77">
        <v>10117948898</v>
      </c>
      <c r="Q34" s="74"/>
      <c r="R34" s="77">
        <v>-2465</v>
      </c>
      <c r="S34" s="74"/>
      <c r="T34" s="82">
        <f t="shared" si="1"/>
        <v>10117946433</v>
      </c>
      <c r="U34" s="74"/>
      <c r="V34" s="34">
        <f>T34/درآمد!$F$13</f>
        <v>4.0991044095003364E-2</v>
      </c>
    </row>
    <row r="35" spans="1:22" ht="18.75" x14ac:dyDescent="0.2">
      <c r="A35" s="92" t="s">
        <v>60</v>
      </c>
      <c r="B35" s="92"/>
      <c r="D35" s="26">
        <v>0</v>
      </c>
      <c r="E35" s="74"/>
      <c r="F35" s="77">
        <v>-18886950</v>
      </c>
      <c r="G35" s="74"/>
      <c r="H35" s="26">
        <v>0</v>
      </c>
      <c r="I35" s="74"/>
      <c r="J35" s="82">
        <f t="shared" si="0"/>
        <v>-18886950</v>
      </c>
      <c r="K35" s="74"/>
      <c r="L35" s="86">
        <f>J35/درآمد!$F$13</f>
        <v>-7.6517088264577084E-5</v>
      </c>
      <c r="M35" s="74"/>
      <c r="N35" s="26">
        <v>0</v>
      </c>
      <c r="O35" s="74"/>
      <c r="P35" s="77">
        <v>-173958751</v>
      </c>
      <c r="Q35" s="74"/>
      <c r="R35" s="77">
        <v>41253085</v>
      </c>
      <c r="S35" s="74"/>
      <c r="T35" s="82">
        <f t="shared" si="1"/>
        <v>-132705666</v>
      </c>
      <c r="U35" s="74"/>
      <c r="V35" s="86">
        <f>T35/درآمد!$F$13</f>
        <v>-5.3763318897606476E-4</v>
      </c>
    </row>
    <row r="36" spans="1:22" ht="18.75" x14ac:dyDescent="0.2">
      <c r="A36" s="92" t="s">
        <v>22</v>
      </c>
      <c r="B36" s="92"/>
      <c r="D36" s="77">
        <v>651785714</v>
      </c>
      <c r="E36" s="74"/>
      <c r="F36" s="77">
        <v>974169000</v>
      </c>
      <c r="G36" s="74"/>
      <c r="H36" s="26">
        <v>0</v>
      </c>
      <c r="I36" s="74"/>
      <c r="J36" s="82">
        <f t="shared" si="0"/>
        <v>1625954714</v>
      </c>
      <c r="K36" s="74"/>
      <c r="L36" s="34">
        <f>J36/درآمد!$F$13</f>
        <v>6.5872637119991943E-3</v>
      </c>
      <c r="M36" s="74"/>
      <c r="N36" s="77">
        <v>651785714</v>
      </c>
      <c r="O36" s="74"/>
      <c r="P36" s="77">
        <v>2207107039</v>
      </c>
      <c r="Q36" s="74"/>
      <c r="R36" s="77">
        <v>764989043</v>
      </c>
      <c r="S36" s="74"/>
      <c r="T36" s="82">
        <f t="shared" si="1"/>
        <v>3623881796</v>
      </c>
      <c r="U36" s="74"/>
      <c r="V36" s="34">
        <f>T36/درآمد!$F$13</f>
        <v>1.468150671468533E-2</v>
      </c>
    </row>
    <row r="37" spans="1:22" ht="18.75" x14ac:dyDescent="0.2">
      <c r="A37" s="92" t="s">
        <v>36</v>
      </c>
      <c r="B37" s="92"/>
      <c r="D37" s="26">
        <v>0</v>
      </c>
      <c r="E37" s="74"/>
      <c r="F37" s="77">
        <v>616311000</v>
      </c>
      <c r="G37" s="74"/>
      <c r="H37" s="26">
        <v>0</v>
      </c>
      <c r="I37" s="74"/>
      <c r="J37" s="82">
        <f t="shared" si="0"/>
        <v>616311000</v>
      </c>
      <c r="K37" s="74"/>
      <c r="L37" s="34">
        <f>J37/درآمد!$F$13</f>
        <v>2.4968734065283047E-3</v>
      </c>
      <c r="M37" s="74"/>
      <c r="N37" s="26">
        <v>0</v>
      </c>
      <c r="O37" s="74"/>
      <c r="P37" s="77">
        <v>844942488</v>
      </c>
      <c r="Q37" s="74"/>
      <c r="R37" s="77">
        <v>616311071</v>
      </c>
      <c r="S37" s="74"/>
      <c r="T37" s="82">
        <f t="shared" si="1"/>
        <v>1461253559</v>
      </c>
      <c r="U37" s="74"/>
      <c r="V37" s="34">
        <f>T37/درآمد!$F$13</f>
        <v>5.9200065416030855E-3</v>
      </c>
    </row>
    <row r="38" spans="1:22" ht="18.75" x14ac:dyDescent="0.2">
      <c r="A38" s="92" t="s">
        <v>35</v>
      </c>
      <c r="B38" s="92"/>
      <c r="D38" s="26">
        <v>0</v>
      </c>
      <c r="E38" s="74"/>
      <c r="F38" s="77">
        <v>346227615</v>
      </c>
      <c r="G38" s="74"/>
      <c r="H38" s="26">
        <v>0</v>
      </c>
      <c r="I38" s="74"/>
      <c r="J38" s="82">
        <f t="shared" si="0"/>
        <v>346227615</v>
      </c>
      <c r="K38" s="74"/>
      <c r="L38" s="34">
        <f>J38/درآمد!$F$13</f>
        <v>1.4026790443448524E-3</v>
      </c>
      <c r="M38" s="74"/>
      <c r="N38" s="77">
        <v>290510204</v>
      </c>
      <c r="O38" s="74"/>
      <c r="P38" s="77">
        <v>526074829</v>
      </c>
      <c r="Q38" s="74"/>
      <c r="R38" s="77">
        <v>679953812</v>
      </c>
      <c r="S38" s="74"/>
      <c r="T38" s="82">
        <f t="shared" si="1"/>
        <v>1496538845</v>
      </c>
      <c r="U38" s="74"/>
      <c r="V38" s="34">
        <f>T38/درآمد!$F$13</f>
        <v>6.062958545145364E-3</v>
      </c>
    </row>
    <row r="39" spans="1:22" ht="18.75" x14ac:dyDescent="0.2">
      <c r="A39" s="92" t="s">
        <v>59</v>
      </c>
      <c r="B39" s="92"/>
      <c r="D39" s="26">
        <v>0</v>
      </c>
      <c r="E39" s="74"/>
      <c r="F39" s="77">
        <v>-1028433703</v>
      </c>
      <c r="G39" s="74"/>
      <c r="H39" s="26">
        <v>0</v>
      </c>
      <c r="I39" s="74"/>
      <c r="J39" s="82">
        <f t="shared" si="0"/>
        <v>-1028433703</v>
      </c>
      <c r="K39" s="74"/>
      <c r="L39" s="86">
        <f>J39/درآمد!$F$13</f>
        <v>-4.1665145736456575E-3</v>
      </c>
      <c r="M39" s="74"/>
      <c r="N39" s="26">
        <v>0</v>
      </c>
      <c r="O39" s="74"/>
      <c r="P39" s="77">
        <v>8239156382</v>
      </c>
      <c r="Q39" s="74"/>
      <c r="R39" s="77">
        <v>-3508</v>
      </c>
      <c r="S39" s="74"/>
      <c r="T39" s="82">
        <f t="shared" si="1"/>
        <v>8239152874</v>
      </c>
      <c r="U39" s="74"/>
      <c r="V39" s="34">
        <f>T39/درآمد!$F$13</f>
        <v>3.3379449179735315E-2</v>
      </c>
    </row>
    <row r="40" spans="1:22" ht="18.75" x14ac:dyDescent="0.2">
      <c r="A40" s="92" t="s">
        <v>50</v>
      </c>
      <c r="B40" s="92"/>
      <c r="D40" s="26">
        <v>0</v>
      </c>
      <c r="E40" s="74"/>
      <c r="F40" s="77">
        <v>377739000</v>
      </c>
      <c r="G40" s="74"/>
      <c r="H40" s="26">
        <v>0</v>
      </c>
      <c r="I40" s="74"/>
      <c r="J40" s="82">
        <f t="shared" si="0"/>
        <v>377739000</v>
      </c>
      <c r="K40" s="74"/>
      <c r="L40" s="34">
        <f>J40/درآمد!$F$13</f>
        <v>1.5303417652915417E-3</v>
      </c>
      <c r="M40" s="74"/>
      <c r="N40" s="26">
        <v>0</v>
      </c>
      <c r="O40" s="74"/>
      <c r="P40" s="77">
        <v>451468999</v>
      </c>
      <c r="Q40" s="74"/>
      <c r="R40" s="77">
        <v>444013647</v>
      </c>
      <c r="S40" s="74"/>
      <c r="T40" s="82">
        <f t="shared" si="1"/>
        <v>895482646</v>
      </c>
      <c r="U40" s="74"/>
      <c r="V40" s="34">
        <f>T40/درآمد!$F$13</f>
        <v>3.6278872270736687E-3</v>
      </c>
    </row>
    <row r="41" spans="1:22" ht="18.75" x14ac:dyDescent="0.2">
      <c r="A41" s="92" t="s">
        <v>136</v>
      </c>
      <c r="B41" s="92"/>
      <c r="D41" s="26">
        <v>0</v>
      </c>
      <c r="E41" s="74"/>
      <c r="F41" s="26">
        <v>0</v>
      </c>
      <c r="G41" s="74"/>
      <c r="H41" s="26">
        <v>0</v>
      </c>
      <c r="I41" s="74"/>
      <c r="J41" s="27">
        <f t="shared" si="0"/>
        <v>0</v>
      </c>
      <c r="K41" s="74"/>
      <c r="L41" s="34">
        <f>J41/درآمد!$F$13</f>
        <v>0</v>
      </c>
      <c r="M41" s="74"/>
      <c r="N41" s="26">
        <v>0</v>
      </c>
      <c r="O41" s="74"/>
      <c r="P41" s="26">
        <v>0</v>
      </c>
      <c r="Q41" s="74"/>
      <c r="R41" s="77">
        <v>-4572629873</v>
      </c>
      <c r="S41" s="74"/>
      <c r="T41" s="82">
        <f t="shared" si="1"/>
        <v>-4572629873</v>
      </c>
      <c r="U41" s="74"/>
      <c r="V41" s="86">
        <f>T41/درآمد!$F$13</f>
        <v>-1.8525189275853584E-2</v>
      </c>
    </row>
    <row r="42" spans="1:22" ht="18.75" x14ac:dyDescent="0.2">
      <c r="A42" s="92" t="s">
        <v>49</v>
      </c>
      <c r="B42" s="92"/>
      <c r="D42" s="26">
        <v>0</v>
      </c>
      <c r="E42" s="74"/>
      <c r="F42" s="77">
        <v>-4123605975</v>
      </c>
      <c r="G42" s="74"/>
      <c r="H42" s="26">
        <v>0</v>
      </c>
      <c r="I42" s="74"/>
      <c r="J42" s="82">
        <f t="shared" si="0"/>
        <v>-4123605975</v>
      </c>
      <c r="K42" s="74"/>
      <c r="L42" s="86">
        <f>J42/درآمد!$F$13</f>
        <v>-1.6706049539889311E-2</v>
      </c>
      <c r="M42" s="74"/>
      <c r="N42" s="77">
        <v>4546069360</v>
      </c>
      <c r="O42" s="74"/>
      <c r="P42" s="77">
        <v>-14509282864</v>
      </c>
      <c r="Q42" s="74"/>
      <c r="R42" s="77">
        <v>-4872</v>
      </c>
      <c r="S42" s="74"/>
      <c r="T42" s="82">
        <f t="shared" si="1"/>
        <v>-9963218376</v>
      </c>
      <c r="U42" s="74"/>
      <c r="V42" s="86">
        <f>T42/درآمد!$F$13</f>
        <v>-4.0364191141272057E-2</v>
      </c>
    </row>
    <row r="43" spans="1:22" ht="18.75" x14ac:dyDescent="0.2">
      <c r="A43" s="92" t="s">
        <v>137</v>
      </c>
      <c r="B43" s="92"/>
      <c r="D43" s="26">
        <v>0</v>
      </c>
      <c r="E43" s="74"/>
      <c r="F43" s="26">
        <v>0</v>
      </c>
      <c r="G43" s="74"/>
      <c r="H43" s="26">
        <v>0</v>
      </c>
      <c r="I43" s="74"/>
      <c r="J43" s="27">
        <f t="shared" si="0"/>
        <v>0</v>
      </c>
      <c r="K43" s="74"/>
      <c r="L43" s="34">
        <f>J43/درآمد!$F$13</f>
        <v>0</v>
      </c>
      <c r="M43" s="74"/>
      <c r="N43" s="26">
        <v>0</v>
      </c>
      <c r="O43" s="74"/>
      <c r="P43" s="26">
        <v>0</v>
      </c>
      <c r="Q43" s="74"/>
      <c r="R43" s="77">
        <v>2924495258</v>
      </c>
      <c r="S43" s="74"/>
      <c r="T43" s="82">
        <f t="shared" si="1"/>
        <v>2924495258</v>
      </c>
      <c r="U43" s="74"/>
      <c r="V43" s="34">
        <f>T43/درآمد!$F$13</f>
        <v>1.1848067675602631E-2</v>
      </c>
    </row>
    <row r="44" spans="1:22" ht="18.75" x14ac:dyDescent="0.2">
      <c r="A44" s="92" t="s">
        <v>138</v>
      </c>
      <c r="B44" s="92"/>
      <c r="D44" s="26">
        <v>0</v>
      </c>
      <c r="E44" s="74"/>
      <c r="F44" s="26">
        <v>0</v>
      </c>
      <c r="G44" s="74"/>
      <c r="H44" s="26">
        <v>0</v>
      </c>
      <c r="I44" s="74"/>
      <c r="J44" s="27">
        <f t="shared" si="0"/>
        <v>0</v>
      </c>
      <c r="K44" s="74"/>
      <c r="L44" s="34">
        <f>J44/درآمد!$F$13</f>
        <v>0</v>
      </c>
      <c r="M44" s="74"/>
      <c r="N44" s="26">
        <v>0</v>
      </c>
      <c r="O44" s="74"/>
      <c r="P44" s="26">
        <v>0</v>
      </c>
      <c r="Q44" s="74"/>
      <c r="R44" s="77">
        <v>-1257473127</v>
      </c>
      <c r="S44" s="74"/>
      <c r="T44" s="82">
        <f t="shared" si="1"/>
        <v>-1257473127</v>
      </c>
      <c r="U44" s="74"/>
      <c r="V44" s="86">
        <f>T44/درآمد!$F$13</f>
        <v>-5.0944266940396808E-3</v>
      </c>
    </row>
    <row r="45" spans="1:22" ht="18.75" x14ac:dyDescent="0.2">
      <c r="A45" s="92" t="s">
        <v>53</v>
      </c>
      <c r="B45" s="92"/>
      <c r="D45" s="26">
        <v>0</v>
      </c>
      <c r="E45" s="74"/>
      <c r="F45" s="77">
        <v>739324687</v>
      </c>
      <c r="G45" s="74"/>
      <c r="H45" s="26">
        <v>0</v>
      </c>
      <c r="I45" s="74"/>
      <c r="J45" s="82">
        <f t="shared" si="0"/>
        <v>739324687</v>
      </c>
      <c r="K45" s="74"/>
      <c r="L45" s="34">
        <f>J45/درآمد!$F$13</f>
        <v>2.9952412820153504E-3</v>
      </c>
      <c r="M45" s="74"/>
      <c r="N45" s="26">
        <v>0</v>
      </c>
      <c r="O45" s="74"/>
      <c r="P45" s="77">
        <v>1193518778</v>
      </c>
      <c r="Q45" s="74"/>
      <c r="R45" s="77">
        <v>616721364</v>
      </c>
      <c r="S45" s="74"/>
      <c r="T45" s="82">
        <f t="shared" si="1"/>
        <v>1810240142</v>
      </c>
      <c r="U45" s="74"/>
      <c r="V45" s="34">
        <f>T45/درآمد!$F$13</f>
        <v>7.3338630496451009E-3</v>
      </c>
    </row>
    <row r="46" spans="1:22" ht="18.75" x14ac:dyDescent="0.2">
      <c r="A46" s="92" t="s">
        <v>139</v>
      </c>
      <c r="B46" s="92"/>
      <c r="D46" s="26">
        <v>0</v>
      </c>
      <c r="E46" s="74"/>
      <c r="F46" s="26">
        <v>0</v>
      </c>
      <c r="G46" s="74"/>
      <c r="H46" s="26">
        <v>0</v>
      </c>
      <c r="I46" s="74"/>
      <c r="J46" s="27">
        <f t="shared" si="0"/>
        <v>0</v>
      </c>
      <c r="K46" s="74"/>
      <c r="L46" s="34">
        <f>J46/درآمد!$F$13</f>
        <v>0</v>
      </c>
      <c r="M46" s="74"/>
      <c r="N46" s="26">
        <v>0</v>
      </c>
      <c r="O46" s="74"/>
      <c r="P46" s="26">
        <v>0</v>
      </c>
      <c r="Q46" s="74"/>
      <c r="R46" s="77">
        <v>-68235246</v>
      </c>
      <c r="S46" s="74"/>
      <c r="T46" s="82">
        <f t="shared" si="1"/>
        <v>-68235246</v>
      </c>
      <c r="U46" s="74"/>
      <c r="V46" s="86">
        <f>T46/درآمد!$F$13</f>
        <v>-2.7644285291892712E-4</v>
      </c>
    </row>
    <row r="47" spans="1:22" ht="18.75" x14ac:dyDescent="0.2">
      <c r="A47" s="92" t="s">
        <v>140</v>
      </c>
      <c r="B47" s="92"/>
      <c r="D47" s="26">
        <v>0</v>
      </c>
      <c r="E47" s="74"/>
      <c r="F47" s="26">
        <v>0</v>
      </c>
      <c r="G47" s="74"/>
      <c r="H47" s="26">
        <v>0</v>
      </c>
      <c r="I47" s="74"/>
      <c r="J47" s="27">
        <f t="shared" si="0"/>
        <v>0</v>
      </c>
      <c r="K47" s="74"/>
      <c r="L47" s="34">
        <f>J47/درآمد!$F$13</f>
        <v>0</v>
      </c>
      <c r="M47" s="74"/>
      <c r="N47" s="26">
        <v>0</v>
      </c>
      <c r="O47" s="74"/>
      <c r="P47" s="26">
        <v>0</v>
      </c>
      <c r="Q47" s="74"/>
      <c r="R47" s="77">
        <v>-681818808</v>
      </c>
      <c r="S47" s="74"/>
      <c r="T47" s="82">
        <f t="shared" si="1"/>
        <v>-681818808</v>
      </c>
      <c r="U47" s="74"/>
      <c r="V47" s="86">
        <f>T47/درآمد!$F$13</f>
        <v>-2.7622665338863464E-3</v>
      </c>
    </row>
    <row r="48" spans="1:22" ht="18.75" x14ac:dyDescent="0.2">
      <c r="A48" s="92" t="s">
        <v>141</v>
      </c>
      <c r="B48" s="92"/>
      <c r="D48" s="26">
        <v>0</v>
      </c>
      <c r="E48" s="74"/>
      <c r="F48" s="26">
        <v>0</v>
      </c>
      <c r="G48" s="74"/>
      <c r="H48" s="26">
        <v>0</v>
      </c>
      <c r="I48" s="74"/>
      <c r="J48" s="27">
        <f t="shared" si="0"/>
        <v>0</v>
      </c>
      <c r="K48" s="74"/>
      <c r="L48" s="34">
        <f>J48/درآمد!$F$13</f>
        <v>0</v>
      </c>
      <c r="M48" s="74"/>
      <c r="N48" s="26">
        <v>0</v>
      </c>
      <c r="O48" s="74"/>
      <c r="P48" s="26">
        <v>0</v>
      </c>
      <c r="Q48" s="74"/>
      <c r="R48" s="77">
        <v>84282826</v>
      </c>
      <c r="S48" s="74"/>
      <c r="T48" s="82">
        <f t="shared" si="1"/>
        <v>84282826</v>
      </c>
      <c r="U48" s="74"/>
      <c r="V48" s="34">
        <f>T48/درآمد!$F$13</f>
        <v>3.4145674321317055E-4</v>
      </c>
    </row>
    <row r="49" spans="1:22" ht="18.75" x14ac:dyDescent="0.2">
      <c r="A49" s="92" t="s">
        <v>142</v>
      </c>
      <c r="B49" s="92"/>
      <c r="D49" s="26">
        <v>0</v>
      </c>
      <c r="E49" s="74"/>
      <c r="F49" s="26">
        <v>0</v>
      </c>
      <c r="G49" s="74"/>
      <c r="H49" s="26">
        <v>0</v>
      </c>
      <c r="I49" s="74"/>
      <c r="J49" s="27">
        <f t="shared" si="0"/>
        <v>0</v>
      </c>
      <c r="K49" s="74"/>
      <c r="L49" s="34">
        <f>J49/درآمد!$F$13</f>
        <v>0</v>
      </c>
      <c r="M49" s="74"/>
      <c r="N49" s="26">
        <v>0</v>
      </c>
      <c r="O49" s="74"/>
      <c r="P49" s="26">
        <v>0</v>
      </c>
      <c r="Q49" s="74"/>
      <c r="R49" s="77">
        <v>800117</v>
      </c>
      <c r="S49" s="74"/>
      <c r="T49" s="82">
        <f t="shared" si="1"/>
        <v>800117</v>
      </c>
      <c r="U49" s="74"/>
      <c r="V49" s="34">
        <f>T49/درآمد!$F$13</f>
        <v>3.24153042767565E-6</v>
      </c>
    </row>
    <row r="50" spans="1:22" ht="18.75" x14ac:dyDescent="0.2">
      <c r="A50" s="92" t="s">
        <v>143</v>
      </c>
      <c r="B50" s="92"/>
      <c r="D50" s="26">
        <v>0</v>
      </c>
      <c r="E50" s="74"/>
      <c r="F50" s="26">
        <v>0</v>
      </c>
      <c r="G50" s="74"/>
      <c r="H50" s="26">
        <v>0</v>
      </c>
      <c r="I50" s="74"/>
      <c r="J50" s="27">
        <f t="shared" si="0"/>
        <v>0</v>
      </c>
      <c r="K50" s="74"/>
      <c r="L50" s="34">
        <f>J50/درآمد!$F$13</f>
        <v>0</v>
      </c>
      <c r="M50" s="74"/>
      <c r="N50" s="26">
        <v>0</v>
      </c>
      <c r="O50" s="74"/>
      <c r="P50" s="26">
        <v>0</v>
      </c>
      <c r="Q50" s="74"/>
      <c r="R50" s="77">
        <v>-8418</v>
      </c>
      <c r="S50" s="74"/>
      <c r="T50" s="82">
        <f t="shared" si="1"/>
        <v>-8418</v>
      </c>
      <c r="U50" s="74"/>
      <c r="V50" s="34">
        <f>T50/درآمد!$F$13</f>
        <v>-3.4104016212845897E-8</v>
      </c>
    </row>
    <row r="51" spans="1:22" ht="18.75" x14ac:dyDescent="0.2">
      <c r="A51" s="92" t="s">
        <v>144</v>
      </c>
      <c r="B51" s="92"/>
      <c r="D51" s="26">
        <v>0</v>
      </c>
      <c r="E51" s="74"/>
      <c r="F51" s="26">
        <v>0</v>
      </c>
      <c r="G51" s="74"/>
      <c r="H51" s="26">
        <v>0</v>
      </c>
      <c r="I51" s="74"/>
      <c r="J51" s="27">
        <f t="shared" si="0"/>
        <v>0</v>
      </c>
      <c r="K51" s="74"/>
      <c r="L51" s="34">
        <f>J51/درآمد!$F$13</f>
        <v>0</v>
      </c>
      <c r="M51" s="74"/>
      <c r="N51" s="26">
        <v>0</v>
      </c>
      <c r="O51" s="74"/>
      <c r="P51" s="26">
        <v>0</v>
      </c>
      <c r="Q51" s="74"/>
      <c r="R51" s="77">
        <v>-647836479</v>
      </c>
      <c r="S51" s="74"/>
      <c r="T51" s="82">
        <f t="shared" si="1"/>
        <v>-647836479</v>
      </c>
      <c r="U51" s="74"/>
      <c r="V51" s="86">
        <f>T51/درآمد!$F$13</f>
        <v>-2.6245932267865289E-3</v>
      </c>
    </row>
    <row r="52" spans="1:22" ht="18.75" x14ac:dyDescent="0.2">
      <c r="A52" s="92" t="s">
        <v>42</v>
      </c>
      <c r="B52" s="92"/>
      <c r="D52" s="26">
        <v>0</v>
      </c>
      <c r="E52" s="74"/>
      <c r="F52" s="77">
        <v>529629840</v>
      </c>
      <c r="G52" s="74"/>
      <c r="H52" s="26">
        <v>0</v>
      </c>
      <c r="I52" s="74"/>
      <c r="J52" s="82">
        <f t="shared" si="0"/>
        <v>529629840</v>
      </c>
      <c r="K52" s="74"/>
      <c r="L52" s="34">
        <f>J52/درآمد!$F$13</f>
        <v>2.1457002435456142E-3</v>
      </c>
      <c r="M52" s="74"/>
      <c r="N52" s="77">
        <v>565541358</v>
      </c>
      <c r="O52" s="74"/>
      <c r="P52" s="77">
        <v>633011040</v>
      </c>
      <c r="Q52" s="74"/>
      <c r="R52" s="26">
        <v>0</v>
      </c>
      <c r="S52" s="74"/>
      <c r="T52" s="82">
        <f t="shared" si="1"/>
        <v>1198552398</v>
      </c>
      <c r="U52" s="74"/>
      <c r="V52" s="34">
        <f>T52/درآمد!$F$13</f>
        <v>4.8557199350602676E-3</v>
      </c>
    </row>
    <row r="53" spans="1:22" ht="18.75" x14ac:dyDescent="0.2">
      <c r="A53" s="92" t="s">
        <v>47</v>
      </c>
      <c r="B53" s="92"/>
      <c r="D53" s="77">
        <v>3399341668</v>
      </c>
      <c r="E53" s="74"/>
      <c r="F53" s="77">
        <v>4278129128</v>
      </c>
      <c r="G53" s="74"/>
      <c r="H53" s="26">
        <v>0</v>
      </c>
      <c r="I53" s="74"/>
      <c r="J53" s="82">
        <f t="shared" si="0"/>
        <v>7677470796</v>
      </c>
      <c r="K53" s="74"/>
      <c r="L53" s="34">
        <f>J53/درآمد!$F$13</f>
        <v>3.1103895046380958E-2</v>
      </c>
      <c r="M53" s="74"/>
      <c r="N53" s="77">
        <v>3399341668</v>
      </c>
      <c r="O53" s="74"/>
      <c r="P53" s="77">
        <v>17393241324</v>
      </c>
      <c r="Q53" s="74"/>
      <c r="R53" s="26">
        <v>0</v>
      </c>
      <c r="S53" s="74"/>
      <c r="T53" s="82">
        <f t="shared" si="1"/>
        <v>20792582992</v>
      </c>
      <c r="U53" s="74"/>
      <c r="V53" s="34">
        <f>T53/درآمد!$F$13</f>
        <v>8.4237418325743871E-2</v>
      </c>
    </row>
    <row r="54" spans="1:22" ht="18.75" x14ac:dyDescent="0.2">
      <c r="A54" s="92" t="s">
        <v>39</v>
      </c>
      <c r="B54" s="92"/>
      <c r="D54" s="26">
        <v>0</v>
      </c>
      <c r="E54" s="74"/>
      <c r="F54" s="77">
        <v>517701240</v>
      </c>
      <c r="G54" s="74"/>
      <c r="H54" s="26">
        <v>0</v>
      </c>
      <c r="I54" s="74"/>
      <c r="J54" s="82">
        <f t="shared" si="0"/>
        <v>517701240</v>
      </c>
      <c r="K54" s="74"/>
      <c r="L54" s="34">
        <f>J54/درآمد!$F$13</f>
        <v>2.0973736614837758E-3</v>
      </c>
      <c r="M54" s="74"/>
      <c r="N54" s="77">
        <v>280000000</v>
      </c>
      <c r="O54" s="74"/>
      <c r="P54" s="77">
        <v>563825160</v>
      </c>
      <c r="Q54" s="74"/>
      <c r="R54" s="26">
        <v>0</v>
      </c>
      <c r="S54" s="74"/>
      <c r="T54" s="82">
        <f t="shared" si="1"/>
        <v>843825160</v>
      </c>
      <c r="U54" s="74"/>
      <c r="V54" s="34">
        <f>T54/درآمد!$F$13</f>
        <v>3.4186061935670333E-3</v>
      </c>
    </row>
    <row r="55" spans="1:22" ht="18.75" x14ac:dyDescent="0.2">
      <c r="A55" s="92" t="s">
        <v>70</v>
      </c>
      <c r="B55" s="92"/>
      <c r="D55" s="77">
        <v>433107753</v>
      </c>
      <c r="E55" s="74"/>
      <c r="F55" s="77">
        <v>-279832721</v>
      </c>
      <c r="G55" s="74"/>
      <c r="H55" s="26">
        <v>0</v>
      </c>
      <c r="I55" s="74"/>
      <c r="J55" s="82">
        <f t="shared" si="0"/>
        <v>153275032</v>
      </c>
      <c r="K55" s="74"/>
      <c r="L55" s="34">
        <f>J55/درآمد!$F$13</f>
        <v>6.2096628371970466E-4</v>
      </c>
      <c r="M55" s="74"/>
      <c r="N55" s="77">
        <v>433107753</v>
      </c>
      <c r="O55" s="74"/>
      <c r="P55" s="77">
        <v>-279832721</v>
      </c>
      <c r="Q55" s="74"/>
      <c r="R55" s="26">
        <v>0</v>
      </c>
      <c r="S55" s="74"/>
      <c r="T55" s="82">
        <f t="shared" si="1"/>
        <v>153275032</v>
      </c>
      <c r="U55" s="74"/>
      <c r="V55" s="34">
        <f>T55/درآمد!$F$13</f>
        <v>6.2096628371970466E-4</v>
      </c>
    </row>
    <row r="56" spans="1:22" ht="18.75" x14ac:dyDescent="0.2">
      <c r="A56" s="92" t="s">
        <v>63</v>
      </c>
      <c r="B56" s="92"/>
      <c r="D56" s="26">
        <v>0</v>
      </c>
      <c r="E56" s="74"/>
      <c r="F56" s="77">
        <v>5157347268</v>
      </c>
      <c r="G56" s="74"/>
      <c r="H56" s="26">
        <v>0</v>
      </c>
      <c r="I56" s="74"/>
      <c r="J56" s="82">
        <f t="shared" si="0"/>
        <v>5157347268</v>
      </c>
      <c r="K56" s="74"/>
      <c r="L56" s="34">
        <f>J56/درآمد!$F$13</f>
        <v>2.0894066861861311E-2</v>
      </c>
      <c r="M56" s="74"/>
      <c r="N56" s="77">
        <v>4364971564</v>
      </c>
      <c r="O56" s="74"/>
      <c r="P56" s="77">
        <v>11894067985</v>
      </c>
      <c r="Q56" s="74"/>
      <c r="R56" s="26">
        <v>0</v>
      </c>
      <c r="S56" s="74"/>
      <c r="T56" s="82">
        <f t="shared" si="1"/>
        <v>16259039549</v>
      </c>
      <c r="U56" s="74"/>
      <c r="V56" s="34">
        <f>T56/درآمد!$F$13</f>
        <v>6.5870580706153328E-2</v>
      </c>
    </row>
    <row r="57" spans="1:22" ht="18.75" x14ac:dyDescent="0.2">
      <c r="A57" s="92" t="s">
        <v>62</v>
      </c>
      <c r="B57" s="92"/>
      <c r="D57" s="77">
        <v>2050288292</v>
      </c>
      <c r="E57" s="74"/>
      <c r="F57" s="77">
        <v>849753702</v>
      </c>
      <c r="G57" s="74"/>
      <c r="H57" s="26">
        <v>0</v>
      </c>
      <c r="I57" s="74"/>
      <c r="J57" s="82">
        <f t="shared" si="0"/>
        <v>2900041994</v>
      </c>
      <c r="K57" s="74"/>
      <c r="L57" s="34">
        <f>J57/درآمد!$F$13</f>
        <v>1.1748999665159177E-2</v>
      </c>
      <c r="M57" s="74"/>
      <c r="N57" s="77">
        <v>2050288292</v>
      </c>
      <c r="O57" s="74"/>
      <c r="P57" s="77">
        <v>1669159057</v>
      </c>
      <c r="Q57" s="74"/>
      <c r="R57" s="26">
        <v>0</v>
      </c>
      <c r="S57" s="74"/>
      <c r="T57" s="82">
        <f t="shared" si="1"/>
        <v>3719447349</v>
      </c>
      <c r="U57" s="74"/>
      <c r="V57" s="34">
        <f>T57/درآمد!$F$13</f>
        <v>1.5068673401416334E-2</v>
      </c>
    </row>
    <row r="58" spans="1:22" ht="18.75" x14ac:dyDescent="0.2">
      <c r="A58" s="92" t="s">
        <v>55</v>
      </c>
      <c r="B58" s="92"/>
      <c r="D58" s="26">
        <v>0</v>
      </c>
      <c r="E58" s="74"/>
      <c r="F58" s="77">
        <v>205619242</v>
      </c>
      <c r="G58" s="74"/>
      <c r="H58" s="26">
        <v>0</v>
      </c>
      <c r="I58" s="74"/>
      <c r="J58" s="82">
        <f t="shared" si="0"/>
        <v>205619242</v>
      </c>
      <c r="K58" s="74"/>
      <c r="L58" s="34">
        <f>J58/درآمد!$F$13</f>
        <v>8.3302945626527491E-4</v>
      </c>
      <c r="M58" s="74"/>
      <c r="N58" s="77">
        <v>202503645</v>
      </c>
      <c r="O58" s="74"/>
      <c r="P58" s="77">
        <v>-186831697</v>
      </c>
      <c r="Q58" s="74"/>
      <c r="R58" s="26">
        <v>0</v>
      </c>
      <c r="S58" s="74"/>
      <c r="T58" s="82">
        <f t="shared" si="1"/>
        <v>15671948</v>
      </c>
      <c r="U58" s="74"/>
      <c r="V58" s="34">
        <f>T58/درآمد!$F$13</f>
        <v>6.349208466130647E-5</v>
      </c>
    </row>
    <row r="59" spans="1:22" ht="18.75" x14ac:dyDescent="0.2">
      <c r="A59" s="92" t="s">
        <v>34</v>
      </c>
      <c r="B59" s="92"/>
      <c r="D59" s="26">
        <v>0</v>
      </c>
      <c r="E59" s="74"/>
      <c r="F59" s="77">
        <v>724115723</v>
      </c>
      <c r="G59" s="74"/>
      <c r="H59" s="26">
        <v>0</v>
      </c>
      <c r="I59" s="74"/>
      <c r="J59" s="82">
        <f t="shared" si="0"/>
        <v>724115723</v>
      </c>
      <c r="K59" s="74"/>
      <c r="L59" s="34">
        <f>J59/درآمد!$F$13</f>
        <v>2.9336248939378271E-3</v>
      </c>
      <c r="M59" s="74"/>
      <c r="N59" s="77">
        <v>1885400000</v>
      </c>
      <c r="O59" s="74"/>
      <c r="P59" s="77">
        <v>5291052237</v>
      </c>
      <c r="Q59" s="74"/>
      <c r="R59" s="26">
        <v>0</v>
      </c>
      <c r="S59" s="74"/>
      <c r="T59" s="82">
        <f t="shared" si="1"/>
        <v>7176452237</v>
      </c>
      <c r="U59" s="74"/>
      <c r="V59" s="34">
        <f>T59/درآمد!$F$13</f>
        <v>2.9074108272910695E-2</v>
      </c>
    </row>
    <row r="60" spans="1:22" ht="18.75" x14ac:dyDescent="0.2">
      <c r="A60" s="92" t="s">
        <v>43</v>
      </c>
      <c r="B60" s="92"/>
      <c r="D60" s="26">
        <v>0</v>
      </c>
      <c r="E60" s="74"/>
      <c r="F60" s="77">
        <v>-1106377650</v>
      </c>
      <c r="G60" s="74"/>
      <c r="H60" s="26">
        <v>0</v>
      </c>
      <c r="I60" s="74"/>
      <c r="J60" s="82">
        <f t="shared" si="0"/>
        <v>-1106377650</v>
      </c>
      <c r="K60" s="74"/>
      <c r="L60" s="86">
        <f>J60/درآمد!$F$13</f>
        <v>-4.4822904862354893E-3</v>
      </c>
      <c r="M60" s="74"/>
      <c r="N60" s="26">
        <v>0</v>
      </c>
      <c r="O60" s="74"/>
      <c r="P60" s="77">
        <v>911543850</v>
      </c>
      <c r="Q60" s="74"/>
      <c r="R60" s="26">
        <v>0</v>
      </c>
      <c r="S60" s="74"/>
      <c r="T60" s="82">
        <f t="shared" si="1"/>
        <v>911543850</v>
      </c>
      <c r="U60" s="74"/>
      <c r="V60" s="34">
        <f>T60/درآمد!$F$13</f>
        <v>3.692956312558799E-3</v>
      </c>
    </row>
    <row r="61" spans="1:22" ht="18.75" x14ac:dyDescent="0.2">
      <c r="A61" s="92" t="s">
        <v>32</v>
      </c>
      <c r="B61" s="92"/>
      <c r="D61" s="26">
        <v>0</v>
      </c>
      <c r="E61" s="74"/>
      <c r="F61" s="77">
        <v>3502418172</v>
      </c>
      <c r="G61" s="74"/>
      <c r="H61" s="26">
        <v>0</v>
      </c>
      <c r="I61" s="74"/>
      <c r="J61" s="82">
        <f t="shared" si="0"/>
        <v>3502418172</v>
      </c>
      <c r="K61" s="74"/>
      <c r="L61" s="34">
        <f>J61/درآمد!$F$13</f>
        <v>1.4189418641251377E-2</v>
      </c>
      <c r="M61" s="74"/>
      <c r="N61" s="26">
        <v>0</v>
      </c>
      <c r="O61" s="74"/>
      <c r="P61" s="77">
        <v>5172490668</v>
      </c>
      <c r="Q61" s="74"/>
      <c r="R61" s="26">
        <v>0</v>
      </c>
      <c r="S61" s="74"/>
      <c r="T61" s="82">
        <f t="shared" si="1"/>
        <v>5172490668</v>
      </c>
      <c r="U61" s="74"/>
      <c r="V61" s="34">
        <f>T61/درآمد!$F$13</f>
        <v>2.0955417629159673E-2</v>
      </c>
    </row>
    <row r="62" spans="1:22" ht="18.75" x14ac:dyDescent="0.2">
      <c r="A62" s="92" t="s">
        <v>30</v>
      </c>
      <c r="B62" s="92"/>
      <c r="D62" s="26">
        <v>0</v>
      </c>
      <c r="E62" s="74"/>
      <c r="F62" s="77">
        <v>-2665048050</v>
      </c>
      <c r="G62" s="74"/>
      <c r="H62" s="26">
        <v>0</v>
      </c>
      <c r="I62" s="74"/>
      <c r="J62" s="82">
        <f t="shared" si="0"/>
        <v>-2665048050</v>
      </c>
      <c r="K62" s="74"/>
      <c r="L62" s="86">
        <f>J62/درآمد!$F$13</f>
        <v>-1.0796963875649008E-2</v>
      </c>
      <c r="M62" s="74"/>
      <c r="N62" s="26">
        <v>0</v>
      </c>
      <c r="O62" s="74"/>
      <c r="P62" s="77">
        <v>1053178867</v>
      </c>
      <c r="Q62" s="74"/>
      <c r="R62" s="26">
        <v>0</v>
      </c>
      <c r="S62" s="74"/>
      <c r="T62" s="82">
        <f t="shared" si="1"/>
        <v>1053178867</v>
      </c>
      <c r="U62" s="74"/>
      <c r="V62" s="34">
        <f>T62/درآمد!$F$13</f>
        <v>4.2667651645515179E-3</v>
      </c>
    </row>
    <row r="63" spans="1:22" ht="18.75" x14ac:dyDescent="0.2">
      <c r="A63" s="92" t="s">
        <v>65</v>
      </c>
      <c r="B63" s="92"/>
      <c r="D63" s="26">
        <v>0</v>
      </c>
      <c r="E63" s="74"/>
      <c r="F63" s="77">
        <v>948006474</v>
      </c>
      <c r="G63" s="74"/>
      <c r="H63" s="26">
        <v>0</v>
      </c>
      <c r="I63" s="74"/>
      <c r="J63" s="82">
        <f t="shared" si="0"/>
        <v>948006474</v>
      </c>
      <c r="K63" s="74"/>
      <c r="L63" s="34">
        <f>J63/درآمد!$F$13</f>
        <v>3.8406780897100113E-3</v>
      </c>
      <c r="M63" s="74"/>
      <c r="N63" s="26">
        <v>0</v>
      </c>
      <c r="O63" s="74"/>
      <c r="P63" s="77">
        <v>948006474</v>
      </c>
      <c r="Q63" s="74"/>
      <c r="R63" s="26">
        <v>0</v>
      </c>
      <c r="S63" s="74"/>
      <c r="T63" s="82">
        <f t="shared" si="1"/>
        <v>948006474</v>
      </c>
      <c r="U63" s="74"/>
      <c r="V63" s="34">
        <f>T63/درآمد!$F$13</f>
        <v>3.8406780897100113E-3</v>
      </c>
    </row>
    <row r="64" spans="1:22" ht="18.75" x14ac:dyDescent="0.2">
      <c r="A64" s="92" t="s">
        <v>67</v>
      </c>
      <c r="B64" s="92"/>
      <c r="D64" s="26">
        <v>0</v>
      </c>
      <c r="E64" s="74"/>
      <c r="F64" s="77">
        <v>-1476085975</v>
      </c>
      <c r="G64" s="74"/>
      <c r="H64" s="26">
        <v>0</v>
      </c>
      <c r="I64" s="74"/>
      <c r="J64" s="82">
        <f t="shared" si="0"/>
        <v>-1476085975</v>
      </c>
      <c r="K64" s="74"/>
      <c r="L64" s="86">
        <f>J64/درآمد!$F$13</f>
        <v>-5.9800974130380666E-3</v>
      </c>
      <c r="M64" s="74"/>
      <c r="N64" s="26">
        <v>0</v>
      </c>
      <c r="O64" s="74"/>
      <c r="P64" s="77">
        <v>-1476085975</v>
      </c>
      <c r="Q64" s="74"/>
      <c r="R64" s="26">
        <v>0</v>
      </c>
      <c r="S64" s="74"/>
      <c r="T64" s="82">
        <f t="shared" si="1"/>
        <v>-1476085975</v>
      </c>
      <c r="U64" s="74"/>
      <c r="V64" s="86">
        <f>T64/درآمد!$F$13</f>
        <v>-5.9800974130380666E-3</v>
      </c>
    </row>
    <row r="65" spans="1:22" ht="18.75" x14ac:dyDescent="0.2">
      <c r="A65" s="92" t="s">
        <v>38</v>
      </c>
      <c r="B65" s="92"/>
      <c r="D65" s="26">
        <v>0</v>
      </c>
      <c r="E65" s="74"/>
      <c r="F65" s="77">
        <v>3164309662</v>
      </c>
      <c r="G65" s="74"/>
      <c r="H65" s="26">
        <v>0</v>
      </c>
      <c r="I65" s="74"/>
      <c r="J65" s="82">
        <f t="shared" si="0"/>
        <v>3164309662</v>
      </c>
      <c r="K65" s="74"/>
      <c r="L65" s="34">
        <f>J65/درآمد!$F$13</f>
        <v>1.2819632693669866E-2</v>
      </c>
      <c r="M65" s="74"/>
      <c r="N65" s="26">
        <v>0</v>
      </c>
      <c r="O65" s="74"/>
      <c r="P65" s="77">
        <v>10943324105</v>
      </c>
      <c r="Q65" s="74"/>
      <c r="R65" s="26">
        <v>0</v>
      </c>
      <c r="S65" s="74"/>
      <c r="T65" s="82">
        <f t="shared" si="1"/>
        <v>10943324105</v>
      </c>
      <c r="U65" s="74"/>
      <c r="V65" s="34">
        <f>T65/درآمد!$F$13</f>
        <v>4.4334913601728122E-2</v>
      </c>
    </row>
    <row r="66" spans="1:22" ht="18.75" x14ac:dyDescent="0.2">
      <c r="A66" s="92" t="s">
        <v>64</v>
      </c>
      <c r="B66" s="92"/>
      <c r="D66" s="26">
        <v>0</v>
      </c>
      <c r="E66" s="74"/>
      <c r="F66" s="77">
        <v>1432847976</v>
      </c>
      <c r="G66" s="74"/>
      <c r="H66" s="26">
        <v>0</v>
      </c>
      <c r="I66" s="74"/>
      <c r="J66" s="82">
        <f t="shared" si="0"/>
        <v>1432847976</v>
      </c>
      <c r="K66" s="74"/>
      <c r="L66" s="34">
        <f>J66/درآمد!$F$13</f>
        <v>5.8049264200579036E-3</v>
      </c>
      <c r="M66" s="74"/>
      <c r="N66" s="26">
        <v>0</v>
      </c>
      <c r="O66" s="74"/>
      <c r="P66" s="77">
        <v>1432847977</v>
      </c>
      <c r="Q66" s="74"/>
      <c r="R66" s="26">
        <v>0</v>
      </c>
      <c r="S66" s="74"/>
      <c r="T66" s="82">
        <f t="shared" si="1"/>
        <v>1432847977</v>
      </c>
      <c r="U66" s="74"/>
      <c r="V66" s="34">
        <f>T66/درآمد!$F$13</f>
        <v>5.8049264241092236E-3</v>
      </c>
    </row>
    <row r="67" spans="1:22" ht="18.75" x14ac:dyDescent="0.2">
      <c r="A67" s="92" t="s">
        <v>57</v>
      </c>
      <c r="B67" s="92"/>
      <c r="D67" s="26">
        <v>0</v>
      </c>
      <c r="E67" s="74"/>
      <c r="F67" s="77">
        <v>623455734</v>
      </c>
      <c r="G67" s="74"/>
      <c r="H67" s="26">
        <v>0</v>
      </c>
      <c r="I67" s="74"/>
      <c r="J67" s="82">
        <f t="shared" si="0"/>
        <v>623455734</v>
      </c>
      <c r="K67" s="74"/>
      <c r="L67" s="34">
        <f>J67/درآمد!$F$13</f>
        <v>2.5258190140565145E-3</v>
      </c>
      <c r="M67" s="74"/>
      <c r="N67" s="26">
        <v>0</v>
      </c>
      <c r="O67" s="74"/>
      <c r="P67" s="77">
        <v>1291954359</v>
      </c>
      <c r="Q67" s="74"/>
      <c r="R67" s="26">
        <v>0</v>
      </c>
      <c r="S67" s="74"/>
      <c r="T67" s="82">
        <f t="shared" si="1"/>
        <v>1291954359</v>
      </c>
      <c r="U67" s="74"/>
      <c r="V67" s="34">
        <f>T67/درآمد!$F$13</f>
        <v>5.234121217105361E-3</v>
      </c>
    </row>
    <row r="68" spans="1:22" ht="18.75" x14ac:dyDescent="0.2">
      <c r="A68" s="92" t="s">
        <v>21</v>
      </c>
      <c r="B68" s="92"/>
      <c r="D68" s="26">
        <v>0</v>
      </c>
      <c r="E68" s="74"/>
      <c r="F68" s="77">
        <v>-3176751589</v>
      </c>
      <c r="G68" s="74"/>
      <c r="H68" s="26">
        <v>0</v>
      </c>
      <c r="I68" s="74"/>
      <c r="J68" s="82">
        <f t="shared" si="0"/>
        <v>-3176751589</v>
      </c>
      <c r="K68" s="74"/>
      <c r="L68" s="86">
        <f>J68/درآمد!$F$13</f>
        <v>-1.2870038927944877E-2</v>
      </c>
      <c r="M68" s="74"/>
      <c r="N68" s="26">
        <v>0</v>
      </c>
      <c r="O68" s="74"/>
      <c r="P68" s="77">
        <v>7405675681</v>
      </c>
      <c r="Q68" s="74"/>
      <c r="R68" s="26">
        <v>0</v>
      </c>
      <c r="S68" s="74"/>
      <c r="T68" s="82">
        <f t="shared" si="1"/>
        <v>7405675681</v>
      </c>
      <c r="U68" s="74"/>
      <c r="V68" s="34">
        <f>T68/درآمد!$F$13</f>
        <v>3.0002765917308456E-2</v>
      </c>
    </row>
    <row r="69" spans="1:22" ht="18.75" x14ac:dyDescent="0.2">
      <c r="A69" s="92" t="s">
        <v>37</v>
      </c>
      <c r="B69" s="92"/>
      <c r="D69" s="26">
        <v>0</v>
      </c>
      <c r="E69" s="74"/>
      <c r="F69" s="26">
        <v>0</v>
      </c>
      <c r="G69" s="74"/>
      <c r="H69" s="26">
        <v>0</v>
      </c>
      <c r="I69" s="74"/>
      <c r="J69" s="27">
        <f t="shared" si="0"/>
        <v>0</v>
      </c>
      <c r="K69" s="74"/>
      <c r="L69" s="34">
        <f>J69/درآمد!$F$13</f>
        <v>0</v>
      </c>
      <c r="M69" s="74"/>
      <c r="N69" s="26">
        <v>0</v>
      </c>
      <c r="O69" s="74"/>
      <c r="P69" s="77">
        <v>-1248285266</v>
      </c>
      <c r="Q69" s="74"/>
      <c r="R69" s="26">
        <v>0</v>
      </c>
      <c r="S69" s="74"/>
      <c r="T69" s="82">
        <f t="shared" si="1"/>
        <v>-1248285266</v>
      </c>
      <c r="U69" s="74"/>
      <c r="V69" s="86">
        <f>T69/درآمد!$F$13</f>
        <v>-5.0572037241530836E-3</v>
      </c>
    </row>
    <row r="70" spans="1:22" ht="18.75" x14ac:dyDescent="0.2">
      <c r="A70" s="92" t="s">
        <v>27</v>
      </c>
      <c r="B70" s="92"/>
      <c r="D70" s="26">
        <v>0</v>
      </c>
      <c r="E70" s="74"/>
      <c r="F70" s="77">
        <v>652514202</v>
      </c>
      <c r="G70" s="74"/>
      <c r="H70" s="26">
        <v>0</v>
      </c>
      <c r="I70" s="74"/>
      <c r="J70" s="82">
        <f t="shared" si="0"/>
        <v>652514202</v>
      </c>
      <c r="K70" s="74"/>
      <c r="L70" s="34">
        <f>J70/درآمد!$F$13</f>
        <v>2.643544182005251E-3</v>
      </c>
      <c r="M70" s="74"/>
      <c r="N70" s="26">
        <v>0</v>
      </c>
      <c r="O70" s="74"/>
      <c r="P70" s="77">
        <v>28206666</v>
      </c>
      <c r="Q70" s="74"/>
      <c r="R70" s="26">
        <v>0</v>
      </c>
      <c r="S70" s="74"/>
      <c r="T70" s="82">
        <f t="shared" si="1"/>
        <v>28206666</v>
      </c>
      <c r="U70" s="74"/>
      <c r="V70" s="34">
        <f>T70/درآمد!$F$13</f>
        <v>1.1427424501952116E-4</v>
      </c>
    </row>
    <row r="71" spans="1:22" ht="18.75" x14ac:dyDescent="0.2">
      <c r="A71" s="92" t="s">
        <v>28</v>
      </c>
      <c r="B71" s="92"/>
      <c r="D71" s="26">
        <v>0</v>
      </c>
      <c r="E71" s="74"/>
      <c r="F71" s="77">
        <v>837549253</v>
      </c>
      <c r="G71" s="74"/>
      <c r="H71" s="26">
        <v>0</v>
      </c>
      <c r="I71" s="74"/>
      <c r="J71" s="82">
        <f t="shared" si="0"/>
        <v>837549253</v>
      </c>
      <c r="K71" s="74"/>
      <c r="L71" s="34">
        <f>J71/درآمد!$F$13</f>
        <v>3.393180482700044E-3</v>
      </c>
      <c r="M71" s="74"/>
      <c r="N71" s="26">
        <v>0</v>
      </c>
      <c r="O71" s="74"/>
      <c r="P71" s="77">
        <v>1632851381</v>
      </c>
      <c r="Q71" s="74"/>
      <c r="R71" s="26">
        <v>0</v>
      </c>
      <c r="S71" s="74"/>
      <c r="T71" s="82">
        <f>N71+P71+R71</f>
        <v>1632851381</v>
      </c>
      <c r="U71" s="74"/>
      <c r="V71" s="34">
        <f>T71/درآمد!$F$13</f>
        <v>6.6152043205977449E-3</v>
      </c>
    </row>
    <row r="72" spans="1:22" ht="18.75" x14ac:dyDescent="0.2">
      <c r="A72" s="92" t="s">
        <v>44</v>
      </c>
      <c r="B72" s="92"/>
      <c r="D72" s="26">
        <v>0</v>
      </c>
      <c r="E72" s="74"/>
      <c r="F72" s="77">
        <v>1394652150</v>
      </c>
      <c r="G72" s="74"/>
      <c r="H72" s="26">
        <v>0</v>
      </c>
      <c r="I72" s="74"/>
      <c r="J72" s="82">
        <f t="shared" si="0"/>
        <v>1394652150</v>
      </c>
      <c r="K72" s="74"/>
      <c r="L72" s="34">
        <f>J72/درآمد!$F$13</f>
        <v>5.6501828860632446E-3</v>
      </c>
      <c r="M72" s="74"/>
      <c r="N72" s="26">
        <v>0</v>
      </c>
      <c r="O72" s="74"/>
      <c r="P72" s="77">
        <v>387679500</v>
      </c>
      <c r="Q72" s="74"/>
      <c r="R72" s="26">
        <v>0</v>
      </c>
      <c r="S72" s="74"/>
      <c r="T72" s="82">
        <f t="shared" si="1"/>
        <v>387679500</v>
      </c>
      <c r="U72" s="74"/>
      <c r="V72" s="34">
        <f>T72/درآمد!$F$13</f>
        <v>1.5706139170097401E-3</v>
      </c>
    </row>
    <row r="73" spans="1:22" ht="18.75" x14ac:dyDescent="0.2">
      <c r="A73" s="92" t="s">
        <v>66</v>
      </c>
      <c r="B73" s="92"/>
      <c r="D73" s="26">
        <v>0</v>
      </c>
      <c r="E73" s="74"/>
      <c r="F73" s="77">
        <v>227282126</v>
      </c>
      <c r="G73" s="74"/>
      <c r="H73" s="26">
        <v>0</v>
      </c>
      <c r="I73" s="74"/>
      <c r="J73" s="82">
        <f t="shared" si="0"/>
        <v>227282126</v>
      </c>
      <c r="K73" s="74"/>
      <c r="L73" s="34">
        <f>J73/درآمد!$F$13</f>
        <v>9.2079274293111E-4</v>
      </c>
      <c r="M73" s="74"/>
      <c r="N73" s="26">
        <v>0</v>
      </c>
      <c r="O73" s="74"/>
      <c r="P73" s="77">
        <v>227282126</v>
      </c>
      <c r="Q73" s="74"/>
      <c r="R73" s="26">
        <v>0</v>
      </c>
      <c r="S73" s="74"/>
      <c r="T73" s="82">
        <f>N73+P73+R73</f>
        <v>227282126</v>
      </c>
      <c r="U73" s="74"/>
      <c r="V73" s="34">
        <f>T73/درآمد!$F$13</f>
        <v>9.2079274293111E-4</v>
      </c>
    </row>
    <row r="74" spans="1:22" ht="18.75" x14ac:dyDescent="0.2">
      <c r="A74" s="94" t="s">
        <v>26</v>
      </c>
      <c r="B74" s="94"/>
      <c r="D74" s="75">
        <v>0</v>
      </c>
      <c r="E74" s="74"/>
      <c r="F74" s="78">
        <v>-54339294</v>
      </c>
      <c r="G74" s="74"/>
      <c r="H74" s="75">
        <v>0</v>
      </c>
      <c r="I74" s="74"/>
      <c r="J74" s="82">
        <f t="shared" ref="J74" si="2">F74+H74+D74</f>
        <v>-54339294</v>
      </c>
      <c r="K74" s="74"/>
      <c r="L74" s="86">
        <f>J74/درآمد!$F$13</f>
        <v>-2.2014589731178427E-4</v>
      </c>
      <c r="M74" s="74"/>
      <c r="N74" s="75">
        <v>0</v>
      </c>
      <c r="O74" s="74"/>
      <c r="P74" s="77">
        <v>118923620</v>
      </c>
      <c r="Q74" s="74"/>
      <c r="R74" s="75">
        <v>0</v>
      </c>
      <c r="S74" s="74"/>
      <c r="T74" s="82">
        <f t="shared" ref="T74" si="3">N74+P74+R74</f>
        <v>118923620</v>
      </c>
      <c r="U74" s="74"/>
      <c r="V74" s="34">
        <f>T74/درآمد!$F$13</f>
        <v>4.8179770308509444E-4</v>
      </c>
    </row>
    <row r="75" spans="1:22" s="12" customFormat="1" ht="21.75" thickBot="1" x14ac:dyDescent="0.25">
      <c r="A75" s="91"/>
      <c r="B75" s="91"/>
      <c r="D75" s="79">
        <f>SUM(D9:D74)</f>
        <v>6534523427</v>
      </c>
      <c r="E75" s="81"/>
      <c r="F75" s="79">
        <f>SUM(F9:F74)</f>
        <v>23100422995</v>
      </c>
      <c r="G75" s="81"/>
      <c r="H75" s="79">
        <f>SUM(H9:H74)</f>
        <v>22405032598</v>
      </c>
      <c r="I75" s="81"/>
      <c r="J75" s="83">
        <f>SUM(J9:J74)</f>
        <v>52039979020</v>
      </c>
      <c r="K75" s="81"/>
      <c r="L75" s="35">
        <f>SUM(L9:L74)</f>
        <v>0.21083063533074842</v>
      </c>
      <c r="M75" s="81"/>
      <c r="N75" s="79">
        <f>SUM(N9:N74)</f>
        <v>28779957268</v>
      </c>
      <c r="O75" s="81"/>
      <c r="P75" s="79">
        <f>SUM(P9:P74)</f>
        <v>186500583239</v>
      </c>
      <c r="Q75" s="81"/>
      <c r="R75" s="79">
        <f>SUM(R9:R74)</f>
        <v>29396661611</v>
      </c>
      <c r="S75" s="81"/>
      <c r="T75" s="83">
        <f>SUM(T9:T74)</f>
        <v>244677202118</v>
      </c>
      <c r="U75" s="80"/>
      <c r="V75" s="35">
        <f>SUM(V9:V74)</f>
        <v>0.99126577191091048</v>
      </c>
    </row>
    <row r="77" spans="1:22" x14ac:dyDescent="0.2">
      <c r="P77" s="31"/>
    </row>
    <row r="78" spans="1:22" x14ac:dyDescent="0.2">
      <c r="N78" s="32"/>
      <c r="P78" s="32"/>
      <c r="R78" s="32"/>
    </row>
    <row r="79" spans="1:22" x14ac:dyDescent="0.2">
      <c r="N79" s="32">
        <v>28779957268</v>
      </c>
      <c r="P79" s="32">
        <v>186500583239</v>
      </c>
      <c r="R79" s="32">
        <v>29396661611</v>
      </c>
    </row>
    <row r="80" spans="1:22" x14ac:dyDescent="0.2">
      <c r="N80" s="32"/>
      <c r="P80" s="32"/>
      <c r="R80" s="32"/>
    </row>
    <row r="81" spans="14:18" x14ac:dyDescent="0.2">
      <c r="N81" s="32">
        <f>N79-N75</f>
        <v>0</v>
      </c>
      <c r="P81" s="32">
        <f>P79-P75</f>
        <v>0</v>
      </c>
      <c r="R81" s="32">
        <f>R79-R75</f>
        <v>0</v>
      </c>
    </row>
    <row r="82" spans="14:18" x14ac:dyDescent="0.2">
      <c r="N82" s="32"/>
      <c r="P82" s="31"/>
      <c r="R82" s="32"/>
    </row>
    <row r="83" spans="14:18" x14ac:dyDescent="0.2">
      <c r="N83" s="32"/>
    </row>
  </sheetData>
  <mergeCells count="76">
    <mergeCell ref="J7:L7"/>
    <mergeCell ref="T7:V7"/>
    <mergeCell ref="A8:B8"/>
    <mergeCell ref="A1:V1"/>
    <mergeCell ref="A2:V2"/>
    <mergeCell ref="A3:V3"/>
    <mergeCell ref="B5:V5"/>
    <mergeCell ref="D6:L6"/>
    <mergeCell ref="N6:V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74:B74"/>
    <mergeCell ref="A75:B75"/>
    <mergeCell ref="A69:B69"/>
    <mergeCell ref="A70:B70"/>
    <mergeCell ref="A71:B71"/>
    <mergeCell ref="A72:B72"/>
    <mergeCell ref="A73:B73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SHARIAT</dc:creator>
  <dc:description/>
  <cp:lastModifiedBy>MINA SHARIAT</cp:lastModifiedBy>
  <cp:lastPrinted>2025-05-28T06:13:46Z</cp:lastPrinted>
  <dcterms:created xsi:type="dcterms:W3CDTF">2025-05-27T16:35:23Z</dcterms:created>
  <dcterms:modified xsi:type="dcterms:W3CDTF">2025-05-28T10:17:36Z</dcterms:modified>
</cp:coreProperties>
</file>