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alemi\Downloads\"/>
    </mc:Choice>
  </mc:AlternateContent>
  <xr:revisionPtr revIDLastSave="0" documentId="13_ncr:1_{D7DD9AED-A1F5-470A-9B2E-BAE29DBDCEB6}" xr6:coauthVersionLast="47" xr6:coauthVersionMax="47" xr10:uidLastSave="{00000000-0000-0000-0000-000000000000}"/>
  <bookViews>
    <workbookView xWindow="-120" yWindow="-120" windowWidth="29040" windowHeight="1584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اعمال اختیار" sheetId="20" r:id="rId15"/>
    <sheet name="درآمد سود سهام" sheetId="15" r:id="rId16"/>
    <sheet name="درآمد سود صندوق" sheetId="16" r:id="rId17"/>
    <sheet name="سود اوراق بهادار" sheetId="17" r:id="rId18"/>
    <sheet name="سود سپرده بانکی" sheetId="18" r:id="rId19"/>
    <sheet name="درآمد ناشی از فروش" sheetId="19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مشتقه'!$A$1:$AX$68</definedName>
    <definedName name="_xlnm.Print_Area" localSheetId="5">'تعدیل قیمت'!$A$1:$N$8</definedName>
    <definedName name="_xlnm.Print_Area" localSheetId="7">درآمد!$A$1:$K$13</definedName>
    <definedName name="_xlnm.Print_Area" localSheetId="14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سهام'!$A$1:$W$80</definedName>
    <definedName name="_xlnm.Print_Area" localSheetId="9">'درآمد سرمایه گذاری در صندوق'!$A$1:$W$8</definedName>
    <definedName name="_xlnm.Print_Area" localSheetId="15">'درآمد سود سهام'!$A$1:$T$27</definedName>
    <definedName name="_xlnm.Print_Area" localSheetId="16">'درآمد سود صندوق'!$A$1:$L$7</definedName>
    <definedName name="_xlnm.Print_Area" localSheetId="20">'درآمد ناشی از تغییر قیمت اوراق'!$A$1:$S$61</definedName>
    <definedName name="_xlnm.Print_Area" localSheetId="19">'درآمد ناشی از فروش'!$A$1:$S$51</definedName>
    <definedName name="_xlnm.Print_Area" localSheetId="13">'سایر درآمدها'!$A$1:$G$11</definedName>
    <definedName name="_xlnm.Print_Area" localSheetId="6">سپرده!$A$1:$M$12</definedName>
    <definedName name="_xlnm.Print_Area" localSheetId="1">سهام!$A$1:$AC$63</definedName>
    <definedName name="_xlnm.Print_Area" localSheetId="17">'سود اوراق بهادار'!$A$1:$T$7</definedName>
    <definedName name="_xlnm.Print_Area" localSheetId="18">'سود سپرده بانکی'!$A$1:$N$11</definedName>
    <definedName name="_xlnm.Print_Area" localSheetId="0">'صورت وضعیت'!$A$1:$C$6</definedName>
    <definedName name="_xlnm.Print_Area" localSheetId="11">'مبالغ تخصیصی اوراق'!$A$1:$R$72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3" l="1"/>
  <c r="H11" i="13"/>
  <c r="D11" i="13"/>
  <c r="J9" i="8"/>
  <c r="J10" i="8"/>
  <c r="J12" i="8"/>
  <c r="J8" i="8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T9" i="9"/>
  <c r="J9" i="9"/>
  <c r="F8" i="8"/>
  <c r="S30" i="15"/>
  <c r="O30" i="15"/>
  <c r="Q30" i="15"/>
  <c r="O27" i="15"/>
  <c r="N80" i="9"/>
  <c r="P80" i="9"/>
  <c r="P85" i="9" s="1"/>
  <c r="R80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80" i="9" s="1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R84" i="9"/>
  <c r="N85" i="9"/>
  <c r="J80" i="9"/>
  <c r="H80" i="9"/>
  <c r="F80" i="9"/>
  <c r="D80" i="9"/>
  <c r="F12" i="8"/>
  <c r="F11" i="8"/>
  <c r="F13" i="8" s="1"/>
  <c r="H15" i="13"/>
  <c r="J10" i="13"/>
  <c r="J9" i="13"/>
  <c r="J8" i="13"/>
  <c r="F10" i="13"/>
  <c r="F9" i="13"/>
  <c r="F8" i="13"/>
  <c r="F11" i="13" s="1"/>
  <c r="F11" i="14"/>
  <c r="S9" i="15"/>
  <c r="S10" i="15"/>
  <c r="S27" i="15" s="1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8" i="15"/>
  <c r="Q27" i="15"/>
  <c r="M27" i="15"/>
  <c r="K27" i="15"/>
  <c r="I27" i="15"/>
  <c r="K15" i="18"/>
  <c r="I15" i="18"/>
  <c r="M11" i="18"/>
  <c r="G9" i="18"/>
  <c r="G11" i="18"/>
  <c r="G10" i="18"/>
  <c r="G8" i="18"/>
  <c r="M9" i="18"/>
  <c r="M10" i="18"/>
  <c r="M8" i="18"/>
  <c r="I11" i="18"/>
  <c r="C11" i="18"/>
  <c r="K11" i="18"/>
  <c r="E11" i="18"/>
  <c r="O55" i="19"/>
  <c r="Q55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8" i="19"/>
  <c r="Q51" i="19"/>
  <c r="O51" i="19"/>
  <c r="M51" i="19"/>
  <c r="I51" i="19"/>
  <c r="I47" i="21"/>
  <c r="I49" i="21"/>
  <c r="I61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8" i="21"/>
  <c r="I50" i="21"/>
  <c r="I51" i="21"/>
  <c r="I52" i="21"/>
  <c r="I53" i="21"/>
  <c r="I54" i="21"/>
  <c r="I55" i="21"/>
  <c r="I56" i="21"/>
  <c r="I57" i="21"/>
  <c r="I58" i="21"/>
  <c r="I59" i="21"/>
  <c r="I60" i="21"/>
  <c r="I8" i="21"/>
  <c r="O61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61" i="21" s="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8" i="21"/>
  <c r="O65" i="21"/>
  <c r="M61" i="21"/>
  <c r="G61" i="21"/>
  <c r="E61" i="21"/>
  <c r="L12" i="7"/>
  <c r="L10" i="7"/>
  <c r="L11" i="7"/>
  <c r="L9" i="7"/>
  <c r="J16" i="7"/>
  <c r="J12" i="7"/>
  <c r="H12" i="7"/>
  <c r="F12" i="7"/>
  <c r="D12" i="7"/>
  <c r="AB63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9" i="2"/>
  <c r="Z63" i="2"/>
  <c r="Z67" i="2" s="1"/>
  <c r="H63" i="2"/>
  <c r="J63" i="2"/>
  <c r="L63" i="2"/>
  <c r="N63" i="2"/>
  <c r="X63" i="2"/>
  <c r="H12" i="8" l="1"/>
  <c r="L20" i="9"/>
  <c r="L32" i="9"/>
  <c r="L44" i="9"/>
  <c r="L56" i="9"/>
  <c r="L68" i="9"/>
  <c r="L9" i="9"/>
  <c r="V20" i="9"/>
  <c r="V32" i="9"/>
  <c r="V44" i="9"/>
  <c r="V56" i="9"/>
  <c r="V68" i="9"/>
  <c r="V9" i="9"/>
  <c r="H8" i="8"/>
  <c r="L21" i="9"/>
  <c r="L33" i="9"/>
  <c r="L45" i="9"/>
  <c r="L57" i="9"/>
  <c r="L69" i="9"/>
  <c r="V21" i="9"/>
  <c r="V33" i="9"/>
  <c r="V45" i="9"/>
  <c r="V57" i="9"/>
  <c r="V69" i="9"/>
  <c r="L10" i="9"/>
  <c r="L22" i="9"/>
  <c r="L34" i="9"/>
  <c r="L46" i="9"/>
  <c r="L58" i="9"/>
  <c r="L70" i="9"/>
  <c r="V10" i="9"/>
  <c r="V22" i="9"/>
  <c r="V34" i="9"/>
  <c r="V46" i="9"/>
  <c r="V58" i="9"/>
  <c r="V70" i="9"/>
  <c r="L11" i="9"/>
  <c r="L23" i="9"/>
  <c r="L35" i="9"/>
  <c r="L47" i="9"/>
  <c r="L59" i="9"/>
  <c r="L71" i="9"/>
  <c r="V11" i="9"/>
  <c r="V23" i="9"/>
  <c r="V35" i="9"/>
  <c r="V47" i="9"/>
  <c r="V59" i="9"/>
  <c r="V71" i="9"/>
  <c r="L12" i="9"/>
  <c r="L24" i="9"/>
  <c r="L36" i="9"/>
  <c r="L48" i="9"/>
  <c r="L60" i="9"/>
  <c r="L72" i="9"/>
  <c r="V12" i="9"/>
  <c r="V24" i="9"/>
  <c r="V36" i="9"/>
  <c r="V48" i="9"/>
  <c r="V60" i="9"/>
  <c r="V72" i="9"/>
  <c r="L13" i="9"/>
  <c r="L25" i="9"/>
  <c r="L37" i="9"/>
  <c r="L49" i="9"/>
  <c r="L61" i="9"/>
  <c r="L73" i="9"/>
  <c r="V13" i="9"/>
  <c r="V25" i="9"/>
  <c r="V37" i="9"/>
  <c r="V49" i="9"/>
  <c r="V61" i="9"/>
  <c r="V73" i="9"/>
  <c r="L14" i="9"/>
  <c r="L26" i="9"/>
  <c r="L38" i="9"/>
  <c r="L50" i="9"/>
  <c r="L62" i="9"/>
  <c r="L74" i="9"/>
  <c r="V14" i="9"/>
  <c r="V26" i="9"/>
  <c r="V38" i="9"/>
  <c r="V50" i="9"/>
  <c r="V62" i="9"/>
  <c r="V74" i="9"/>
  <c r="L15" i="9"/>
  <c r="L27" i="9"/>
  <c r="L39" i="9"/>
  <c r="L51" i="9"/>
  <c r="L63" i="9"/>
  <c r="L75" i="9"/>
  <c r="V15" i="9"/>
  <c r="V27" i="9"/>
  <c r="V39" i="9"/>
  <c r="V51" i="9"/>
  <c r="V63" i="9"/>
  <c r="V75" i="9"/>
  <c r="L16" i="9"/>
  <c r="L28" i="9"/>
  <c r="L40" i="9"/>
  <c r="L52" i="9"/>
  <c r="L64" i="9"/>
  <c r="L76" i="9"/>
  <c r="V16" i="9"/>
  <c r="V28" i="9"/>
  <c r="V40" i="9"/>
  <c r="V52" i="9"/>
  <c r="V64" i="9"/>
  <c r="V76" i="9"/>
  <c r="H9" i="8"/>
  <c r="L17" i="9"/>
  <c r="L29" i="9"/>
  <c r="L41" i="9"/>
  <c r="L53" i="9"/>
  <c r="L65" i="9"/>
  <c r="L77" i="9"/>
  <c r="V17" i="9"/>
  <c r="V29" i="9"/>
  <c r="V41" i="9"/>
  <c r="V53" i="9"/>
  <c r="V65" i="9"/>
  <c r="V77" i="9"/>
  <c r="H10" i="8"/>
  <c r="L18" i="9"/>
  <c r="L30" i="9"/>
  <c r="L42" i="9"/>
  <c r="L54" i="9"/>
  <c r="L66" i="9"/>
  <c r="L78" i="9"/>
  <c r="V18" i="9"/>
  <c r="V30" i="9"/>
  <c r="V42" i="9"/>
  <c r="V54" i="9"/>
  <c r="V66" i="9"/>
  <c r="V78" i="9"/>
  <c r="L19" i="9"/>
  <c r="L31" i="9"/>
  <c r="L43" i="9"/>
  <c r="L55" i="9"/>
  <c r="L67" i="9"/>
  <c r="L79" i="9"/>
  <c r="V19" i="9"/>
  <c r="V31" i="9"/>
  <c r="V43" i="9"/>
  <c r="V55" i="9"/>
  <c r="V67" i="9"/>
  <c r="V79" i="9"/>
  <c r="H11" i="8"/>
  <c r="J11" i="8"/>
  <c r="J13" i="8" s="1"/>
  <c r="Q65" i="21"/>
  <c r="L80" i="9" l="1"/>
  <c r="H13" i="8"/>
  <c r="V80" i="9"/>
</calcChain>
</file>

<file path=xl/sharedStrings.xml><?xml version="1.0" encoding="utf-8"?>
<sst xmlns="http://schemas.openxmlformats.org/spreadsheetml/2006/main" count="639" uniqueCount="242">
  <si>
    <t>صندوق سرمایه‌گذاری مشترک بانک اقتصاد نوین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</si>
  <si>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</si>
  <si>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</si>
  <si>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</si>
  <si>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</si>
  <si>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</si>
  <si>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</si>
  <si>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</si>
  <si>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</si>
  <si>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</si>
  <si>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</si>
  <si>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</si>
  <si>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</si>
  <si>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</si>
  <si>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</si>
  <si>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</si>
  <si>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</si>
  <si>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</si>
  <si>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</si>
  <si>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</si>
  <si>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</si>
  <si>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</si>
  <si>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</si>
  <si>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</si>
  <si>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</si>
  <si>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</si>
  <si>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</si>
  <si>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</si>
  <si>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</si>
  <si>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</si>
  <si>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پارس</t>
  </si>
  <si>
    <t>پتروشیمی پردیس</t>
  </si>
  <si>
    <t>پویا زرکان آق دره</t>
  </si>
  <si>
    <t>تامین سرمایه نوین</t>
  </si>
  <si>
    <t>تایدواترخاورمیانه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</si>
  <si>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</si>
  <si>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</si>
  <si>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</si>
  <si>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</si>
  <si>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ح .بیمه ایران - معین</t>
  </si>
  <si>
    <t>داروسازی‌ سینا</t>
  </si>
  <si>
    <t>دارویی و نهاده های زاگرس دارو</t>
  </si>
  <si>
    <t>س. صنایع‌شیمیایی‌ایران</t>
  </si>
  <si>
    <t>سایپا</t>
  </si>
  <si>
    <t>سرمایه گذاری تامین اجتماعی</t>
  </si>
  <si>
    <t>سرمایه‌ گذاری‌ آتیه‌ دماوند</t>
  </si>
  <si>
    <t>سرمایه‌گذاری‌صندوق‌بازنشستگی‌</t>
  </si>
  <si>
    <t>سرمایه‌گذاری‌نیرو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</si>
  <si>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</si>
  <si>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</si>
  <si>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</si>
  <si>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</si>
  <si>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</si>
  <si>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سیمان‌هرمزگان‌</t>
  </si>
  <si>
    <t>صبا فولاد خلیج فارس</t>
  </si>
  <si>
    <t>صنایع ارتباطی آوا</t>
  </si>
  <si>
    <t>فرآورده های دامی ولبنی دالاهو</t>
  </si>
  <si>
    <t>فولاد مبارکه اصفهان</t>
  </si>
  <si>
    <t>مدیریت نیروگاهی ایرانیان مپنا</t>
  </si>
  <si>
    <t>معدنکاران نسوز</t>
  </si>
  <si>
    <t>ملی‌ صنایع‌ مس‌ ایران‌</t>
  </si>
  <si>
    <t>مولد نیروگاهی تجارت فارس</t>
  </si>
  <si>
    <t>نورایستا پلاستیک</t>
  </si>
  <si>
    <t>کاشی‌ وسرامیک‌ حافظ‌</t>
  </si>
  <si>
    <t>کانی کربن طبس</t>
  </si>
  <si>
    <t>کلر پارس</t>
  </si>
  <si>
    <t>کویر تایر</t>
  </si>
  <si>
    <t>صنایع غذایی رضوی</t>
  </si>
  <si>
    <t>پویا</t>
  </si>
  <si>
    <t>سیمان ساوه</t>
  </si>
  <si>
    <t>نیروکلر</t>
  </si>
  <si>
    <t>قند لرستان‌</t>
  </si>
  <si>
    <t>آریان کیمیا تک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</si>
  <si>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</si>
  <si>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</si>
  <si>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</si>
  <si>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</si>
  <si>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</si>
  <si>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</si>
  <si>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</si>
  <si>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</si>
  <si>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</si>
  <si>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</si>
  <si>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</si>
  <si>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</si>
  <si>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</si>
  <si>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</si>
  <si>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</si>
  <si>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</si>
  <si>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</si>
  <si>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</si>
  <si>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</si>
  <si>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</si>
  <si>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</si>
  <si>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</si>
  <si>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</si>
  <si>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</si>
  <si>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</si>
  <si>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</si>
  <si>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</si>
  <si>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</si>
  <si>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</si>
  <si>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</si>
  <si>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</si>
  <si>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</si>
  <si>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</si>
  <si>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</si>
  <si>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</si>
  <si>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</si>
  <si>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</si>
  <si>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</si>
  <si>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</si>
  <si>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</si>
  <si>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</si>
  <si>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</si>
  <si>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</si>
  <si>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</si>
  <si>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</si>
  <si>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</si>
  <si>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</si>
  <si>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</si>
  <si>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</si>
  <si>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</si>
  <si>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</si>
  <si>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</si>
  <si>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</si>
  <si>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</si>
  <si>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</si>
  <si>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</si>
  <si>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</si>
  <si>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</si>
  <si>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</si>
  <si>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</si>
  <si>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</si>
  <si>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</si>
  <si>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توسعه مولد نیروگاهی جهرم</t>
  </si>
  <si>
    <t>پتروشیمی غدیر</t>
  </si>
  <si>
    <t>فولاد سیرجان ایرانیان</t>
  </si>
  <si>
    <t>تولید نیروی برق دماوند</t>
  </si>
  <si>
    <t>صنایع شیمیایی کیمیاگران امروز</t>
  </si>
  <si>
    <t>نساجی بابکان</t>
  </si>
  <si>
    <t>گروه سرمایه گذاری سپهر صادرات</t>
  </si>
  <si>
    <t>سرمایه‌گذاری‌ سپه‌</t>
  </si>
  <si>
    <t>ایران خودرو دیزل</t>
  </si>
  <si>
    <t>سرمایه گذاری خوارزمی</t>
  </si>
  <si>
    <t>فنرسازی‌خاور</t>
  </si>
  <si>
    <t>کشتیرانی جمهوری اسلامی ایران</t>
  </si>
  <si>
    <t>گروه مپنا (سهامی عام)</t>
  </si>
  <si>
    <t>سرمایه‌گذاری‌ سایپا</t>
  </si>
  <si>
    <t>پتروشیمی تندگویان</t>
  </si>
  <si>
    <t>کشاورزی مکانیزه اصفهان کشت</t>
  </si>
  <si>
    <t>آلومینای ایران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</si>
  <si>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</si>
  <si>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</si>
  <si>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</si>
  <si>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</si>
  <si>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</si>
  <si>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</si>
  <si>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</si>
  <si>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</si>
  <si>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</si>
  <si>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</si>
  <si>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</si>
  <si>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</si>
  <si>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</si>
  <si>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</si>
  <si>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</si>
  <si>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</si>
  <si>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</si>
  <si>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</si>
  <si>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</si>
  <si>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</si>
  <si>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</si>
  <si>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</si>
  <si>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</si>
  <si>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</si>
  <si>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</si>
  <si>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</si>
  <si>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</si>
  <si>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</si>
  <si>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</si>
  <si>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</si>
  <si>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</si>
  <si>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</si>
  <si>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</si>
  <si>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</si>
  <si>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</si>
  <si>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</si>
  <si>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</si>
  <si>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</si>
  <si>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</si>
  <si>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</si>
  <si>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</si>
  <si>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</si>
  <si>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</si>
  <si>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</si>
  <si>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</si>
  <si>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1404/03/13</t>
  </si>
  <si>
    <t>1403/11/13</t>
  </si>
  <si>
    <t>1403/11/20</t>
  </si>
  <si>
    <t>1404/03/03</t>
  </si>
  <si>
    <t>1404/02/22</t>
  </si>
  <si>
    <t>1403/12/27</t>
  </si>
  <si>
    <t>1404/02/23</t>
  </si>
  <si>
    <t>1403/12/05</t>
  </si>
  <si>
    <t>1404/03/04</t>
  </si>
  <si>
    <t>1404/01/25</t>
  </si>
  <si>
    <t>1403/12/18</t>
  </si>
  <si>
    <t>1404/01/31</t>
  </si>
  <si>
    <t>1404/03/06</t>
  </si>
  <si>
    <t>1403/12/20</t>
  </si>
  <si>
    <t>1404/03/28</t>
  </si>
  <si>
    <t>1403/12/22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</si>
  <si>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</si>
  <si>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</si>
  <si>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</si>
  <si>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</si>
  <si>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</si>
  <si>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</si>
  <si>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</si>
  <si>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</si>
  <si>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</si>
  <si>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</si>
  <si>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</si>
  <si>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</si>
  <si>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</si>
  <si>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</si>
  <si>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</si>
  <si>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</si>
  <si>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</si>
  <si>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</si>
  <si>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</si>
  <si>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</si>
  <si>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</si>
  <si>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</si>
  <si>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</si>
  <si>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</si>
  <si>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</si>
  <si>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به تاریخ 1404/03/31</t>
  </si>
  <si>
    <t>بانک اقتصاد نوین</t>
  </si>
  <si>
    <t>بانک خاورمیانه</t>
  </si>
  <si>
    <t>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</si>
</sst>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9" formatCode="_(* #,##0_);_(* \(#,##0\);_(* &quot;-&quot;??_);_(@_)"/>
    <numFmt numFmtId="173" formatCode="#,##0.00_);[Red]\(#,##0.00\)%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rgb="FF000000"/>
      <name val="B Nazanin"/>
      <charset val="178"/>
    </font>
    <font>
      <sz val="12"/>
      <color theme="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3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3" fillId="0" borderId="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38" fontId="7" fillId="0" borderId="0" xfId="0" applyNumberFormat="1" applyFont="1" applyAlignment="1">
      <alignment horizontal="left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left"/>
    </xf>
    <xf numFmtId="169" fontId="8" fillId="0" borderId="0" xfId="1" applyNumberFormat="1" applyFont="1" applyAlignment="1">
      <alignment horizontal="left"/>
    </xf>
    <xf numFmtId="10" fontId="5" fillId="0" borderId="2" xfId="2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0" fontId="4" fillId="0" borderId="7" xfId="2" applyNumberFormat="1" applyFont="1" applyFill="1" applyBorder="1" applyAlignment="1">
      <alignment horizontal="center" vertical="top"/>
    </xf>
    <xf numFmtId="38" fontId="7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4" fontId="5" fillId="0" borderId="0" xfId="0" applyNumberFormat="1" applyFont="1" applyFill="1" applyBorder="1" applyAlignment="1">
      <alignment horizontal="right" vertical="top"/>
    </xf>
    <xf numFmtId="3" fontId="0" fillId="0" borderId="0" xfId="0" applyNumberFormat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10" fontId="5" fillId="0" borderId="0" xfId="2" applyNumberFormat="1" applyFont="1" applyFill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3" fontId="10" fillId="0" borderId="0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8" fillId="0" borderId="0" xfId="0" applyNumberFormat="1" applyFont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center" vertical="top"/>
    </xf>
    <xf numFmtId="10" fontId="5" fillId="0" borderId="0" xfId="2" applyNumberFormat="1" applyFont="1" applyFill="1" applyAlignment="1">
      <alignment horizontal="center" vertical="top"/>
    </xf>
    <xf numFmtId="9" fontId="4" fillId="0" borderId="5" xfId="2" applyNumberFormat="1" applyFont="1" applyFill="1" applyBorder="1" applyAlignment="1">
      <alignment horizontal="center" vertical="top"/>
    </xf>
    <xf numFmtId="173" fontId="5" fillId="0" borderId="0" xfId="2" applyNumberFormat="1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top"/>
    </xf>
    <xf numFmtId="173" fontId="5" fillId="0" borderId="0" xfId="2" applyNumberFormat="1" applyFont="1" applyFill="1" applyBorder="1" applyAlignment="1">
      <alignment horizontal="center" vertical="top"/>
    </xf>
    <xf numFmtId="173" fontId="4" fillId="0" borderId="7" xfId="2" applyNumberFormat="1" applyFont="1" applyFill="1" applyBorder="1" applyAlignment="1">
      <alignment horizontal="center" vertical="top"/>
    </xf>
    <xf numFmtId="9" fontId="4" fillId="0" borderId="7" xfId="2" applyFont="1" applyFill="1" applyBorder="1" applyAlignment="1">
      <alignment horizontal="center" vertical="top"/>
    </xf>
    <xf numFmtId="38" fontId="5" fillId="0" borderId="2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4</xdr:row>
      <xdr:rowOff>819150</xdr:rowOff>
    </xdr:from>
    <xdr:to>
      <xdr:col>1</xdr:col>
      <xdr:colOff>2046073</xdr:colOff>
      <xdr:row>5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30561-F7C4-4CE7-911E-A39F5AFB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792977" y="1819275"/>
          <a:ext cx="1303123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"/>
  <sheetViews>
    <sheetView rightToLeft="1" topLeftCell="A4" workbookViewId="0">
      <selection activeCell="B20" sqref="B20"/>
    </sheetView>
  </sheetViews>
  <sheetFormatPr defaultRowHeight="12.75" x14ac:dyDescent="0.2"/>
  <cols>
    <col min="1" max="1" width="10.7109375" customWidth="1"/>
    <col min="2" max="2" width="45.42578125" customWidth="1"/>
    <col min="3" max="3" width="14.28515625" customWidth="1"/>
  </cols>
  <sheetData>
    <row r="1" spans="1:3" ht="29.1" customHeight="1" x14ac:dyDescent="0.2">
      <c r="A1" s="12"/>
      <c r="B1" s="12"/>
      <c r="C1" s="12"/>
    </row>
    <row r="2" spans="1:3" ht="21.75" customHeight="1" x14ac:dyDescent="0.2">
      <c r="A2" s="12"/>
      <c r="B2" s="12"/>
      <c r="C2" s="12"/>
    </row>
    <row r="3" spans="1:3" ht="21.75" customHeight="1" x14ac:dyDescent="0.2">
      <c r="A3" s="12"/>
      <c r="B3" s="12"/>
      <c r="C3" s="12"/>
    </row>
    <row r="4" spans="1:3" ht="7.35" customHeight="1" x14ac:dyDescent="0.2"/>
    <row r="5" spans="1:3" ht="123.6" customHeight="1" x14ac:dyDescent="0.2">
      <c r="B5" s="13"/>
    </row>
    <row r="6" spans="1:3" ht="123.6" customHeight="1" x14ac:dyDescent="0.2">
      <c r="B6" s="13"/>
    </row>
    <row r="9" spans="1:3" ht="25.5" x14ac:dyDescent="0.2">
      <c r="A9" s="12" t="s">
        <v>0</v>
      </c>
      <c r="B9" s="12"/>
      <c r="C9" s="12"/>
    </row>
    <row r="10" spans="1:3" ht="25.5" x14ac:dyDescent="0.2">
      <c r="A10" s="12" t="s">
        <v>1</v>
      </c>
      <c r="B10" s="12"/>
      <c r="C10" s="12"/>
    </row>
    <row r="11" spans="1:3" ht="25.5" x14ac:dyDescent="0.2">
      <c r="A11" s="12" t="s">
        <v>2</v>
      </c>
      <c r="B11" s="12"/>
      <c r="C11" s="12"/>
    </row>
  </sheetData>
  <mergeCells count="7">
    <mergeCell ref="A10:C10"/>
    <mergeCell ref="A11:C11"/>
    <mergeCell ref="A1:C1"/>
    <mergeCell ref="A2:C2"/>
    <mergeCell ref="A3:C3"/>
    <mergeCell ref="B5:B6"/>
    <mergeCell ref="A9:C9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L20" sqref="L2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5" spans="1:22" ht="24" x14ac:dyDescent="0.2">
      <c r="A5" s="1" t="s">
        <v>152</v>
      </c>
      <c r="B5" s="14" t="s">
        <v>153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21" x14ac:dyDescent="0.2">
      <c r="D6" s="15" t="s">
        <v>130</v>
      </c>
      <c r="E6" s="15"/>
      <c r="F6" s="15"/>
      <c r="G6" s="15"/>
      <c r="H6" s="15"/>
      <c r="I6" s="15"/>
      <c r="J6" s="15"/>
      <c r="K6" s="15"/>
      <c r="L6" s="15"/>
      <c r="N6" s="15" t="s">
        <v>131</v>
      </c>
      <c r="O6" s="15"/>
      <c r="P6" s="15"/>
      <c r="Q6" s="15"/>
      <c r="R6" s="15"/>
      <c r="S6" s="15"/>
      <c r="T6" s="15"/>
      <c r="U6" s="15"/>
      <c r="V6" s="15"/>
    </row>
    <row r="7" spans="1:22" ht="21" x14ac:dyDescent="0.2">
      <c r="D7" s="3"/>
      <c r="E7" s="3"/>
      <c r="F7" s="3"/>
      <c r="G7" s="3"/>
      <c r="H7" s="3"/>
      <c r="I7" s="3"/>
      <c r="J7" s="16" t="s">
        <v>73</v>
      </c>
      <c r="K7" s="16"/>
      <c r="L7" s="16"/>
      <c r="N7" s="3"/>
      <c r="O7" s="3"/>
      <c r="P7" s="3"/>
      <c r="Q7" s="3"/>
      <c r="R7" s="3"/>
      <c r="S7" s="3"/>
      <c r="T7" s="16" t="s">
        <v>73</v>
      </c>
      <c r="U7" s="16"/>
      <c r="V7" s="16"/>
    </row>
    <row r="8" spans="1:22" ht="21" x14ac:dyDescent="0.2">
      <c r="A8" s="36"/>
      <c r="B8" s="36"/>
      <c r="D8" s="2" t="s">
        <v>154</v>
      </c>
      <c r="F8" s="2" t="s">
        <v>133</v>
      </c>
      <c r="H8" s="2" t="s">
        <v>134</v>
      </c>
      <c r="J8" s="4" t="s">
        <v>108</v>
      </c>
      <c r="K8" s="3"/>
      <c r="L8" s="4" t="s">
        <v>116</v>
      </c>
      <c r="N8" s="2" t="s">
        <v>154</v>
      </c>
      <c r="P8" s="2" t="s">
        <v>133</v>
      </c>
      <c r="R8" s="2" t="s">
        <v>134</v>
      </c>
      <c r="T8" s="4" t="s">
        <v>108</v>
      </c>
      <c r="U8" s="3"/>
      <c r="V8" s="4" t="s">
        <v>116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H16" sqref="H1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5" spans="1:18" ht="24" x14ac:dyDescent="0.2">
      <c r="A5" s="1" t="s">
        <v>155</v>
      </c>
      <c r="B5" s="14" t="s">
        <v>156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21" x14ac:dyDescent="0.2">
      <c r="D6" s="15" t="s">
        <v>130</v>
      </c>
      <c r="E6" s="15"/>
      <c r="F6" s="15"/>
      <c r="G6" s="15"/>
      <c r="H6" s="15"/>
      <c r="I6" s="15"/>
      <c r="J6" s="15"/>
      <c r="L6" s="15" t="s">
        <v>131</v>
      </c>
      <c r="M6" s="15"/>
      <c r="N6" s="15"/>
      <c r="O6" s="15"/>
      <c r="P6" s="15"/>
      <c r="Q6" s="15"/>
      <c r="R6" s="15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36"/>
      <c r="B8" s="36"/>
      <c r="D8" s="2" t="s">
        <v>157</v>
      </c>
      <c r="F8" s="2" t="s">
        <v>133</v>
      </c>
      <c r="H8" s="2" t="s">
        <v>134</v>
      </c>
      <c r="J8" s="2" t="s">
        <v>73</v>
      </c>
      <c r="L8" s="2" t="s">
        <v>157</v>
      </c>
      <c r="N8" s="2" t="s">
        <v>133</v>
      </c>
      <c r="P8" s="2" t="s">
        <v>134</v>
      </c>
      <c r="R8" s="2" t="s">
        <v>73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activeCell="M15" sqref="M15"/>
    </sheetView>
  </sheetViews>
  <sheetFormatPr defaultRowHeight="12.75" x14ac:dyDescent="0.2"/>
  <cols>
    <col min="1" max="1" width="9" bestFit="1" customWidth="1"/>
    <col min="2" max="2" width="5.140625" customWidth="1"/>
    <col min="3" max="3" width="1.28515625" customWidth="1"/>
    <col min="4" max="4" width="32.28515625" bestFit="1" customWidth="1"/>
    <col min="5" max="5" width="1.28515625" customWidth="1"/>
    <col min="6" max="6" width="12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50.140625" bestFit="1" customWidth="1"/>
    <col min="14" max="14" width="1.28515625" customWidth="1"/>
    <col min="15" max="15" width="9" bestFit="1" customWidth="1"/>
    <col min="16" max="16" width="1.28515625" customWidth="1"/>
    <col min="17" max="17" width="40.42578125" bestFit="1" customWidth="1"/>
    <col min="18" max="18" width="0.28515625" customWidth="1"/>
  </cols>
  <sheetData>
    <row r="1" spans="1:17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5" spans="1:17" ht="24" x14ac:dyDescent="0.2">
      <c r="A5" s="1" t="s">
        <v>158</v>
      </c>
      <c r="B5" s="14" t="s">
        <v>159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x14ac:dyDescent="0.2">
      <c r="M6" s="20" t="s">
        <v>160</v>
      </c>
      <c r="Q6" s="20" t="s">
        <v>161</v>
      </c>
    </row>
    <row r="7" spans="1:17" ht="21" x14ac:dyDescent="0.2">
      <c r="A7" s="15" t="s">
        <v>162</v>
      </c>
      <c r="B7" s="15"/>
      <c r="D7" s="2" t="s">
        <v>163</v>
      </c>
      <c r="F7" s="2" t="s">
        <v>164</v>
      </c>
      <c r="H7" s="2" t="s">
        <v>83</v>
      </c>
      <c r="J7" s="15" t="s">
        <v>165</v>
      </c>
      <c r="K7" s="15"/>
      <c r="M7" s="20"/>
      <c r="O7" s="2" t="s">
        <v>166</v>
      </c>
      <c r="Q7" s="20"/>
    </row>
    <row r="8" spans="1:17" ht="21" x14ac:dyDescent="0.2">
      <c r="A8" s="16" t="s">
        <v>167</v>
      </c>
      <c r="B8" s="21"/>
      <c r="D8" s="16" t="s">
        <v>168</v>
      </c>
      <c r="F8" s="4" t="s">
        <v>169</v>
      </c>
      <c r="H8" s="3"/>
      <c r="J8" s="3"/>
      <c r="K8" s="3"/>
      <c r="M8" s="3"/>
      <c r="O8" s="3"/>
      <c r="Q8" s="3"/>
    </row>
    <row r="9" spans="1:17" ht="21" x14ac:dyDescent="0.2">
      <c r="A9" s="15"/>
      <c r="B9" s="15"/>
      <c r="D9" s="15"/>
      <c r="F9" s="4" t="s">
        <v>170</v>
      </c>
    </row>
    <row r="10" spans="1:17" ht="21" x14ac:dyDescent="0.2">
      <c r="A10" s="16" t="s">
        <v>167</v>
      </c>
      <c r="B10" s="21"/>
      <c r="D10" s="16" t="s">
        <v>171</v>
      </c>
      <c r="F10" s="4" t="s">
        <v>169</v>
      </c>
    </row>
    <row r="11" spans="1:17" ht="21" x14ac:dyDescent="0.2">
      <c r="A11" s="15"/>
      <c r="B11" s="15"/>
      <c r="D11" s="15"/>
      <c r="F11" s="4" t="s">
        <v>172</v>
      </c>
    </row>
    <row r="12" spans="1:17" ht="63" x14ac:dyDescent="0.2">
      <c r="A12" s="22" t="s">
        <v>173</v>
      </c>
      <c r="B12" s="22"/>
      <c r="D12" s="11" t="s">
        <v>174</v>
      </c>
      <c r="F12" s="4" t="s">
        <v>175</v>
      </c>
    </row>
    <row r="13" spans="1:17" ht="21" x14ac:dyDescent="0.2">
      <c r="A13" s="22" t="s">
        <v>176</v>
      </c>
      <c r="B13" s="23"/>
      <c r="D13" s="22" t="s">
        <v>176</v>
      </c>
      <c r="F13" s="4" t="s">
        <v>177</v>
      </c>
    </row>
    <row r="14" spans="1:17" ht="21" x14ac:dyDescent="0.2">
      <c r="A14" s="24"/>
      <c r="B14" s="24"/>
      <c r="D14" s="24"/>
      <c r="F14" s="4" t="s">
        <v>178</v>
      </c>
    </row>
    <row r="15" spans="1:17" ht="21" x14ac:dyDescent="0.2">
      <c r="A15" s="24"/>
      <c r="B15" s="24"/>
      <c r="D15" s="24"/>
      <c r="F15" s="4" t="s">
        <v>179</v>
      </c>
    </row>
    <row r="16" spans="1:17" ht="21" x14ac:dyDescent="0.2">
      <c r="A16" s="20"/>
      <c r="B16" s="20"/>
      <c r="D16" s="20"/>
      <c r="F16" s="4" t="s">
        <v>180</v>
      </c>
    </row>
    <row r="17" spans="1:10" x14ac:dyDescent="0.2">
      <c r="A17" s="3"/>
      <c r="B17" s="3"/>
      <c r="D17" s="3"/>
      <c r="F17" s="3"/>
    </row>
    <row r="18" spans="1:10" ht="21" x14ac:dyDescent="0.2">
      <c r="A18" s="15" t="s">
        <v>181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workbookViewId="0">
      <selection activeCell="J12" sqref="J12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5" spans="1:10" ht="24" x14ac:dyDescent="0.2">
      <c r="A5" s="1" t="s">
        <v>182</v>
      </c>
      <c r="B5" s="14" t="s">
        <v>183</v>
      </c>
      <c r="C5" s="14"/>
      <c r="D5" s="14"/>
      <c r="E5" s="14"/>
      <c r="F5" s="14"/>
      <c r="G5" s="14"/>
      <c r="H5" s="14"/>
      <c r="I5" s="14"/>
      <c r="J5" s="14"/>
    </row>
    <row r="6" spans="1:10" ht="21" x14ac:dyDescent="0.2">
      <c r="D6" s="15" t="s">
        <v>130</v>
      </c>
      <c r="E6" s="15"/>
      <c r="F6" s="15"/>
      <c r="H6" s="15" t="s">
        <v>131</v>
      </c>
      <c r="I6" s="15"/>
      <c r="J6" s="15"/>
    </row>
    <row r="7" spans="1:10" ht="42" x14ac:dyDescent="0.2">
      <c r="A7" s="36"/>
      <c r="B7" s="36"/>
      <c r="D7" s="11" t="s">
        <v>184</v>
      </c>
      <c r="E7" s="3"/>
      <c r="F7" s="11" t="s">
        <v>185</v>
      </c>
      <c r="H7" s="11" t="s">
        <v>184</v>
      </c>
      <c r="I7" s="3"/>
      <c r="J7" s="11" t="s">
        <v>185</v>
      </c>
    </row>
    <row r="8" spans="1:10" ht="18.75" x14ac:dyDescent="0.2">
      <c r="A8" s="33" t="s">
        <v>239</v>
      </c>
      <c r="B8" s="33"/>
      <c r="D8" s="6">
        <v>330055</v>
      </c>
      <c r="F8" s="59">
        <f>D8/D11</f>
        <v>4.7698677993178321E-4</v>
      </c>
      <c r="H8" s="6">
        <v>60688229</v>
      </c>
      <c r="J8" s="59">
        <f>H8/H11</f>
        <v>2.3938178807300078E-2</v>
      </c>
    </row>
    <row r="9" spans="1:10" ht="18.75" x14ac:dyDescent="0.2">
      <c r="A9" s="18" t="s">
        <v>240</v>
      </c>
      <c r="B9" s="18"/>
      <c r="D9" s="46">
        <v>-7767170</v>
      </c>
      <c r="F9" s="94">
        <f>D9/D11</f>
        <v>-1.122490920447425E-2</v>
      </c>
      <c r="H9" s="8">
        <v>159968310</v>
      </c>
      <c r="J9" s="92">
        <f>H9/H11</f>
        <v>6.3098727238878716E-2</v>
      </c>
    </row>
    <row r="10" spans="1:10" ht="18.75" x14ac:dyDescent="0.2">
      <c r="A10" s="18" t="s">
        <v>23</v>
      </c>
      <c r="B10" s="18"/>
      <c r="D10" s="8">
        <v>699395496</v>
      </c>
      <c r="E10">
        <v>0</v>
      </c>
      <c r="F10" s="92">
        <f>D10/D11</f>
        <v>1.0107479224245424</v>
      </c>
      <c r="G10">
        <v>0</v>
      </c>
      <c r="H10" s="8">
        <v>2314550065</v>
      </c>
      <c r="J10" s="92">
        <f>H10/H11</f>
        <v>0.91296309395382125</v>
      </c>
    </row>
    <row r="11" spans="1:10" s="37" customFormat="1" ht="21" x14ac:dyDescent="0.2">
      <c r="A11" s="36"/>
      <c r="B11" s="36"/>
      <c r="D11" s="39">
        <f>SUM(D8:D10)</f>
        <v>691958381</v>
      </c>
      <c r="F11" s="93">
        <f>SUM(F8:F10)</f>
        <v>0.99999999999999989</v>
      </c>
      <c r="H11" s="39">
        <f>SUM(H8:H10)</f>
        <v>2535206604</v>
      </c>
      <c r="J11" s="93">
        <f>SUM(J8:J10)</f>
        <v>1</v>
      </c>
    </row>
    <row r="13" spans="1:10" x14ac:dyDescent="0.2">
      <c r="H13" s="57"/>
    </row>
    <row r="14" spans="1:10" x14ac:dyDescent="0.2">
      <c r="H14" s="57">
        <v>2535206604</v>
      </c>
    </row>
    <row r="15" spans="1:10" x14ac:dyDescent="0.2">
      <c r="H15" s="72">
        <f>H14-H11</f>
        <v>0</v>
      </c>
    </row>
    <row r="16" spans="1:10" x14ac:dyDescent="0.2">
      <c r="H16" s="57"/>
    </row>
    <row r="17" spans="8:8" x14ac:dyDescent="0.2">
      <c r="H17" s="57"/>
    </row>
    <row r="18" spans="8:8" x14ac:dyDescent="0.2">
      <c r="H18" s="57"/>
    </row>
  </sheetData>
  <mergeCells count="11">
    <mergeCell ref="A11:B11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2" sqref="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 x14ac:dyDescent="0.2">
      <c r="A1" s="12" t="s">
        <v>0</v>
      </c>
      <c r="B1" s="12"/>
      <c r="C1" s="12"/>
      <c r="D1" s="12"/>
      <c r="E1" s="12"/>
      <c r="F1" s="12"/>
    </row>
    <row r="2" spans="1:6" ht="25.5" x14ac:dyDescent="0.2">
      <c r="A2" s="12" t="s">
        <v>111</v>
      </c>
      <c r="B2" s="12"/>
      <c r="C2" s="12"/>
      <c r="D2" s="12"/>
      <c r="E2" s="12"/>
      <c r="F2" s="12"/>
    </row>
    <row r="3" spans="1:6" ht="25.5" x14ac:dyDescent="0.2">
      <c r="A3" s="12" t="s">
        <v>2</v>
      </c>
      <c r="B3" s="12"/>
      <c r="C3" s="12"/>
      <c r="D3" s="12"/>
      <c r="E3" s="12"/>
      <c r="F3" s="12"/>
    </row>
    <row r="5" spans="1:6" ht="24" x14ac:dyDescent="0.2">
      <c r="A5" s="1" t="s">
        <v>186</v>
      </c>
      <c r="B5" s="14" t="s">
        <v>126</v>
      </c>
      <c r="C5" s="14"/>
      <c r="D5" s="14"/>
      <c r="E5" s="14"/>
      <c r="F5" s="14"/>
    </row>
    <row r="6" spans="1:6" ht="21" x14ac:dyDescent="0.2">
      <c r="D6" s="2" t="s">
        <v>130</v>
      </c>
      <c r="F6" s="2" t="s">
        <v>9</v>
      </c>
    </row>
    <row r="7" spans="1:6" ht="21" x14ac:dyDescent="0.2">
      <c r="A7" s="36"/>
      <c r="B7" s="36"/>
      <c r="D7" s="4" t="s">
        <v>108</v>
      </c>
      <c r="F7" s="4" t="s">
        <v>108</v>
      </c>
    </row>
    <row r="8" spans="1:6" ht="18.75" x14ac:dyDescent="0.2">
      <c r="A8" s="33" t="s">
        <v>126</v>
      </c>
      <c r="B8" s="33"/>
      <c r="D8" s="26">
        <v>0</v>
      </c>
      <c r="F8" s="6">
        <v>309644731</v>
      </c>
    </row>
    <row r="9" spans="1:6" ht="18.75" x14ac:dyDescent="0.2">
      <c r="A9" s="18" t="s">
        <v>187</v>
      </c>
      <c r="B9" s="18"/>
      <c r="D9" s="27">
        <v>0</v>
      </c>
      <c r="F9" s="8">
        <v>3003630</v>
      </c>
    </row>
    <row r="10" spans="1:6" ht="18.75" x14ac:dyDescent="0.2">
      <c r="A10" s="33" t="s">
        <v>188</v>
      </c>
      <c r="B10" s="33"/>
      <c r="D10" s="28">
        <v>0</v>
      </c>
      <c r="F10" s="28">
        <v>0</v>
      </c>
    </row>
    <row r="11" spans="1:6" s="37" customFormat="1" ht="21" x14ac:dyDescent="0.2">
      <c r="A11" s="36"/>
      <c r="B11" s="36"/>
      <c r="D11" s="91">
        <v>0</v>
      </c>
      <c r="F11" s="39">
        <f>SUM(F8:F10)</f>
        <v>312648361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M19" sqref="M19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5" spans="1:25" ht="24" x14ac:dyDescent="0.2">
      <c r="A5" s="14" t="s">
        <v>227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7" spans="1:25" ht="21" x14ac:dyDescent="0.2">
      <c r="E7" s="15" t="s">
        <v>130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Y7" s="2" t="s">
        <v>131</v>
      </c>
    </row>
    <row r="8" spans="1:25" ht="42" x14ac:dyDescent="0.2">
      <c r="A8" s="60"/>
      <c r="C8" s="2" t="s">
        <v>228</v>
      </c>
      <c r="E8" s="11" t="s">
        <v>77</v>
      </c>
      <c r="F8" s="3"/>
      <c r="G8" s="11" t="s">
        <v>13</v>
      </c>
      <c r="H8" s="3"/>
      <c r="I8" s="11" t="s">
        <v>76</v>
      </c>
      <c r="J8" s="3"/>
      <c r="K8" s="11" t="s">
        <v>229</v>
      </c>
      <c r="L8" s="3"/>
      <c r="M8" s="11" t="s">
        <v>230</v>
      </c>
      <c r="N8" s="3"/>
      <c r="O8" s="11" t="s">
        <v>231</v>
      </c>
      <c r="P8" s="3"/>
      <c r="Q8" s="11" t="s">
        <v>232</v>
      </c>
      <c r="R8" s="3"/>
      <c r="S8" s="11" t="s">
        <v>233</v>
      </c>
      <c r="T8" s="3"/>
      <c r="U8" s="11" t="s">
        <v>234</v>
      </c>
      <c r="V8" s="3"/>
      <c r="W8" s="11" t="s">
        <v>235</v>
      </c>
      <c r="Y8" s="11" t="s">
        <v>235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9"/>
  <sheetViews>
    <sheetView rightToLeft="1" topLeftCell="A4" workbookViewId="0">
      <selection activeCell="S27" sqref="S27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22.28515625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425781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5" spans="1:19" ht="24" x14ac:dyDescent="0.2">
      <c r="A5" s="14" t="s">
        <v>132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1" x14ac:dyDescent="0.2">
      <c r="A6" s="36"/>
      <c r="C6" s="15" t="s">
        <v>189</v>
      </c>
      <c r="D6" s="15"/>
      <c r="E6" s="15"/>
      <c r="F6" s="15"/>
      <c r="G6" s="15"/>
      <c r="I6" s="15" t="s">
        <v>130</v>
      </c>
      <c r="J6" s="15"/>
      <c r="K6" s="15"/>
      <c r="L6" s="15"/>
      <c r="M6" s="15"/>
      <c r="O6" s="15" t="s">
        <v>131</v>
      </c>
      <c r="P6" s="15"/>
      <c r="Q6" s="15"/>
      <c r="R6" s="15"/>
      <c r="S6" s="36"/>
    </row>
    <row r="7" spans="1:19" ht="43.5" customHeight="1" x14ac:dyDescent="0.2">
      <c r="A7" s="36"/>
      <c r="C7" s="11" t="s">
        <v>190</v>
      </c>
      <c r="D7" s="3"/>
      <c r="E7" s="11" t="s">
        <v>191</v>
      </c>
      <c r="F7" s="3"/>
      <c r="G7" s="11" t="s">
        <v>192</v>
      </c>
      <c r="I7" s="11" t="s">
        <v>193</v>
      </c>
      <c r="J7" s="3"/>
      <c r="K7" s="11" t="s">
        <v>194</v>
      </c>
      <c r="L7" s="3"/>
      <c r="M7" s="11" t="s">
        <v>195</v>
      </c>
      <c r="O7" s="11" t="s">
        <v>193</v>
      </c>
      <c r="P7" s="3"/>
      <c r="Q7" s="11" t="s">
        <v>194</v>
      </c>
      <c r="R7" s="3"/>
      <c r="S7" s="83" t="s">
        <v>195</v>
      </c>
    </row>
    <row r="8" spans="1:19" ht="18.75" x14ac:dyDescent="0.2">
      <c r="A8" s="69" t="s">
        <v>45</v>
      </c>
      <c r="C8" s="75" t="s">
        <v>196</v>
      </c>
      <c r="D8" s="31"/>
      <c r="E8" s="87">
        <v>800000</v>
      </c>
      <c r="F8" s="31"/>
      <c r="G8" s="87">
        <v>720</v>
      </c>
      <c r="I8" s="87">
        <v>0</v>
      </c>
      <c r="K8" s="87">
        <v>0</v>
      </c>
      <c r="M8" s="87">
        <v>0</v>
      </c>
      <c r="O8" s="6">
        <v>576000000</v>
      </c>
      <c r="Q8" s="43">
        <v>0</v>
      </c>
      <c r="S8" s="35">
        <f>O8+Q8</f>
        <v>576000000</v>
      </c>
    </row>
    <row r="9" spans="1:19" ht="18.75" x14ac:dyDescent="0.2">
      <c r="A9" s="7" t="s">
        <v>21</v>
      </c>
      <c r="C9" s="76" t="s">
        <v>197</v>
      </c>
      <c r="D9" s="31"/>
      <c r="E9" s="30">
        <v>2035520</v>
      </c>
      <c r="F9" s="31"/>
      <c r="G9" s="30">
        <v>1425</v>
      </c>
      <c r="I9" s="8">
        <v>2900616000</v>
      </c>
      <c r="K9" s="8">
        <v>173700765</v>
      </c>
      <c r="M9" s="8">
        <v>2726915235</v>
      </c>
      <c r="O9" s="8">
        <v>2900616000</v>
      </c>
      <c r="Q9" s="46">
        <v>-173700765</v>
      </c>
      <c r="S9" s="35">
        <f t="shared" ref="S9:S26" si="0">O9+Q9</f>
        <v>2726915235</v>
      </c>
    </row>
    <row r="10" spans="1:19" ht="18.75" x14ac:dyDescent="0.2">
      <c r="A10" s="7" t="s">
        <v>53</v>
      </c>
      <c r="C10" s="76" t="s">
        <v>198</v>
      </c>
      <c r="D10" s="31"/>
      <c r="E10" s="30">
        <v>1000000</v>
      </c>
      <c r="F10" s="31"/>
      <c r="G10" s="30">
        <v>7643</v>
      </c>
      <c r="I10" s="30">
        <v>0</v>
      </c>
      <c r="K10" s="30">
        <v>0</v>
      </c>
      <c r="M10" s="30">
        <v>0</v>
      </c>
      <c r="O10" s="8">
        <v>7650000000</v>
      </c>
      <c r="Q10" s="47">
        <v>0</v>
      </c>
      <c r="S10" s="35">
        <f t="shared" si="0"/>
        <v>7650000000</v>
      </c>
    </row>
    <row r="11" spans="1:19" ht="18.75" x14ac:dyDescent="0.2">
      <c r="A11" s="7" t="s">
        <v>70</v>
      </c>
      <c r="C11" s="76" t="s">
        <v>199</v>
      </c>
      <c r="D11" s="31"/>
      <c r="E11" s="30">
        <v>200000</v>
      </c>
      <c r="F11" s="31"/>
      <c r="G11" s="30">
        <v>750</v>
      </c>
      <c r="I11" s="30">
        <v>0</v>
      </c>
      <c r="K11" s="30">
        <v>0</v>
      </c>
      <c r="M11" s="30">
        <v>0</v>
      </c>
      <c r="O11" s="8">
        <v>150000000</v>
      </c>
      <c r="Q11" s="47">
        <v>0</v>
      </c>
      <c r="S11" s="35">
        <f t="shared" si="0"/>
        <v>150000000</v>
      </c>
    </row>
    <row r="12" spans="1:19" ht="18.75" x14ac:dyDescent="0.2">
      <c r="A12" s="7" t="s">
        <v>28</v>
      </c>
      <c r="C12" s="76" t="s">
        <v>200</v>
      </c>
      <c r="D12" s="31"/>
      <c r="E12" s="30">
        <v>1062500</v>
      </c>
      <c r="F12" s="31"/>
      <c r="G12" s="30">
        <v>390</v>
      </c>
      <c r="I12" s="8">
        <v>414375000</v>
      </c>
      <c r="K12" s="8">
        <v>24814472</v>
      </c>
      <c r="M12" s="8">
        <v>389560528</v>
      </c>
      <c r="O12" s="8">
        <v>414375000</v>
      </c>
      <c r="Q12" s="46">
        <v>-24814472</v>
      </c>
      <c r="S12" s="35">
        <f t="shared" si="0"/>
        <v>389560528</v>
      </c>
    </row>
    <row r="13" spans="1:19" ht="18.75" x14ac:dyDescent="0.2">
      <c r="A13" s="7" t="s">
        <v>51</v>
      </c>
      <c r="C13" s="76" t="s">
        <v>201</v>
      </c>
      <c r="D13" s="31"/>
      <c r="E13" s="30">
        <v>294172</v>
      </c>
      <c r="F13" s="31"/>
      <c r="G13" s="30">
        <v>12450</v>
      </c>
      <c r="I13" s="30">
        <v>0</v>
      </c>
      <c r="K13" s="30">
        <v>0</v>
      </c>
      <c r="L13" s="31"/>
      <c r="M13" s="30">
        <v>0</v>
      </c>
      <c r="O13" s="8">
        <v>3662441400</v>
      </c>
      <c r="Q13" s="46">
        <v>-194760178</v>
      </c>
      <c r="S13" s="35">
        <f t="shared" si="0"/>
        <v>3467681222</v>
      </c>
    </row>
    <row r="14" spans="1:19" ht="18.75" x14ac:dyDescent="0.2">
      <c r="A14" s="7" t="s">
        <v>42</v>
      </c>
      <c r="C14" s="76" t="s">
        <v>202</v>
      </c>
      <c r="D14" s="31"/>
      <c r="E14" s="30">
        <v>800000</v>
      </c>
      <c r="F14" s="31"/>
      <c r="G14" s="30">
        <v>350</v>
      </c>
      <c r="I14" s="30">
        <v>0</v>
      </c>
      <c r="K14" s="30">
        <v>0</v>
      </c>
      <c r="L14" s="31"/>
      <c r="M14" s="30">
        <v>0</v>
      </c>
      <c r="O14" s="8">
        <v>280000000</v>
      </c>
      <c r="Q14" s="47">
        <v>0</v>
      </c>
      <c r="S14" s="35">
        <f t="shared" si="0"/>
        <v>280000000</v>
      </c>
    </row>
    <row r="15" spans="1:19" ht="18.75" x14ac:dyDescent="0.2">
      <c r="A15" s="7" t="s">
        <v>48</v>
      </c>
      <c r="C15" s="76" t="s">
        <v>203</v>
      </c>
      <c r="D15" s="31"/>
      <c r="E15" s="30">
        <v>100000</v>
      </c>
      <c r="F15" s="31"/>
      <c r="G15" s="30">
        <v>4515</v>
      </c>
      <c r="I15" s="30">
        <v>0</v>
      </c>
      <c r="K15" s="30">
        <v>0</v>
      </c>
      <c r="L15" s="31"/>
      <c r="M15" s="30">
        <v>0</v>
      </c>
      <c r="O15" s="8">
        <v>451500000</v>
      </c>
      <c r="Q15" s="46">
        <v>-9387324</v>
      </c>
      <c r="S15" s="35">
        <f t="shared" si="0"/>
        <v>442112676</v>
      </c>
    </row>
    <row r="16" spans="1:19" ht="18.75" x14ac:dyDescent="0.2">
      <c r="A16" s="7" t="s">
        <v>66</v>
      </c>
      <c r="C16" s="76" t="s">
        <v>204</v>
      </c>
      <c r="D16" s="31"/>
      <c r="E16" s="30">
        <v>4472601</v>
      </c>
      <c r="F16" s="31"/>
      <c r="G16" s="30">
        <v>1000</v>
      </c>
      <c r="I16" s="30">
        <v>0</v>
      </c>
      <c r="K16" s="30">
        <v>0</v>
      </c>
      <c r="L16" s="31"/>
      <c r="M16" s="30">
        <v>0</v>
      </c>
      <c r="O16" s="8">
        <v>3200000000</v>
      </c>
      <c r="Q16" s="47">
        <v>0</v>
      </c>
      <c r="S16" s="35">
        <f t="shared" si="0"/>
        <v>3200000000</v>
      </c>
    </row>
    <row r="17" spans="1:19" ht="18.75" x14ac:dyDescent="0.2">
      <c r="A17" s="7" t="s">
        <v>22</v>
      </c>
      <c r="C17" s="76" t="s">
        <v>7</v>
      </c>
      <c r="D17" s="31"/>
      <c r="E17" s="30">
        <v>1750000</v>
      </c>
      <c r="F17" s="31"/>
      <c r="G17" s="30">
        <v>400</v>
      </c>
      <c r="I17" s="30">
        <v>0</v>
      </c>
      <c r="K17" s="30">
        <v>0</v>
      </c>
      <c r="L17" s="31"/>
      <c r="M17" s="30">
        <v>0</v>
      </c>
      <c r="O17" s="8">
        <v>700000000</v>
      </c>
      <c r="Q17" s="46">
        <v>-35068315</v>
      </c>
      <c r="S17" s="35">
        <f t="shared" si="0"/>
        <v>664931685</v>
      </c>
    </row>
    <row r="18" spans="1:19" ht="18.75" x14ac:dyDescent="0.2">
      <c r="A18" s="7" t="s">
        <v>33</v>
      </c>
      <c r="C18" s="76" t="s">
        <v>205</v>
      </c>
      <c r="D18" s="31"/>
      <c r="E18" s="30">
        <v>10660149</v>
      </c>
      <c r="F18" s="31"/>
      <c r="G18" s="30">
        <v>260</v>
      </c>
      <c r="I18" s="8">
        <v>2771638740</v>
      </c>
      <c r="K18" s="30">
        <v>0</v>
      </c>
      <c r="M18" s="8">
        <v>2771638740</v>
      </c>
      <c r="O18" s="8">
        <v>2771638740</v>
      </c>
      <c r="Q18" s="47">
        <v>0</v>
      </c>
      <c r="S18" s="35">
        <f t="shared" si="0"/>
        <v>2771638740</v>
      </c>
    </row>
    <row r="19" spans="1:19" ht="18.75" x14ac:dyDescent="0.2">
      <c r="A19" s="7" t="s">
        <v>65</v>
      </c>
      <c r="C19" s="76" t="s">
        <v>201</v>
      </c>
      <c r="D19" s="31"/>
      <c r="E19" s="30">
        <v>305300</v>
      </c>
      <c r="F19" s="31"/>
      <c r="G19" s="30">
        <v>7700</v>
      </c>
      <c r="I19" s="30">
        <v>0</v>
      </c>
      <c r="J19" s="31"/>
      <c r="K19" s="30">
        <v>0</v>
      </c>
      <c r="L19" s="31"/>
      <c r="M19" s="30">
        <v>0</v>
      </c>
      <c r="O19" s="8">
        <v>2350810000</v>
      </c>
      <c r="Q19" s="46">
        <v>-261837024</v>
      </c>
      <c r="S19" s="35">
        <f t="shared" si="0"/>
        <v>2088972976</v>
      </c>
    </row>
    <row r="20" spans="1:19" ht="18.75" x14ac:dyDescent="0.2">
      <c r="A20" s="7" t="s">
        <v>32</v>
      </c>
      <c r="C20" s="76" t="s">
        <v>206</v>
      </c>
      <c r="D20" s="31"/>
      <c r="E20" s="30">
        <v>500000</v>
      </c>
      <c r="F20" s="31"/>
      <c r="G20" s="30">
        <v>4700</v>
      </c>
      <c r="I20" s="30">
        <v>0</v>
      </c>
      <c r="J20" s="31"/>
      <c r="K20" s="30">
        <v>0</v>
      </c>
      <c r="L20" s="31"/>
      <c r="M20" s="30">
        <v>0</v>
      </c>
      <c r="O20" s="8">
        <v>2350000000</v>
      </c>
      <c r="Q20" s="47">
        <v>0</v>
      </c>
      <c r="S20" s="35">
        <f t="shared" si="0"/>
        <v>2350000000</v>
      </c>
    </row>
    <row r="21" spans="1:19" ht="18.75" x14ac:dyDescent="0.2">
      <c r="A21" s="7" t="s">
        <v>61</v>
      </c>
      <c r="C21" s="76" t="s">
        <v>207</v>
      </c>
      <c r="D21" s="31"/>
      <c r="E21" s="30">
        <v>350000</v>
      </c>
      <c r="F21" s="31"/>
      <c r="G21" s="30">
        <v>598</v>
      </c>
      <c r="I21" s="30">
        <v>0</v>
      </c>
      <c r="J21" s="31"/>
      <c r="K21" s="30">
        <v>0</v>
      </c>
      <c r="L21" s="31"/>
      <c r="M21" s="30">
        <v>0</v>
      </c>
      <c r="O21" s="8">
        <v>209300000</v>
      </c>
      <c r="Q21" s="47">
        <v>0</v>
      </c>
      <c r="S21" s="35">
        <f t="shared" si="0"/>
        <v>209300000</v>
      </c>
    </row>
    <row r="22" spans="1:19" ht="18.75" x14ac:dyDescent="0.2">
      <c r="A22" s="7" t="s">
        <v>54</v>
      </c>
      <c r="C22" s="76" t="s">
        <v>208</v>
      </c>
      <c r="D22" s="31"/>
      <c r="E22" s="30">
        <v>8117981</v>
      </c>
      <c r="F22" s="31"/>
      <c r="G22" s="30">
        <v>560</v>
      </c>
      <c r="I22" s="30">
        <v>0</v>
      </c>
      <c r="J22" s="31"/>
      <c r="K22" s="30">
        <v>0</v>
      </c>
      <c r="L22" s="31"/>
      <c r="M22" s="30">
        <v>0</v>
      </c>
      <c r="O22" s="8">
        <v>4546069360</v>
      </c>
      <c r="Q22" s="47">
        <v>0</v>
      </c>
      <c r="S22" s="35">
        <f t="shared" si="0"/>
        <v>4546069360</v>
      </c>
    </row>
    <row r="23" spans="1:19" ht="18.75" x14ac:dyDescent="0.2">
      <c r="A23" s="7" t="s">
        <v>26</v>
      </c>
      <c r="C23" s="76" t="s">
        <v>209</v>
      </c>
      <c r="D23" s="31"/>
      <c r="E23" s="30">
        <v>426720</v>
      </c>
      <c r="F23" s="31"/>
      <c r="G23" s="30">
        <v>440</v>
      </c>
      <c r="I23" s="8">
        <v>187756800</v>
      </c>
      <c r="K23" s="8">
        <v>1277257</v>
      </c>
      <c r="M23" s="8">
        <v>186479543</v>
      </c>
      <c r="O23" s="8">
        <v>187756800</v>
      </c>
      <c r="Q23" s="46">
        <v>-1277257</v>
      </c>
      <c r="S23" s="35">
        <f t="shared" si="0"/>
        <v>186479543</v>
      </c>
    </row>
    <row r="24" spans="1:19" ht="18.75" x14ac:dyDescent="0.2">
      <c r="A24" s="7" t="s">
        <v>35</v>
      </c>
      <c r="C24" s="76" t="s">
        <v>210</v>
      </c>
      <c r="D24" s="31"/>
      <c r="E24" s="30">
        <v>428500</v>
      </c>
      <c r="F24" s="31"/>
      <c r="G24" s="30">
        <v>4400</v>
      </c>
      <c r="I24" s="30">
        <v>0</v>
      </c>
      <c r="J24" s="31"/>
      <c r="K24" s="30">
        <v>0</v>
      </c>
      <c r="L24" s="31"/>
      <c r="M24" s="30">
        <v>0</v>
      </c>
      <c r="O24" s="8">
        <v>1885400000</v>
      </c>
      <c r="Q24" s="47">
        <v>0</v>
      </c>
      <c r="S24" s="35">
        <f t="shared" si="0"/>
        <v>1885400000</v>
      </c>
    </row>
    <row r="25" spans="1:19" ht="18.75" x14ac:dyDescent="0.2">
      <c r="A25" s="7" t="s">
        <v>64</v>
      </c>
      <c r="C25" s="76" t="s">
        <v>211</v>
      </c>
      <c r="D25" s="31"/>
      <c r="E25" s="30">
        <v>50000</v>
      </c>
      <c r="F25" s="31"/>
      <c r="G25" s="30">
        <v>1480</v>
      </c>
      <c r="I25" s="8">
        <v>74000000</v>
      </c>
      <c r="K25" s="8">
        <v>5663504</v>
      </c>
      <c r="M25" s="8">
        <v>68336496</v>
      </c>
      <c r="O25" s="8">
        <v>74000000</v>
      </c>
      <c r="Q25" s="46">
        <v>-5663504</v>
      </c>
      <c r="S25" s="35">
        <f t="shared" si="0"/>
        <v>68336496</v>
      </c>
    </row>
    <row r="26" spans="1:19" ht="18.75" x14ac:dyDescent="0.2">
      <c r="A26" s="69" t="s">
        <v>36</v>
      </c>
      <c r="C26" s="77" t="s">
        <v>212</v>
      </c>
      <c r="D26" s="31"/>
      <c r="E26" s="88">
        <v>900000</v>
      </c>
      <c r="F26" s="31"/>
      <c r="G26" s="88">
        <v>325</v>
      </c>
      <c r="I26" s="89">
        <v>0</v>
      </c>
      <c r="J26" s="31"/>
      <c r="K26" s="89">
        <v>0</v>
      </c>
      <c r="L26" s="31"/>
      <c r="M26" s="89">
        <v>0</v>
      </c>
      <c r="O26" s="9">
        <v>292500000</v>
      </c>
      <c r="Q26" s="51">
        <v>0</v>
      </c>
      <c r="S26" s="35">
        <f t="shared" si="0"/>
        <v>292500000</v>
      </c>
    </row>
    <row r="27" spans="1:19" s="37" customFormat="1" ht="21" x14ac:dyDescent="0.2">
      <c r="A27" s="60"/>
      <c r="C27" s="38"/>
      <c r="E27" s="38"/>
      <c r="G27" s="38"/>
      <c r="I27" s="39">
        <f>SUM(I8:I26)</f>
        <v>6348386540</v>
      </c>
      <c r="K27" s="39">
        <f>SUM(K8:K26)</f>
        <v>205455998</v>
      </c>
      <c r="M27" s="39">
        <f>SUM(M8:M26)</f>
        <v>6142930542</v>
      </c>
      <c r="O27" s="39">
        <f>SUM(O8:O26)</f>
        <v>34652407300</v>
      </c>
      <c r="Q27" s="56">
        <f>SUM(Q8:Q26)</f>
        <v>-706508839</v>
      </c>
      <c r="S27" s="90">
        <f>SUM(S8:S26)</f>
        <v>33945898461</v>
      </c>
    </row>
    <row r="29" spans="1:19" x14ac:dyDescent="0.2">
      <c r="O29" s="72">
        <v>34652407300</v>
      </c>
      <c r="P29" s="57"/>
      <c r="Q29" s="57">
        <v>706508839</v>
      </c>
      <c r="R29" s="57"/>
      <c r="S29" s="72">
        <v>34652407300</v>
      </c>
    </row>
    <row r="30" spans="1:19" x14ac:dyDescent="0.2">
      <c r="O30" s="72">
        <f>O27-O29</f>
        <v>0</v>
      </c>
      <c r="P30" s="57"/>
      <c r="Q30" s="72">
        <f>Q27+Q29</f>
        <v>0</v>
      </c>
      <c r="R30" s="57"/>
      <c r="S30" s="72">
        <f>S27-S29</f>
        <v>-706508839</v>
      </c>
    </row>
    <row r="31" spans="1:19" x14ac:dyDescent="0.2">
      <c r="O31" s="72"/>
      <c r="P31" s="57"/>
      <c r="Q31" s="57"/>
      <c r="R31" s="57"/>
      <c r="S31" s="57"/>
    </row>
    <row r="32" spans="1:19" x14ac:dyDescent="0.2">
      <c r="O32" s="57"/>
      <c r="P32" s="57"/>
      <c r="Q32" s="57"/>
      <c r="R32" s="57"/>
      <c r="S32" s="57"/>
    </row>
    <row r="33" spans="15:19" x14ac:dyDescent="0.2">
      <c r="O33" s="57"/>
      <c r="P33" s="57"/>
      <c r="Q33" s="57"/>
      <c r="R33" s="57"/>
      <c r="S33" s="57"/>
    </row>
    <row r="34" spans="15:19" x14ac:dyDescent="0.2">
      <c r="O34" s="57"/>
      <c r="P34" s="57"/>
      <c r="Q34" s="57"/>
      <c r="R34" s="57"/>
      <c r="S34" s="57"/>
    </row>
    <row r="35" spans="15:19" x14ac:dyDescent="0.2">
      <c r="O35" s="57"/>
      <c r="P35" s="57"/>
      <c r="Q35" s="57"/>
      <c r="R35" s="57"/>
      <c r="S35" s="57"/>
    </row>
    <row r="36" spans="15:19" x14ac:dyDescent="0.2">
      <c r="O36" s="57"/>
      <c r="P36" s="57"/>
      <c r="Q36" s="57"/>
      <c r="R36" s="57"/>
      <c r="S36" s="57"/>
    </row>
    <row r="37" spans="15:19" x14ac:dyDescent="0.2">
      <c r="S37" s="25"/>
    </row>
    <row r="38" spans="15:19" x14ac:dyDescent="0.2">
      <c r="S38" s="25"/>
    </row>
    <row r="39" spans="15:19" x14ac:dyDescent="0.2">
      <c r="S39" s="2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E25" sqref="E2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5" spans="1:11" ht="24" x14ac:dyDescent="0.2">
      <c r="A5" s="14" t="s">
        <v>154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21" x14ac:dyDescent="0.2">
      <c r="I6" s="2" t="s">
        <v>130</v>
      </c>
      <c r="K6" s="2" t="s">
        <v>131</v>
      </c>
    </row>
    <row r="7" spans="1:11" ht="42" x14ac:dyDescent="0.2">
      <c r="A7" s="60"/>
      <c r="C7" s="10" t="s">
        <v>213</v>
      </c>
      <c r="E7" s="10" t="s">
        <v>214</v>
      </c>
      <c r="G7" s="10" t="s">
        <v>215</v>
      </c>
      <c r="I7" s="11" t="s">
        <v>216</v>
      </c>
      <c r="K7" s="11" t="s">
        <v>216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I21" sqref="I21:I2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5" spans="1:19" ht="24" x14ac:dyDescent="0.2">
      <c r="A5" s="14" t="s">
        <v>217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1" x14ac:dyDescent="0.2">
      <c r="A6" s="36"/>
      <c r="I6" s="15" t="s">
        <v>130</v>
      </c>
      <c r="J6" s="15"/>
      <c r="K6" s="15"/>
      <c r="L6" s="15"/>
      <c r="M6" s="15"/>
      <c r="O6" s="15" t="s">
        <v>131</v>
      </c>
      <c r="P6" s="15"/>
      <c r="Q6" s="15"/>
      <c r="R6" s="15"/>
      <c r="S6" s="15"/>
    </row>
    <row r="7" spans="1:19" ht="42" x14ac:dyDescent="0.2">
      <c r="A7" s="36"/>
      <c r="C7" s="10" t="s">
        <v>218</v>
      </c>
      <c r="E7" s="10" t="s">
        <v>97</v>
      </c>
      <c r="G7" s="10" t="s">
        <v>219</v>
      </c>
      <c r="I7" s="11" t="s">
        <v>220</v>
      </c>
      <c r="J7" s="3"/>
      <c r="K7" s="11" t="s">
        <v>194</v>
      </c>
      <c r="L7" s="3"/>
      <c r="M7" s="11" t="s">
        <v>221</v>
      </c>
      <c r="O7" s="11" t="s">
        <v>220</v>
      </c>
      <c r="P7" s="3"/>
      <c r="Q7" s="11" t="s">
        <v>194</v>
      </c>
      <c r="R7" s="3"/>
      <c r="S7" s="11" t="s">
        <v>221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9"/>
  <sheetViews>
    <sheetView rightToLeft="1" workbookViewId="0">
      <selection activeCell="C19" sqref="C19"/>
    </sheetView>
  </sheetViews>
  <sheetFormatPr defaultRowHeight="12.75" x14ac:dyDescent="0.2"/>
  <cols>
    <col min="1" max="1" width="22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.14062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5" spans="1:13" ht="24" x14ac:dyDescent="0.2">
      <c r="A5" s="14" t="s">
        <v>222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21" x14ac:dyDescent="0.2">
      <c r="A6" s="36"/>
      <c r="C6" s="15" t="s">
        <v>130</v>
      </c>
      <c r="D6" s="15"/>
      <c r="E6" s="15"/>
      <c r="F6" s="15"/>
      <c r="G6" s="36"/>
      <c r="I6" s="15" t="s">
        <v>131</v>
      </c>
      <c r="J6" s="15"/>
      <c r="K6" s="15"/>
      <c r="L6" s="15"/>
      <c r="M6" s="36"/>
    </row>
    <row r="7" spans="1:13" ht="42" x14ac:dyDescent="0.2">
      <c r="A7" s="36"/>
      <c r="C7" s="11" t="s">
        <v>220</v>
      </c>
      <c r="D7" s="3"/>
      <c r="E7" s="11" t="s">
        <v>194</v>
      </c>
      <c r="F7" s="3"/>
      <c r="G7" s="83" t="s">
        <v>221</v>
      </c>
      <c r="I7" s="11" t="s">
        <v>220</v>
      </c>
      <c r="J7" s="3"/>
      <c r="K7" s="11" t="s">
        <v>194</v>
      </c>
      <c r="L7" s="3"/>
      <c r="M7" s="83" t="s">
        <v>221</v>
      </c>
    </row>
    <row r="8" spans="1:13" ht="18.75" x14ac:dyDescent="0.2">
      <c r="A8" s="69" t="s">
        <v>239</v>
      </c>
      <c r="C8" s="42">
        <v>330055</v>
      </c>
      <c r="D8" s="41"/>
      <c r="E8" s="43">
        <v>0</v>
      </c>
      <c r="F8" s="41"/>
      <c r="G8" s="78">
        <f>C8+E8</f>
        <v>330055</v>
      </c>
      <c r="H8" s="41"/>
      <c r="I8" s="42">
        <v>60688229</v>
      </c>
      <c r="J8" s="41"/>
      <c r="K8" s="43">
        <v>0</v>
      </c>
      <c r="L8" s="41"/>
      <c r="M8" s="78">
        <f>I8+K8</f>
        <v>60688229</v>
      </c>
    </row>
    <row r="9" spans="1:13" ht="18.75" x14ac:dyDescent="0.2">
      <c r="A9" s="7" t="s">
        <v>240</v>
      </c>
      <c r="C9" s="46">
        <v>-7767170</v>
      </c>
      <c r="D9" s="41"/>
      <c r="E9" s="46">
        <v>-70337</v>
      </c>
      <c r="F9" s="41"/>
      <c r="G9" s="78">
        <f>C9+E9</f>
        <v>-7837507</v>
      </c>
      <c r="H9" s="41"/>
      <c r="I9" s="46">
        <v>159968310</v>
      </c>
      <c r="J9" s="41"/>
      <c r="K9" s="46">
        <v>-2685</v>
      </c>
      <c r="L9" s="41"/>
      <c r="M9" s="78">
        <f>I9+K9</f>
        <v>159965625</v>
      </c>
    </row>
    <row r="10" spans="1:13" ht="18.75" x14ac:dyDescent="0.2">
      <c r="A10" s="7" t="s">
        <v>23</v>
      </c>
      <c r="C10" s="46">
        <v>699395496</v>
      </c>
      <c r="D10" s="41">
        <v>0</v>
      </c>
      <c r="E10" s="47">
        <v>0</v>
      </c>
      <c r="F10" s="41">
        <v>0</v>
      </c>
      <c r="G10" s="78">
        <f t="shared" ref="G9:G10" si="0">C10+E10</f>
        <v>699395496</v>
      </c>
      <c r="H10" s="41">
        <v>0</v>
      </c>
      <c r="I10" s="46">
        <v>2314550065</v>
      </c>
      <c r="J10" s="41">
        <v>0</v>
      </c>
      <c r="K10" s="47">
        <v>0</v>
      </c>
      <c r="L10" s="41">
        <v>0</v>
      </c>
      <c r="M10" s="78">
        <f t="shared" ref="M9:M10" si="1">I10+K10</f>
        <v>2314550065</v>
      </c>
    </row>
    <row r="11" spans="1:13" s="37" customFormat="1" ht="21" x14ac:dyDescent="0.2">
      <c r="A11" s="60"/>
      <c r="C11" s="56">
        <f>SUM(C8:C10)</f>
        <v>691958381</v>
      </c>
      <c r="D11" s="54"/>
      <c r="E11" s="56">
        <f>SUM(E8:E10)</f>
        <v>-70337</v>
      </c>
      <c r="F11" s="54"/>
      <c r="G11" s="84">
        <f>SUM(G8:G10)</f>
        <v>691888044</v>
      </c>
      <c r="H11" s="54"/>
      <c r="I11" s="56">
        <f>SUM(I8:I10)</f>
        <v>2535206604</v>
      </c>
      <c r="J11" s="54"/>
      <c r="K11" s="56">
        <f>SUM(K8:K10)</f>
        <v>-2685</v>
      </c>
      <c r="L11" s="54"/>
      <c r="M11" s="84">
        <f>SUM(M8:M10)</f>
        <v>2535203919</v>
      </c>
    </row>
    <row r="14" spans="1:13" x14ac:dyDescent="0.2">
      <c r="I14" s="72">
        <v>2535206604</v>
      </c>
      <c r="J14" s="57"/>
      <c r="K14" s="72">
        <v>2685</v>
      </c>
      <c r="L14" s="57"/>
      <c r="M14" s="57"/>
    </row>
    <row r="15" spans="1:13" x14ac:dyDescent="0.2">
      <c r="I15" s="82">
        <f>I11-I14</f>
        <v>0</v>
      </c>
      <c r="J15" s="57"/>
      <c r="K15" s="82">
        <f>K11+K14</f>
        <v>0</v>
      </c>
      <c r="L15" s="57"/>
      <c r="M15" s="57"/>
    </row>
    <row r="16" spans="1:13" x14ac:dyDescent="0.2">
      <c r="I16" s="57"/>
      <c r="J16" s="57"/>
      <c r="K16" s="57"/>
      <c r="L16" s="57"/>
      <c r="M16" s="57"/>
    </row>
    <row r="17" spans="1:13" ht="18.75" x14ac:dyDescent="0.2">
      <c r="A17" s="86"/>
      <c r="I17" s="57"/>
      <c r="J17" s="57"/>
      <c r="K17" s="57"/>
      <c r="L17" s="57"/>
      <c r="M17" s="57"/>
    </row>
    <row r="18" spans="1:13" ht="18.75" x14ac:dyDescent="0.2">
      <c r="A18" s="86"/>
    </row>
    <row r="19" spans="1:13" ht="18.75" x14ac:dyDescent="0.2">
      <c r="A19" s="8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9"/>
  <sheetViews>
    <sheetView rightToLeft="1" workbookViewId="0">
      <selection activeCell="B4" sqref="B4:AB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8.140625" bestFit="1" customWidth="1"/>
    <col min="9" max="9" width="1.28515625" customWidth="1"/>
    <col min="10" max="10" width="18.42578125" bestFit="1" customWidth="1"/>
    <col min="11" max="11" width="1.28515625" customWidth="1"/>
    <col min="12" max="12" width="12.140625" bestFit="1" customWidth="1"/>
    <col min="13" max="13" width="1.28515625" customWidth="1"/>
    <col min="14" max="14" width="17.85546875" bestFit="1" customWidth="1"/>
    <col min="15" max="15" width="1.28515625" customWidth="1"/>
    <col min="16" max="16" width="7.140625" customWidth="1"/>
    <col min="17" max="17" width="1.28515625" customWidth="1"/>
    <col min="18" max="18" width="10.42578125" bestFit="1" customWidth="1"/>
    <col min="19" max="19" width="1.28515625" customWidth="1"/>
    <col min="20" max="20" width="11.7109375" bestFit="1" customWidth="1"/>
    <col min="21" max="21" width="1.28515625" customWidth="1"/>
    <col min="22" max="22" width="16.28515625" bestFit="1" customWidth="1"/>
    <col min="23" max="23" width="1.28515625" customWidth="1"/>
    <col min="24" max="24" width="17.85546875" bestFit="1" customWidth="1"/>
    <col min="25" max="25" width="1.28515625" customWidth="1"/>
    <col min="26" max="26" width="20.285156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  <col min="33" max="33" width="16.42578125" hidden="1" customWidth="1"/>
  </cols>
  <sheetData>
    <row r="1" spans="1:33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3" ht="25.5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3" ht="25.5" x14ac:dyDescent="0.2">
      <c r="A3" s="12" t="s">
        <v>238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3" ht="24" x14ac:dyDescent="0.2">
      <c r="A4" s="1" t="s">
        <v>3</v>
      </c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33" ht="24" x14ac:dyDescent="0.2">
      <c r="A5" s="14" t="s">
        <v>5</v>
      </c>
      <c r="B5" s="14"/>
      <c r="C5" s="14" t="s">
        <v>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3" ht="21" x14ac:dyDescent="0.2">
      <c r="F6" s="15" t="s">
        <v>7</v>
      </c>
      <c r="G6" s="15"/>
      <c r="H6" s="15"/>
      <c r="I6" s="15"/>
      <c r="J6" s="15"/>
      <c r="L6" s="15" t="s">
        <v>8</v>
      </c>
      <c r="M6" s="15"/>
      <c r="N6" s="15"/>
      <c r="O6" s="15"/>
      <c r="P6" s="15"/>
      <c r="Q6" s="15"/>
      <c r="R6" s="15"/>
      <c r="T6" s="15" t="s">
        <v>9</v>
      </c>
      <c r="U6" s="15"/>
      <c r="V6" s="15"/>
      <c r="W6" s="15"/>
      <c r="X6" s="15"/>
      <c r="Y6" s="15"/>
      <c r="Z6" s="15"/>
      <c r="AA6" s="15"/>
      <c r="AB6" s="15"/>
    </row>
    <row r="7" spans="1:33" ht="21" x14ac:dyDescent="0.2">
      <c r="F7" s="3"/>
      <c r="G7" s="3"/>
      <c r="H7" s="3"/>
      <c r="I7" s="3"/>
      <c r="J7" s="3"/>
      <c r="L7" s="16" t="s">
        <v>10</v>
      </c>
      <c r="M7" s="16"/>
      <c r="N7" s="16"/>
      <c r="O7" s="3"/>
      <c r="P7" s="16" t="s">
        <v>11</v>
      </c>
      <c r="Q7" s="16"/>
      <c r="R7" s="16"/>
      <c r="T7" s="3"/>
      <c r="U7" s="3"/>
      <c r="V7" s="3"/>
      <c r="W7" s="3"/>
      <c r="X7" s="3"/>
      <c r="Y7" s="3"/>
      <c r="Z7" s="3"/>
      <c r="AA7" s="3"/>
      <c r="AB7" s="3"/>
    </row>
    <row r="8" spans="1:33" ht="21" x14ac:dyDescent="0.2">
      <c r="A8" s="15" t="s">
        <v>12</v>
      </c>
      <c r="B8" s="15"/>
      <c r="C8" s="15"/>
      <c r="E8" s="15" t="s">
        <v>13</v>
      </c>
      <c r="F8" s="1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62" t="s">
        <v>18</v>
      </c>
    </row>
    <row r="9" spans="1:33" ht="18.75" x14ac:dyDescent="0.2">
      <c r="A9" s="17" t="s">
        <v>19</v>
      </c>
      <c r="B9" s="17"/>
      <c r="C9" s="17"/>
      <c r="E9" s="40">
        <v>245000</v>
      </c>
      <c r="F9" s="40"/>
      <c r="G9" s="41"/>
      <c r="H9" s="42">
        <v>1788422413</v>
      </c>
      <c r="I9" s="41"/>
      <c r="J9" s="42">
        <v>2177267715</v>
      </c>
      <c r="K9" s="41"/>
      <c r="L9" s="43">
        <v>0</v>
      </c>
      <c r="M9" s="44"/>
      <c r="N9" s="43">
        <v>0</v>
      </c>
      <c r="O9" s="41"/>
      <c r="P9" s="43">
        <v>0</v>
      </c>
      <c r="Q9" s="44"/>
      <c r="R9" s="43">
        <v>0</v>
      </c>
      <c r="S9" s="41"/>
      <c r="T9" s="101">
        <v>245000</v>
      </c>
      <c r="U9" s="41"/>
      <c r="V9" s="43">
        <v>8190</v>
      </c>
      <c r="W9" s="41"/>
      <c r="X9" s="42">
        <v>1788422413</v>
      </c>
      <c r="Y9" s="41"/>
      <c r="Z9" s="42">
        <v>1994611027.5</v>
      </c>
      <c r="AB9" s="61">
        <f>Z9/$AG$9</f>
        <v>1.679746248080751E-3</v>
      </c>
      <c r="AG9" s="25">
        <v>1187447824205</v>
      </c>
    </row>
    <row r="10" spans="1:33" ht="18.75" x14ac:dyDescent="0.2">
      <c r="A10" s="18" t="s">
        <v>20</v>
      </c>
      <c r="B10" s="18"/>
      <c r="C10" s="18"/>
      <c r="E10" s="45">
        <v>40000001</v>
      </c>
      <c r="F10" s="45"/>
      <c r="G10" s="41"/>
      <c r="H10" s="46">
        <v>14550352792</v>
      </c>
      <c r="I10" s="41"/>
      <c r="J10" s="46">
        <v>23936724598.418098</v>
      </c>
      <c r="K10" s="41"/>
      <c r="L10" s="47">
        <v>0</v>
      </c>
      <c r="M10" s="44"/>
      <c r="N10" s="47">
        <v>0</v>
      </c>
      <c r="O10" s="41"/>
      <c r="P10" s="47">
        <v>-1</v>
      </c>
      <c r="Q10" s="41"/>
      <c r="R10" s="47">
        <v>1</v>
      </c>
      <c r="S10" s="41"/>
      <c r="T10" s="48">
        <v>40000000</v>
      </c>
      <c r="U10" s="41"/>
      <c r="V10" s="47">
        <v>573</v>
      </c>
      <c r="W10" s="41"/>
      <c r="X10" s="46">
        <v>14550352428</v>
      </c>
      <c r="Y10" s="41"/>
      <c r="Z10" s="46">
        <v>22783626000</v>
      </c>
      <c r="AB10" s="61">
        <f t="shared" ref="AB10:AB62" si="0">Z10/$AG$9</f>
        <v>1.9187054399845912E-2</v>
      </c>
    </row>
    <row r="11" spans="1:33" ht="21.75" customHeight="1" x14ac:dyDescent="0.2">
      <c r="A11" s="18" t="s">
        <v>21</v>
      </c>
      <c r="B11" s="18"/>
      <c r="C11" s="18"/>
      <c r="E11" s="45">
        <v>2035520</v>
      </c>
      <c r="F11" s="45"/>
      <c r="G11" s="41"/>
      <c r="H11" s="46">
        <v>27030873222</v>
      </c>
      <c r="I11" s="41"/>
      <c r="J11" s="46">
        <v>36522526240.800003</v>
      </c>
      <c r="K11" s="41"/>
      <c r="L11" s="47">
        <v>0</v>
      </c>
      <c r="M11" s="44"/>
      <c r="N11" s="47">
        <v>0</v>
      </c>
      <c r="O11" s="41"/>
      <c r="P11" s="47">
        <v>0</v>
      </c>
      <c r="Q11" s="44"/>
      <c r="R11" s="47">
        <v>0</v>
      </c>
      <c r="S11" s="41"/>
      <c r="T11" s="48">
        <v>2035520</v>
      </c>
      <c r="U11" s="41"/>
      <c r="V11" s="47">
        <v>16530</v>
      </c>
      <c r="W11" s="41"/>
      <c r="X11" s="46">
        <v>27030873222</v>
      </c>
      <c r="Y11" s="41"/>
      <c r="Z11" s="46">
        <v>33446945083.68</v>
      </c>
      <c r="AB11" s="61">
        <f t="shared" si="0"/>
        <v>2.8167086083190927E-2</v>
      </c>
    </row>
    <row r="12" spans="1:33" ht="21.75" customHeight="1" x14ac:dyDescent="0.2">
      <c r="A12" s="18" t="s">
        <v>22</v>
      </c>
      <c r="B12" s="18"/>
      <c r="C12" s="18"/>
      <c r="E12" s="45">
        <v>1750000</v>
      </c>
      <c r="F12" s="45"/>
      <c r="G12" s="41"/>
      <c r="H12" s="46">
        <v>3871011690</v>
      </c>
      <c r="I12" s="41"/>
      <c r="J12" s="46">
        <v>6078118725</v>
      </c>
      <c r="K12" s="41"/>
      <c r="L12" s="47">
        <v>0</v>
      </c>
      <c r="M12" s="44"/>
      <c r="N12" s="47">
        <v>0</v>
      </c>
      <c r="O12" s="41"/>
      <c r="P12" s="47">
        <v>0</v>
      </c>
      <c r="Q12" s="44"/>
      <c r="R12" s="47">
        <v>0</v>
      </c>
      <c r="S12" s="41"/>
      <c r="T12" s="48">
        <v>1750000</v>
      </c>
      <c r="U12" s="41"/>
      <c r="V12" s="47">
        <v>3800</v>
      </c>
      <c r="W12" s="41"/>
      <c r="X12" s="46">
        <v>3871011690</v>
      </c>
      <c r="Y12" s="41"/>
      <c r="Z12" s="46">
        <v>6610432500</v>
      </c>
      <c r="AB12" s="61">
        <f t="shared" si="0"/>
        <v>5.5669245968139316E-3</v>
      </c>
    </row>
    <row r="13" spans="1:33" ht="21.75" customHeight="1" x14ac:dyDescent="0.2">
      <c r="A13" s="18" t="s">
        <v>23</v>
      </c>
      <c r="B13" s="18"/>
      <c r="C13" s="18"/>
      <c r="E13" s="45">
        <v>72634517</v>
      </c>
      <c r="F13" s="45"/>
      <c r="G13" s="41"/>
      <c r="H13" s="46">
        <v>46471169788</v>
      </c>
      <c r="I13" s="41"/>
      <c r="J13" s="46">
        <v>47797950154.988701</v>
      </c>
      <c r="K13" s="41"/>
      <c r="L13" s="47">
        <v>0</v>
      </c>
      <c r="M13" s="44"/>
      <c r="N13" s="47">
        <v>0</v>
      </c>
      <c r="O13" s="41"/>
      <c r="P13" s="47">
        <v>0</v>
      </c>
      <c r="Q13" s="44"/>
      <c r="R13" s="47">
        <v>0</v>
      </c>
      <c r="S13" s="41"/>
      <c r="T13" s="48">
        <v>72634517</v>
      </c>
      <c r="U13" s="41"/>
      <c r="V13" s="47">
        <v>639</v>
      </c>
      <c r="W13" s="41"/>
      <c r="X13" s="46">
        <v>46471169788</v>
      </c>
      <c r="Y13" s="41"/>
      <c r="Z13" s="46">
        <v>46137296297.640198</v>
      </c>
      <c r="AB13" s="61">
        <f t="shared" si="0"/>
        <v>3.8854167195539108E-2</v>
      </c>
    </row>
    <row r="14" spans="1:33" ht="21.75" customHeight="1" x14ac:dyDescent="0.2">
      <c r="A14" s="18" t="s">
        <v>24</v>
      </c>
      <c r="B14" s="18"/>
      <c r="C14" s="18"/>
      <c r="E14" s="45">
        <v>29884508</v>
      </c>
      <c r="F14" s="45"/>
      <c r="G14" s="41"/>
      <c r="H14" s="46">
        <v>37280682276</v>
      </c>
      <c r="I14" s="41"/>
      <c r="J14" s="46">
        <v>76851220423.933807</v>
      </c>
      <c r="K14" s="41"/>
      <c r="L14" s="47">
        <v>0</v>
      </c>
      <c r="M14" s="44"/>
      <c r="N14" s="47">
        <v>0</v>
      </c>
      <c r="O14" s="41"/>
      <c r="P14" s="47">
        <v>-1</v>
      </c>
      <c r="Q14" s="41"/>
      <c r="R14" s="47">
        <v>1</v>
      </c>
      <c r="S14" s="41"/>
      <c r="T14" s="48">
        <v>29884507</v>
      </c>
      <c r="U14" s="41"/>
      <c r="V14" s="47">
        <v>2483</v>
      </c>
      <c r="W14" s="41"/>
      <c r="X14" s="46">
        <v>37280681029</v>
      </c>
      <c r="Y14" s="41"/>
      <c r="Z14" s="46">
        <v>73761721657.258102</v>
      </c>
      <c r="AB14" s="61">
        <f t="shared" si="0"/>
        <v>6.2117863331504104E-2</v>
      </c>
    </row>
    <row r="15" spans="1:33" ht="21.75" customHeight="1" x14ac:dyDescent="0.2">
      <c r="A15" s="18" t="s">
        <v>25</v>
      </c>
      <c r="B15" s="18"/>
      <c r="C15" s="18"/>
      <c r="E15" s="45">
        <v>5769173</v>
      </c>
      <c r="F15" s="45"/>
      <c r="G15" s="41"/>
      <c r="H15" s="46">
        <v>8158146217</v>
      </c>
      <c r="I15" s="41"/>
      <c r="J15" s="46">
        <v>24350157902.079899</v>
      </c>
      <c r="K15" s="41"/>
      <c r="L15" s="47">
        <v>0</v>
      </c>
      <c r="M15" s="44"/>
      <c r="N15" s="47">
        <v>0</v>
      </c>
      <c r="O15" s="41"/>
      <c r="P15" s="47">
        <v>0</v>
      </c>
      <c r="Q15" s="44"/>
      <c r="R15" s="47">
        <v>0</v>
      </c>
      <c r="S15" s="41"/>
      <c r="T15" s="48">
        <v>5769173</v>
      </c>
      <c r="U15" s="41"/>
      <c r="V15" s="47">
        <v>4054</v>
      </c>
      <c r="W15" s="41"/>
      <c r="X15" s="46">
        <v>8158146217</v>
      </c>
      <c r="Y15" s="41"/>
      <c r="Z15" s="46">
        <v>23249067389.315102</v>
      </c>
      <c r="AB15" s="61">
        <f t="shared" si="0"/>
        <v>1.9579022265572319E-2</v>
      </c>
    </row>
    <row r="16" spans="1:33" ht="21.75" customHeight="1" x14ac:dyDescent="0.2">
      <c r="A16" s="18" t="s">
        <v>26</v>
      </c>
      <c r="B16" s="18"/>
      <c r="C16" s="18"/>
      <c r="E16" s="45">
        <v>426720</v>
      </c>
      <c r="F16" s="45"/>
      <c r="G16" s="41"/>
      <c r="H16" s="46">
        <v>619940930</v>
      </c>
      <c r="I16" s="41"/>
      <c r="J16" s="46">
        <v>1063421807.112</v>
      </c>
      <c r="K16" s="41"/>
      <c r="L16" s="47">
        <v>0</v>
      </c>
      <c r="M16" s="44"/>
      <c r="N16" s="47">
        <v>0</v>
      </c>
      <c r="O16" s="41"/>
      <c r="P16" s="47">
        <v>0</v>
      </c>
      <c r="Q16" s="44"/>
      <c r="R16" s="47">
        <v>0</v>
      </c>
      <c r="S16" s="41"/>
      <c r="T16" s="48">
        <v>426720</v>
      </c>
      <c r="U16" s="41"/>
      <c r="V16" s="47">
        <v>2122</v>
      </c>
      <c r="W16" s="41"/>
      <c r="X16" s="46">
        <v>619940930</v>
      </c>
      <c r="Y16" s="41"/>
      <c r="Z16" s="46">
        <v>900112115.95200002</v>
      </c>
      <c r="AB16" s="61">
        <f t="shared" si="0"/>
        <v>7.5802245589580148E-4</v>
      </c>
    </row>
    <row r="17" spans="1:28" ht="21.75" customHeight="1" x14ac:dyDescent="0.2">
      <c r="A17" s="18" t="s">
        <v>27</v>
      </c>
      <c r="B17" s="18"/>
      <c r="C17" s="18"/>
      <c r="E17" s="45">
        <v>1891700</v>
      </c>
      <c r="F17" s="45"/>
      <c r="G17" s="41"/>
      <c r="H17" s="46">
        <v>6613179564</v>
      </c>
      <c r="I17" s="41"/>
      <c r="J17" s="46">
        <v>5237037612.2250004</v>
      </c>
      <c r="K17" s="41"/>
      <c r="L17" s="47">
        <v>0</v>
      </c>
      <c r="M17" s="44"/>
      <c r="N17" s="47">
        <v>0</v>
      </c>
      <c r="O17" s="41"/>
      <c r="P17" s="47">
        <v>0</v>
      </c>
      <c r="Q17" s="44"/>
      <c r="R17" s="47">
        <v>0</v>
      </c>
      <c r="S17" s="41"/>
      <c r="T17" s="48">
        <v>1891700</v>
      </c>
      <c r="U17" s="41"/>
      <c r="V17" s="47">
        <v>2476</v>
      </c>
      <c r="W17" s="41"/>
      <c r="X17" s="46">
        <v>6613179564</v>
      </c>
      <c r="Y17" s="41"/>
      <c r="Z17" s="46">
        <v>4655980297.2600002</v>
      </c>
      <c r="AB17" s="61">
        <f t="shared" si="0"/>
        <v>3.9209977923680087E-3</v>
      </c>
    </row>
    <row r="18" spans="1:28" ht="21.75" customHeight="1" x14ac:dyDescent="0.2">
      <c r="A18" s="18" t="s">
        <v>28</v>
      </c>
      <c r="B18" s="18"/>
      <c r="C18" s="18"/>
      <c r="E18" s="45">
        <v>1062500</v>
      </c>
      <c r="F18" s="45"/>
      <c r="G18" s="41"/>
      <c r="H18" s="46">
        <v>3312621228</v>
      </c>
      <c r="I18" s="41"/>
      <c r="J18" s="46">
        <v>5629429406.25</v>
      </c>
      <c r="K18" s="41"/>
      <c r="L18" s="47">
        <v>5000000</v>
      </c>
      <c r="M18" s="41"/>
      <c r="N18" s="46">
        <v>24007258080</v>
      </c>
      <c r="O18" s="41"/>
      <c r="P18" s="47">
        <v>0</v>
      </c>
      <c r="Q18" s="44"/>
      <c r="R18" s="47">
        <v>0</v>
      </c>
      <c r="S18" s="41"/>
      <c r="T18" s="48">
        <v>6062500</v>
      </c>
      <c r="U18" s="41"/>
      <c r="V18" s="47">
        <v>4622</v>
      </c>
      <c r="W18" s="41"/>
      <c r="X18" s="46">
        <v>27319879308</v>
      </c>
      <c r="Y18" s="41"/>
      <c r="Z18" s="46">
        <v>27854150793.75</v>
      </c>
      <c r="AB18" s="61">
        <f t="shared" si="0"/>
        <v>2.345715763334565E-2</v>
      </c>
    </row>
    <row r="19" spans="1:28" ht="21.75" customHeight="1" x14ac:dyDescent="0.2">
      <c r="A19" s="18" t="s">
        <v>29</v>
      </c>
      <c r="B19" s="18"/>
      <c r="C19" s="18"/>
      <c r="E19" s="45">
        <v>2600000</v>
      </c>
      <c r="F19" s="45"/>
      <c r="G19" s="41"/>
      <c r="H19" s="46">
        <v>6445031420</v>
      </c>
      <c r="I19" s="41"/>
      <c r="J19" s="46">
        <v>10860195060</v>
      </c>
      <c r="K19" s="41"/>
      <c r="L19" s="47">
        <v>2000000</v>
      </c>
      <c r="M19" s="41"/>
      <c r="N19" s="46">
        <v>8257655957</v>
      </c>
      <c r="O19" s="41"/>
      <c r="P19" s="47">
        <v>0</v>
      </c>
      <c r="Q19" s="44"/>
      <c r="R19" s="47">
        <v>0</v>
      </c>
      <c r="S19" s="41"/>
      <c r="T19" s="48">
        <v>4600000</v>
      </c>
      <c r="U19" s="41"/>
      <c r="V19" s="47">
        <v>4023</v>
      </c>
      <c r="W19" s="41"/>
      <c r="X19" s="46">
        <v>14702687377</v>
      </c>
      <c r="Y19" s="41"/>
      <c r="Z19" s="46">
        <v>18395690490</v>
      </c>
      <c r="AB19" s="61">
        <f t="shared" si="0"/>
        <v>1.5491788451687106E-2</v>
      </c>
    </row>
    <row r="20" spans="1:28" ht="21.75" customHeight="1" x14ac:dyDescent="0.2">
      <c r="A20" s="18" t="s">
        <v>30</v>
      </c>
      <c r="B20" s="18"/>
      <c r="C20" s="18"/>
      <c r="E20" s="45">
        <v>7000000</v>
      </c>
      <c r="F20" s="45"/>
      <c r="G20" s="41"/>
      <c r="H20" s="46">
        <v>24581382533</v>
      </c>
      <c r="I20" s="41"/>
      <c r="J20" s="46">
        <v>25634561400</v>
      </c>
      <c r="K20" s="41"/>
      <c r="L20" s="47">
        <v>0</v>
      </c>
      <c r="M20" s="44"/>
      <c r="N20" s="47">
        <v>0</v>
      </c>
      <c r="O20" s="41"/>
      <c r="P20" s="47">
        <v>0</v>
      </c>
      <c r="Q20" s="44"/>
      <c r="R20" s="47">
        <v>0</v>
      </c>
      <c r="S20" s="41"/>
      <c r="T20" s="48">
        <v>7000000</v>
      </c>
      <c r="U20" s="41"/>
      <c r="V20" s="47">
        <v>3722</v>
      </c>
      <c r="W20" s="41"/>
      <c r="X20" s="46">
        <v>24581382533</v>
      </c>
      <c r="Y20" s="41"/>
      <c r="Z20" s="46">
        <v>25898978700</v>
      </c>
      <c r="AB20" s="61">
        <f t="shared" si="0"/>
        <v>2.1810624578254161E-2</v>
      </c>
    </row>
    <row r="21" spans="1:28" ht="21.75" customHeight="1" x14ac:dyDescent="0.2">
      <c r="A21" s="18" t="s">
        <v>31</v>
      </c>
      <c r="B21" s="18"/>
      <c r="C21" s="18"/>
      <c r="E21" s="45">
        <v>50000</v>
      </c>
      <c r="F21" s="45"/>
      <c r="G21" s="41"/>
      <c r="H21" s="46">
        <v>13761258598</v>
      </c>
      <c r="I21" s="41"/>
      <c r="J21" s="46">
        <v>13971869775</v>
      </c>
      <c r="K21" s="41"/>
      <c r="L21" s="47">
        <v>0</v>
      </c>
      <c r="M21" s="44"/>
      <c r="N21" s="47">
        <v>0</v>
      </c>
      <c r="O21" s="41"/>
      <c r="P21" s="47">
        <v>0</v>
      </c>
      <c r="Q21" s="44"/>
      <c r="R21" s="47">
        <v>0</v>
      </c>
      <c r="S21" s="41"/>
      <c r="T21" s="48">
        <v>50000</v>
      </c>
      <c r="U21" s="41"/>
      <c r="V21" s="47">
        <v>267740</v>
      </c>
      <c r="W21" s="41"/>
      <c r="X21" s="46">
        <v>13761258598</v>
      </c>
      <c r="Y21" s="41"/>
      <c r="Z21" s="46">
        <v>13307347350</v>
      </c>
      <c r="AB21" s="61">
        <f t="shared" si="0"/>
        <v>1.1206679635721519E-2</v>
      </c>
    </row>
    <row r="22" spans="1:28" ht="21.75" customHeight="1" x14ac:dyDescent="0.2">
      <c r="A22" s="18" t="s">
        <v>32</v>
      </c>
      <c r="B22" s="18"/>
      <c r="C22" s="18"/>
      <c r="E22" s="45">
        <v>250000</v>
      </c>
      <c r="F22" s="45"/>
      <c r="G22" s="41"/>
      <c r="H22" s="46">
        <v>11623044150</v>
      </c>
      <c r="I22" s="41"/>
      <c r="J22" s="46">
        <v>11444000625</v>
      </c>
      <c r="K22" s="41"/>
      <c r="L22" s="47">
        <v>0</v>
      </c>
      <c r="M22" s="44"/>
      <c r="N22" s="47">
        <v>0</v>
      </c>
      <c r="O22" s="41"/>
      <c r="P22" s="47">
        <v>0</v>
      </c>
      <c r="Q22" s="44"/>
      <c r="R22" s="47">
        <v>0</v>
      </c>
      <c r="S22" s="41"/>
      <c r="T22" s="48">
        <v>250000</v>
      </c>
      <c r="U22" s="41"/>
      <c r="V22" s="47">
        <v>44600</v>
      </c>
      <c r="W22" s="41"/>
      <c r="X22" s="46">
        <v>11623044150</v>
      </c>
      <c r="Y22" s="41"/>
      <c r="Z22" s="46">
        <v>11083657500</v>
      </c>
      <c r="AB22" s="61">
        <f t="shared" si="0"/>
        <v>9.3340164292444114E-3</v>
      </c>
    </row>
    <row r="23" spans="1:28" ht="21.75" customHeight="1" x14ac:dyDescent="0.2">
      <c r="A23" s="18" t="s">
        <v>33</v>
      </c>
      <c r="B23" s="18"/>
      <c r="C23" s="18"/>
      <c r="E23" s="45">
        <v>10660149</v>
      </c>
      <c r="F23" s="45"/>
      <c r="G23" s="41"/>
      <c r="H23" s="46">
        <v>11847785845</v>
      </c>
      <c r="I23" s="41"/>
      <c r="J23" s="46">
        <v>22539225808.308201</v>
      </c>
      <c r="K23" s="41"/>
      <c r="L23" s="47">
        <v>0</v>
      </c>
      <c r="M23" s="44"/>
      <c r="N23" s="47">
        <v>0</v>
      </c>
      <c r="O23" s="41"/>
      <c r="P23" s="47">
        <v>0</v>
      </c>
      <c r="Q23" s="44"/>
      <c r="R23" s="47">
        <v>0</v>
      </c>
      <c r="S23" s="41"/>
      <c r="T23" s="48">
        <v>10660149</v>
      </c>
      <c r="U23" s="41"/>
      <c r="V23" s="47">
        <v>1697</v>
      </c>
      <c r="W23" s="41"/>
      <c r="X23" s="46">
        <v>11847785845</v>
      </c>
      <c r="Y23" s="41"/>
      <c r="Z23" s="46">
        <v>17982635729.5247</v>
      </c>
      <c r="AB23" s="61">
        <f t="shared" si="0"/>
        <v>1.5143937580216739E-2</v>
      </c>
    </row>
    <row r="24" spans="1:28" ht="21.75" customHeight="1" x14ac:dyDescent="0.2">
      <c r="A24" s="18" t="s">
        <v>34</v>
      </c>
      <c r="B24" s="18"/>
      <c r="C24" s="18"/>
      <c r="E24" s="45">
        <v>8000000</v>
      </c>
      <c r="F24" s="45"/>
      <c r="G24" s="41"/>
      <c r="H24" s="46">
        <v>20711748901</v>
      </c>
      <c r="I24" s="41"/>
      <c r="J24" s="46">
        <v>70458264000</v>
      </c>
      <c r="K24" s="41"/>
      <c r="L24" s="47">
        <v>0</v>
      </c>
      <c r="M24" s="44"/>
      <c r="N24" s="47">
        <v>0</v>
      </c>
      <c r="O24" s="41"/>
      <c r="P24" s="47">
        <v>0</v>
      </c>
      <c r="Q24" s="44"/>
      <c r="R24" s="47">
        <v>0</v>
      </c>
      <c r="S24" s="41"/>
      <c r="T24" s="48">
        <v>8000000</v>
      </c>
      <c r="U24" s="41"/>
      <c r="V24" s="47">
        <v>8750</v>
      </c>
      <c r="W24" s="41"/>
      <c r="X24" s="46">
        <v>20711748901</v>
      </c>
      <c r="Y24" s="41"/>
      <c r="Z24" s="46">
        <v>69583500000</v>
      </c>
      <c r="AB24" s="61">
        <f t="shared" si="0"/>
        <v>5.859920628225191E-2</v>
      </c>
    </row>
    <row r="25" spans="1:28" ht="21.75" customHeight="1" x14ac:dyDescent="0.2">
      <c r="A25" s="18" t="s">
        <v>35</v>
      </c>
      <c r="B25" s="18"/>
      <c r="C25" s="18"/>
      <c r="E25" s="45">
        <v>428500</v>
      </c>
      <c r="F25" s="45"/>
      <c r="G25" s="41"/>
      <c r="H25" s="46">
        <v>18306601308</v>
      </c>
      <c r="I25" s="41"/>
      <c r="J25" s="46">
        <v>23597653545</v>
      </c>
      <c r="K25" s="41"/>
      <c r="L25" s="47">
        <v>0</v>
      </c>
      <c r="M25" s="44"/>
      <c r="N25" s="47">
        <v>0</v>
      </c>
      <c r="O25" s="41"/>
      <c r="P25" s="47">
        <v>0</v>
      </c>
      <c r="Q25" s="44"/>
      <c r="R25" s="47">
        <v>0</v>
      </c>
      <c r="S25" s="41"/>
      <c r="T25" s="48">
        <v>428500</v>
      </c>
      <c r="U25" s="41"/>
      <c r="V25" s="47">
        <v>51850</v>
      </c>
      <c r="W25" s="41"/>
      <c r="X25" s="46">
        <v>18306601308</v>
      </c>
      <c r="Y25" s="41"/>
      <c r="Z25" s="46">
        <v>22085529536.25</v>
      </c>
      <c r="AB25" s="61">
        <f t="shared" si="0"/>
        <v>1.859915786281922E-2</v>
      </c>
    </row>
    <row r="26" spans="1:28" ht="21.75" customHeight="1" x14ac:dyDescent="0.2">
      <c r="A26" s="18" t="s">
        <v>36</v>
      </c>
      <c r="B26" s="18"/>
      <c r="C26" s="18"/>
      <c r="E26" s="45">
        <v>900000</v>
      </c>
      <c r="F26" s="45"/>
      <c r="G26" s="41"/>
      <c r="H26" s="46">
        <v>2934412033</v>
      </c>
      <c r="I26" s="41"/>
      <c r="J26" s="46">
        <v>3460486860</v>
      </c>
      <c r="K26" s="41"/>
      <c r="L26" s="47">
        <v>0</v>
      </c>
      <c r="M26" s="44"/>
      <c r="N26" s="47">
        <v>0</v>
      </c>
      <c r="O26" s="41"/>
      <c r="P26" s="47">
        <v>0</v>
      </c>
      <c r="Q26" s="44"/>
      <c r="R26" s="47">
        <v>0</v>
      </c>
      <c r="S26" s="41"/>
      <c r="T26" s="48">
        <v>900000</v>
      </c>
      <c r="U26" s="41"/>
      <c r="V26" s="47">
        <v>4283</v>
      </c>
      <c r="W26" s="41"/>
      <c r="X26" s="46">
        <v>2934412033</v>
      </c>
      <c r="Y26" s="41"/>
      <c r="Z26" s="46">
        <v>3831764535</v>
      </c>
      <c r="AB26" s="61">
        <f t="shared" si="0"/>
        <v>3.2268908636599492E-3</v>
      </c>
    </row>
    <row r="27" spans="1:28" ht="21.75" customHeight="1" x14ac:dyDescent="0.2">
      <c r="A27" s="18" t="s">
        <v>37</v>
      </c>
      <c r="B27" s="18"/>
      <c r="C27" s="18"/>
      <c r="E27" s="45">
        <v>1000000</v>
      </c>
      <c r="F27" s="45"/>
      <c r="G27" s="41"/>
      <c r="H27" s="46">
        <v>6260679538</v>
      </c>
      <c r="I27" s="41"/>
      <c r="J27" s="46">
        <v>7385791500</v>
      </c>
      <c r="K27" s="41"/>
      <c r="L27" s="47">
        <v>0</v>
      </c>
      <c r="M27" s="44"/>
      <c r="N27" s="47">
        <v>0</v>
      </c>
      <c r="O27" s="41"/>
      <c r="P27" s="47">
        <v>0</v>
      </c>
      <c r="Q27" s="44"/>
      <c r="R27" s="47">
        <v>0</v>
      </c>
      <c r="S27" s="41"/>
      <c r="T27" s="48">
        <v>1000000</v>
      </c>
      <c r="U27" s="41"/>
      <c r="V27" s="47">
        <v>7220</v>
      </c>
      <c r="W27" s="41"/>
      <c r="X27" s="46">
        <v>6260679538</v>
      </c>
      <c r="Y27" s="41"/>
      <c r="Z27" s="46">
        <v>7177041000</v>
      </c>
      <c r="AB27" s="61">
        <f t="shared" si="0"/>
        <v>6.044089562255126E-3</v>
      </c>
    </row>
    <row r="28" spans="1:28" ht="21.75" customHeight="1" x14ac:dyDescent="0.2">
      <c r="A28" s="18" t="s">
        <v>38</v>
      </c>
      <c r="B28" s="18"/>
      <c r="C28" s="18"/>
      <c r="E28" s="45">
        <v>617383</v>
      </c>
      <c r="F28" s="45"/>
      <c r="G28" s="41"/>
      <c r="H28" s="46">
        <v>1854876906</v>
      </c>
      <c r="I28" s="41"/>
      <c r="J28" s="46">
        <v>613709571.14999998</v>
      </c>
      <c r="K28" s="41"/>
      <c r="L28" s="47">
        <v>0</v>
      </c>
      <c r="M28" s="44"/>
      <c r="N28" s="47">
        <v>0</v>
      </c>
      <c r="O28" s="41"/>
      <c r="P28" s="47">
        <v>0</v>
      </c>
      <c r="Q28" s="44"/>
      <c r="R28" s="47">
        <v>0</v>
      </c>
      <c r="S28" s="41"/>
      <c r="T28" s="48">
        <v>617383</v>
      </c>
      <c r="U28" s="41"/>
      <c r="V28" s="47">
        <v>1000</v>
      </c>
      <c r="W28" s="41"/>
      <c r="X28" s="46">
        <v>1854876906</v>
      </c>
      <c r="Y28" s="41"/>
      <c r="Z28" s="46">
        <v>613709571.14999998</v>
      </c>
      <c r="AB28" s="61">
        <f t="shared" si="0"/>
        <v>5.1683076817365047E-4</v>
      </c>
    </row>
    <row r="29" spans="1:28" ht="21.75" customHeight="1" x14ac:dyDescent="0.2">
      <c r="A29" s="18" t="s">
        <v>39</v>
      </c>
      <c r="B29" s="18"/>
      <c r="C29" s="18"/>
      <c r="E29" s="45">
        <v>217280</v>
      </c>
      <c r="F29" s="45"/>
      <c r="G29" s="41"/>
      <c r="H29" s="46">
        <v>98210560</v>
      </c>
      <c r="I29" s="41"/>
      <c r="J29" s="46">
        <v>325492686.28799999</v>
      </c>
      <c r="K29" s="41"/>
      <c r="L29" s="47">
        <v>0</v>
      </c>
      <c r="M29" s="44"/>
      <c r="N29" s="47">
        <v>0</v>
      </c>
      <c r="O29" s="41"/>
      <c r="P29" s="47">
        <v>0</v>
      </c>
      <c r="Q29" s="44"/>
      <c r="R29" s="47">
        <v>0</v>
      </c>
      <c r="S29" s="41"/>
      <c r="T29" s="48">
        <v>217280</v>
      </c>
      <c r="U29" s="41"/>
      <c r="V29" s="47">
        <v>883</v>
      </c>
      <c r="W29" s="41"/>
      <c r="X29" s="46">
        <v>98210560</v>
      </c>
      <c r="Y29" s="41"/>
      <c r="Z29" s="46">
        <v>190716683.472</v>
      </c>
      <c r="AB29" s="61">
        <f t="shared" si="0"/>
        <v>1.6061057975299707E-4</v>
      </c>
    </row>
    <row r="30" spans="1:28" ht="21.75" customHeight="1" x14ac:dyDescent="0.2">
      <c r="A30" s="18" t="s">
        <v>40</v>
      </c>
      <c r="B30" s="18"/>
      <c r="C30" s="18"/>
      <c r="E30" s="45">
        <v>650000</v>
      </c>
      <c r="F30" s="45"/>
      <c r="G30" s="41"/>
      <c r="H30" s="46">
        <v>20168699200</v>
      </c>
      <c r="I30" s="41"/>
      <c r="J30" s="46">
        <v>18692613225</v>
      </c>
      <c r="K30" s="41"/>
      <c r="L30" s="47">
        <v>0</v>
      </c>
      <c r="M30" s="44"/>
      <c r="N30" s="47">
        <v>0</v>
      </c>
      <c r="O30" s="41"/>
      <c r="P30" s="47">
        <v>0</v>
      </c>
      <c r="Q30" s="44"/>
      <c r="R30" s="47">
        <v>0</v>
      </c>
      <c r="S30" s="41"/>
      <c r="T30" s="48">
        <v>650000</v>
      </c>
      <c r="U30" s="41"/>
      <c r="V30" s="47">
        <v>34540</v>
      </c>
      <c r="W30" s="41"/>
      <c r="X30" s="46">
        <v>20168699200</v>
      </c>
      <c r="Y30" s="41"/>
      <c r="Z30" s="46">
        <v>22317416550</v>
      </c>
      <c r="AB30" s="61">
        <f t="shared" si="0"/>
        <v>1.8794439717754824E-2</v>
      </c>
    </row>
    <row r="31" spans="1:28" ht="21.75" customHeight="1" x14ac:dyDescent="0.2">
      <c r="A31" s="18" t="s">
        <v>41</v>
      </c>
      <c r="B31" s="18"/>
      <c r="C31" s="18"/>
      <c r="E31" s="45">
        <v>595000</v>
      </c>
      <c r="F31" s="45"/>
      <c r="G31" s="41"/>
      <c r="H31" s="46">
        <v>11029405607</v>
      </c>
      <c r="I31" s="41"/>
      <c r="J31" s="46">
        <v>21972729712.5</v>
      </c>
      <c r="K31" s="41"/>
      <c r="L31" s="47">
        <v>0</v>
      </c>
      <c r="M31" s="44"/>
      <c r="N31" s="47">
        <v>0</v>
      </c>
      <c r="O31" s="41"/>
      <c r="P31" s="47">
        <v>0</v>
      </c>
      <c r="Q31" s="44"/>
      <c r="R31" s="47">
        <v>0</v>
      </c>
      <c r="S31" s="41"/>
      <c r="T31" s="48">
        <v>595000</v>
      </c>
      <c r="U31" s="41"/>
      <c r="V31" s="47">
        <v>39050</v>
      </c>
      <c r="W31" s="41"/>
      <c r="X31" s="46">
        <v>11029405607</v>
      </c>
      <c r="Y31" s="41"/>
      <c r="Z31" s="46">
        <v>23096503237.5</v>
      </c>
      <c r="AB31" s="61">
        <f t="shared" si="0"/>
        <v>1.9450541545236465E-2</v>
      </c>
    </row>
    <row r="32" spans="1:28" ht="21.75" customHeight="1" x14ac:dyDescent="0.2">
      <c r="A32" s="18" t="s">
        <v>42</v>
      </c>
      <c r="B32" s="18"/>
      <c r="C32" s="18"/>
      <c r="E32" s="45">
        <v>800000</v>
      </c>
      <c r="F32" s="45"/>
      <c r="G32" s="41"/>
      <c r="H32" s="46">
        <v>3972482991</v>
      </c>
      <c r="I32" s="41"/>
      <c r="J32" s="46">
        <v>4524915600</v>
      </c>
      <c r="K32" s="41"/>
      <c r="L32" s="47">
        <v>4220000</v>
      </c>
      <c r="M32" s="41"/>
      <c r="N32" s="46">
        <v>24921105344</v>
      </c>
      <c r="O32" s="41"/>
      <c r="P32" s="47">
        <v>0</v>
      </c>
      <c r="Q32" s="44"/>
      <c r="R32" s="47">
        <v>0</v>
      </c>
      <c r="S32" s="41"/>
      <c r="T32" s="48">
        <v>5020000</v>
      </c>
      <c r="U32" s="41"/>
      <c r="V32" s="47">
        <v>5910</v>
      </c>
      <c r="W32" s="41"/>
      <c r="X32" s="46">
        <v>28893588335</v>
      </c>
      <c r="Y32" s="41"/>
      <c r="Z32" s="46">
        <v>29491674210</v>
      </c>
      <c r="AB32" s="61">
        <f t="shared" si="0"/>
        <v>2.4836185311758661E-2</v>
      </c>
    </row>
    <row r="33" spans="1:28" ht="21.75" customHeight="1" x14ac:dyDescent="0.2">
      <c r="A33" s="18" t="s">
        <v>43</v>
      </c>
      <c r="B33" s="18"/>
      <c r="C33" s="18"/>
      <c r="E33" s="45">
        <v>1</v>
      </c>
      <c r="F33" s="45"/>
      <c r="G33" s="41"/>
      <c r="H33" s="46">
        <v>301</v>
      </c>
      <c r="I33" s="41"/>
      <c r="J33" s="46">
        <v>538.77509999999995</v>
      </c>
      <c r="K33" s="41"/>
      <c r="L33" s="47">
        <v>0</v>
      </c>
      <c r="M33" s="44"/>
      <c r="N33" s="47">
        <v>0</v>
      </c>
      <c r="O33" s="41"/>
      <c r="P33" s="47">
        <v>-1</v>
      </c>
      <c r="Q33" s="44"/>
      <c r="R33" s="47">
        <v>1</v>
      </c>
      <c r="S33" s="41"/>
      <c r="T33" s="48">
        <v>0</v>
      </c>
      <c r="U33" s="41"/>
      <c r="V33" s="47">
        <v>0</v>
      </c>
      <c r="W33" s="41"/>
      <c r="X33" s="46">
        <v>0</v>
      </c>
      <c r="Y33" s="41"/>
      <c r="Z33" s="46">
        <v>0</v>
      </c>
      <c r="AB33" s="61">
        <f t="shared" si="0"/>
        <v>0</v>
      </c>
    </row>
    <row r="34" spans="1:28" ht="21.75" customHeight="1" x14ac:dyDescent="0.2">
      <c r="A34" s="18" t="s">
        <v>44</v>
      </c>
      <c r="B34" s="18"/>
      <c r="C34" s="18"/>
      <c r="E34" s="45">
        <v>15000000</v>
      </c>
      <c r="F34" s="45"/>
      <c r="G34" s="41"/>
      <c r="H34" s="46">
        <v>18513549188</v>
      </c>
      <c r="I34" s="41"/>
      <c r="J34" s="46">
        <v>24513273000</v>
      </c>
      <c r="K34" s="41"/>
      <c r="L34" s="47">
        <v>0</v>
      </c>
      <c r="M34" s="44"/>
      <c r="N34" s="47">
        <v>0</v>
      </c>
      <c r="O34" s="41"/>
      <c r="P34" s="47">
        <v>0</v>
      </c>
      <c r="Q34" s="44"/>
      <c r="R34" s="47">
        <v>0</v>
      </c>
      <c r="S34" s="41"/>
      <c r="T34" s="48">
        <v>15000000</v>
      </c>
      <c r="U34" s="41"/>
      <c r="V34" s="47">
        <v>1458</v>
      </c>
      <c r="W34" s="41"/>
      <c r="X34" s="46">
        <v>18513549188</v>
      </c>
      <c r="Y34" s="41"/>
      <c r="Z34" s="46">
        <v>21739873500</v>
      </c>
      <c r="AB34" s="61">
        <f t="shared" si="0"/>
        <v>1.8308066305612134E-2</v>
      </c>
    </row>
    <row r="35" spans="1:28" ht="21.75" customHeight="1" x14ac:dyDescent="0.2">
      <c r="A35" s="18" t="s">
        <v>45</v>
      </c>
      <c r="B35" s="18"/>
      <c r="C35" s="18"/>
      <c r="E35" s="45">
        <v>1440000</v>
      </c>
      <c r="F35" s="45"/>
      <c r="G35" s="41"/>
      <c r="H35" s="46">
        <v>6037597681</v>
      </c>
      <c r="I35" s="41"/>
      <c r="J35" s="46">
        <v>6613215840</v>
      </c>
      <c r="K35" s="41"/>
      <c r="L35" s="47">
        <v>0</v>
      </c>
      <c r="M35" s="44"/>
      <c r="N35" s="47">
        <v>0</v>
      </c>
      <c r="O35" s="41"/>
      <c r="P35" s="47">
        <v>0</v>
      </c>
      <c r="Q35" s="44"/>
      <c r="R35" s="47">
        <v>0</v>
      </c>
      <c r="S35" s="41"/>
      <c r="T35" s="48">
        <v>1440000</v>
      </c>
      <c r="U35" s="41"/>
      <c r="V35" s="47">
        <v>4381</v>
      </c>
      <c r="W35" s="41"/>
      <c r="X35" s="46">
        <v>6037597681</v>
      </c>
      <c r="Y35" s="41"/>
      <c r="Z35" s="46">
        <v>6271103592</v>
      </c>
      <c r="AB35" s="61">
        <f t="shared" si="0"/>
        <v>5.2811613817209382E-3</v>
      </c>
    </row>
    <row r="36" spans="1:28" ht="21.75" customHeight="1" x14ac:dyDescent="0.2">
      <c r="A36" s="18" t="s">
        <v>46</v>
      </c>
      <c r="B36" s="18"/>
      <c r="C36" s="18"/>
      <c r="E36" s="45">
        <v>700000</v>
      </c>
      <c r="F36" s="45"/>
      <c r="G36" s="41"/>
      <c r="H36" s="46">
        <v>9188493978</v>
      </c>
      <c r="I36" s="41"/>
      <c r="J36" s="46">
        <v>16860082050</v>
      </c>
      <c r="K36" s="41"/>
      <c r="L36" s="47">
        <v>0</v>
      </c>
      <c r="M36" s="44"/>
      <c r="N36" s="47">
        <v>0</v>
      </c>
      <c r="O36" s="41"/>
      <c r="P36" s="47">
        <v>0</v>
      </c>
      <c r="Q36" s="44"/>
      <c r="R36" s="47">
        <v>0</v>
      </c>
      <c r="S36" s="41"/>
      <c r="T36" s="48">
        <v>700000</v>
      </c>
      <c r="U36" s="41"/>
      <c r="V36" s="47">
        <v>21940</v>
      </c>
      <c r="W36" s="41"/>
      <c r="X36" s="46">
        <v>9188493978</v>
      </c>
      <c r="Y36" s="41"/>
      <c r="Z36" s="46">
        <v>15266619900</v>
      </c>
      <c r="AB36" s="61">
        <f t="shared" si="0"/>
        <v>1.285666585832607E-2</v>
      </c>
    </row>
    <row r="37" spans="1:28" ht="21.75" customHeight="1" x14ac:dyDescent="0.2">
      <c r="A37" s="18" t="s">
        <v>47</v>
      </c>
      <c r="B37" s="18"/>
      <c r="C37" s="18"/>
      <c r="E37" s="45">
        <v>1000000</v>
      </c>
      <c r="F37" s="45"/>
      <c r="G37" s="41"/>
      <c r="H37" s="46">
        <v>5765170532</v>
      </c>
      <c r="I37" s="41"/>
      <c r="J37" s="46">
        <v>6262515000</v>
      </c>
      <c r="K37" s="41"/>
      <c r="L37" s="47">
        <v>0</v>
      </c>
      <c r="M37" s="44"/>
      <c r="N37" s="47">
        <v>0</v>
      </c>
      <c r="O37" s="41"/>
      <c r="P37" s="47">
        <v>0</v>
      </c>
      <c r="Q37" s="44"/>
      <c r="R37" s="47">
        <v>0</v>
      </c>
      <c r="S37" s="41"/>
      <c r="T37" s="48">
        <v>1000000</v>
      </c>
      <c r="U37" s="41"/>
      <c r="V37" s="47">
        <v>6300</v>
      </c>
      <c r="W37" s="41"/>
      <c r="X37" s="46">
        <v>5765170532</v>
      </c>
      <c r="Y37" s="41"/>
      <c r="Z37" s="46">
        <v>6262515000</v>
      </c>
      <c r="AB37" s="61">
        <f t="shared" si="0"/>
        <v>5.2739285654026724E-3</v>
      </c>
    </row>
    <row r="38" spans="1:28" ht="21.75" customHeight="1" x14ac:dyDescent="0.2">
      <c r="A38" s="18" t="s">
        <v>48</v>
      </c>
      <c r="B38" s="18"/>
      <c r="C38" s="18"/>
      <c r="E38" s="45">
        <v>100000</v>
      </c>
      <c r="F38" s="45"/>
      <c r="G38" s="41"/>
      <c r="H38" s="46">
        <v>3545286971</v>
      </c>
      <c r="I38" s="41"/>
      <c r="J38" s="46">
        <v>3265454250</v>
      </c>
      <c r="K38" s="41"/>
      <c r="L38" s="47">
        <v>100000</v>
      </c>
      <c r="M38" s="41"/>
      <c r="N38" s="46">
        <v>3383136635</v>
      </c>
      <c r="O38" s="41"/>
      <c r="P38" s="47">
        <v>0</v>
      </c>
      <c r="Q38" s="44"/>
      <c r="R38" s="47">
        <v>0</v>
      </c>
      <c r="S38" s="41"/>
      <c r="T38" s="48">
        <v>200000</v>
      </c>
      <c r="U38" s="41"/>
      <c r="V38" s="47">
        <v>32020</v>
      </c>
      <c r="W38" s="41"/>
      <c r="X38" s="46">
        <v>6928423606</v>
      </c>
      <c r="Y38" s="41"/>
      <c r="Z38" s="46">
        <v>6365896200</v>
      </c>
      <c r="AB38" s="61">
        <f t="shared" si="0"/>
        <v>5.360990243307732E-3</v>
      </c>
    </row>
    <row r="39" spans="1:28" ht="21.75" customHeight="1" x14ac:dyDescent="0.2">
      <c r="A39" s="18" t="s">
        <v>49</v>
      </c>
      <c r="B39" s="18"/>
      <c r="C39" s="18"/>
      <c r="E39" s="45">
        <v>385000</v>
      </c>
      <c r="F39" s="45"/>
      <c r="G39" s="41"/>
      <c r="H39" s="46">
        <v>15953472612</v>
      </c>
      <c r="I39" s="41"/>
      <c r="J39" s="46">
        <v>24129818212.5</v>
      </c>
      <c r="K39" s="41"/>
      <c r="L39" s="47">
        <v>0</v>
      </c>
      <c r="M39" s="44"/>
      <c r="N39" s="47">
        <v>0</v>
      </c>
      <c r="O39" s="41"/>
      <c r="P39" s="47">
        <v>0</v>
      </c>
      <c r="Q39" s="44"/>
      <c r="R39" s="47">
        <v>0</v>
      </c>
      <c r="S39" s="41"/>
      <c r="T39" s="48">
        <v>385000</v>
      </c>
      <c r="U39" s="41"/>
      <c r="V39" s="47">
        <v>66100</v>
      </c>
      <c r="W39" s="41"/>
      <c r="X39" s="46">
        <v>15953472612</v>
      </c>
      <c r="Y39" s="41"/>
      <c r="Z39" s="46">
        <v>25297081425</v>
      </c>
      <c r="AB39" s="61">
        <f t="shared" si="0"/>
        <v>2.1303741443912682E-2</v>
      </c>
    </row>
    <row r="40" spans="1:28" ht="21.75" customHeight="1" x14ac:dyDescent="0.2">
      <c r="A40" s="18" t="s">
        <v>50</v>
      </c>
      <c r="B40" s="18"/>
      <c r="C40" s="18"/>
      <c r="E40" s="45">
        <v>4400000</v>
      </c>
      <c r="F40" s="45"/>
      <c r="G40" s="41"/>
      <c r="H40" s="46">
        <v>20549704129</v>
      </c>
      <c r="I40" s="41"/>
      <c r="J40" s="46">
        <v>68056639200</v>
      </c>
      <c r="K40" s="41"/>
      <c r="L40" s="47">
        <v>0</v>
      </c>
      <c r="M40" s="44"/>
      <c r="N40" s="47">
        <v>0</v>
      </c>
      <c r="O40" s="41"/>
      <c r="P40" s="47">
        <v>0</v>
      </c>
      <c r="Q40" s="44"/>
      <c r="R40" s="47">
        <v>0</v>
      </c>
      <c r="S40" s="41"/>
      <c r="T40" s="48">
        <v>4400000</v>
      </c>
      <c r="U40" s="41"/>
      <c r="V40" s="47">
        <v>14830</v>
      </c>
      <c r="W40" s="41"/>
      <c r="X40" s="46">
        <v>20549704129</v>
      </c>
      <c r="Y40" s="41"/>
      <c r="Z40" s="46">
        <v>64863750600</v>
      </c>
      <c r="AB40" s="61">
        <f t="shared" si="0"/>
        <v>5.4624505833278596E-2</v>
      </c>
    </row>
    <row r="41" spans="1:28" ht="21.75" customHeight="1" x14ac:dyDescent="0.2">
      <c r="A41" s="18" t="s">
        <v>51</v>
      </c>
      <c r="B41" s="18"/>
      <c r="C41" s="18"/>
      <c r="E41" s="45">
        <v>294172</v>
      </c>
      <c r="F41" s="45"/>
      <c r="G41" s="41"/>
      <c r="H41" s="46">
        <v>6673182478</v>
      </c>
      <c r="I41" s="41"/>
      <c r="J41" s="46">
        <v>34678286627.994003</v>
      </c>
      <c r="K41" s="41"/>
      <c r="L41" s="47">
        <v>0</v>
      </c>
      <c r="M41" s="44"/>
      <c r="N41" s="47">
        <v>0</v>
      </c>
      <c r="O41" s="41"/>
      <c r="P41" s="47">
        <v>0</v>
      </c>
      <c r="Q41" s="44"/>
      <c r="R41" s="47">
        <v>0</v>
      </c>
      <c r="S41" s="41"/>
      <c r="T41" s="48">
        <v>294172</v>
      </c>
      <c r="U41" s="41"/>
      <c r="V41" s="47">
        <v>119790</v>
      </c>
      <c r="W41" s="41"/>
      <c r="X41" s="46">
        <v>6673182478</v>
      </c>
      <c r="Y41" s="41"/>
      <c r="Z41" s="46">
        <v>35029192639.914001</v>
      </c>
      <c r="AB41" s="61">
        <f t="shared" si="0"/>
        <v>2.9499563623661657E-2</v>
      </c>
    </row>
    <row r="42" spans="1:28" ht="21.75" customHeight="1" x14ac:dyDescent="0.2">
      <c r="A42" s="18" t="s">
        <v>52</v>
      </c>
      <c r="B42" s="18"/>
      <c r="C42" s="18"/>
      <c r="E42" s="45">
        <v>600000</v>
      </c>
      <c r="F42" s="45"/>
      <c r="G42" s="41"/>
      <c r="H42" s="46">
        <v>10461699426</v>
      </c>
      <c r="I42" s="41"/>
      <c r="J42" s="46">
        <v>11409705900</v>
      </c>
      <c r="K42" s="41"/>
      <c r="L42" s="47">
        <v>800000</v>
      </c>
      <c r="M42" s="41"/>
      <c r="N42" s="46">
        <v>16751530880</v>
      </c>
      <c r="O42" s="41"/>
      <c r="P42" s="47">
        <v>0</v>
      </c>
      <c r="Q42" s="44"/>
      <c r="R42" s="47">
        <v>0</v>
      </c>
      <c r="S42" s="41"/>
      <c r="T42" s="48">
        <v>1400000</v>
      </c>
      <c r="U42" s="41"/>
      <c r="V42" s="47">
        <v>18620</v>
      </c>
      <c r="W42" s="41"/>
      <c r="X42" s="46">
        <v>27213230306</v>
      </c>
      <c r="Y42" s="41"/>
      <c r="Z42" s="46">
        <v>25912895400</v>
      </c>
      <c r="AB42" s="61">
        <f t="shared" si="0"/>
        <v>2.1822344419510611E-2</v>
      </c>
    </row>
    <row r="43" spans="1:28" ht="21.75" customHeight="1" x14ac:dyDescent="0.2">
      <c r="A43" s="18" t="s">
        <v>53</v>
      </c>
      <c r="B43" s="18"/>
      <c r="C43" s="18"/>
      <c r="E43" s="45">
        <v>800000</v>
      </c>
      <c r="F43" s="45"/>
      <c r="G43" s="41"/>
      <c r="H43" s="46">
        <v>36718042739</v>
      </c>
      <c r="I43" s="41"/>
      <c r="J43" s="46">
        <v>54784083600</v>
      </c>
      <c r="K43" s="41"/>
      <c r="L43" s="47">
        <v>300000</v>
      </c>
      <c r="M43" s="41"/>
      <c r="N43" s="46">
        <v>21019488000</v>
      </c>
      <c r="O43" s="41"/>
      <c r="P43" s="47">
        <v>0</v>
      </c>
      <c r="Q43" s="44"/>
      <c r="R43" s="47">
        <v>0</v>
      </c>
      <c r="S43" s="41"/>
      <c r="T43" s="48">
        <v>1100000</v>
      </c>
      <c r="U43" s="41"/>
      <c r="V43" s="47">
        <v>68290</v>
      </c>
      <c r="W43" s="41"/>
      <c r="X43" s="46">
        <v>57737530739</v>
      </c>
      <c r="Y43" s="41"/>
      <c r="Z43" s="46">
        <v>74672041950</v>
      </c>
      <c r="AB43" s="61">
        <f t="shared" si="0"/>
        <v>6.2884482524521168E-2</v>
      </c>
    </row>
    <row r="44" spans="1:28" ht="21.75" customHeight="1" x14ac:dyDescent="0.2">
      <c r="A44" s="18" t="s">
        <v>54</v>
      </c>
      <c r="B44" s="18"/>
      <c r="C44" s="18"/>
      <c r="E44" s="45">
        <v>8117981</v>
      </c>
      <c r="F44" s="45"/>
      <c r="G44" s="41"/>
      <c r="H44" s="46">
        <v>35036734211</v>
      </c>
      <c r="I44" s="41"/>
      <c r="J44" s="46">
        <v>25048283656.507198</v>
      </c>
      <c r="K44" s="41"/>
      <c r="L44" s="47">
        <v>0</v>
      </c>
      <c r="M44" s="44"/>
      <c r="N44" s="47">
        <v>0</v>
      </c>
      <c r="O44" s="41"/>
      <c r="P44" s="47">
        <v>0</v>
      </c>
      <c r="Q44" s="44"/>
      <c r="R44" s="47">
        <v>0</v>
      </c>
      <c r="S44" s="41"/>
      <c r="T44" s="48">
        <v>8117981</v>
      </c>
      <c r="U44" s="41"/>
      <c r="V44" s="47">
        <v>2937</v>
      </c>
      <c r="W44" s="41"/>
      <c r="X44" s="46">
        <v>35036734211</v>
      </c>
      <c r="Y44" s="41"/>
      <c r="Z44" s="46">
        <v>23700647261.3279</v>
      </c>
      <c r="AB44" s="61">
        <f t="shared" si="0"/>
        <v>1.9959316761724296E-2</v>
      </c>
    </row>
    <row r="45" spans="1:28" ht="21.75" customHeight="1" x14ac:dyDescent="0.2">
      <c r="A45" s="18" t="s">
        <v>55</v>
      </c>
      <c r="B45" s="18"/>
      <c r="C45" s="18"/>
      <c r="E45" s="45">
        <v>250000</v>
      </c>
      <c r="F45" s="45"/>
      <c r="G45" s="41"/>
      <c r="H45" s="46">
        <v>1824905501</v>
      </c>
      <c r="I45" s="41"/>
      <c r="J45" s="46">
        <v>2276374500</v>
      </c>
      <c r="K45" s="41"/>
      <c r="L45" s="47">
        <v>0</v>
      </c>
      <c r="M45" s="44"/>
      <c r="N45" s="47">
        <v>0</v>
      </c>
      <c r="O45" s="41"/>
      <c r="P45" s="47">
        <v>0</v>
      </c>
      <c r="Q45" s="44"/>
      <c r="R45" s="47">
        <v>0</v>
      </c>
      <c r="S45" s="41"/>
      <c r="T45" s="48">
        <v>250000</v>
      </c>
      <c r="U45" s="41"/>
      <c r="V45" s="47">
        <v>7800</v>
      </c>
      <c r="W45" s="41"/>
      <c r="X45" s="46">
        <v>1824905501</v>
      </c>
      <c r="Y45" s="41"/>
      <c r="Z45" s="46">
        <v>1938397500</v>
      </c>
      <c r="AB45" s="61">
        <f t="shared" si="0"/>
        <v>1.6324064607198747E-3</v>
      </c>
    </row>
    <row r="46" spans="1:28" ht="21.75" customHeight="1" x14ac:dyDescent="0.2">
      <c r="A46" s="18" t="s">
        <v>56</v>
      </c>
      <c r="B46" s="18"/>
      <c r="C46" s="18"/>
      <c r="E46" s="45">
        <v>1206000</v>
      </c>
      <c r="F46" s="45"/>
      <c r="G46" s="41"/>
      <c r="H46" s="46">
        <v>20026106994</v>
      </c>
      <c r="I46" s="41"/>
      <c r="J46" s="46">
        <v>21458954970</v>
      </c>
      <c r="K46" s="41"/>
      <c r="L46" s="47">
        <v>0</v>
      </c>
      <c r="M46" s="44"/>
      <c r="N46" s="47">
        <v>0</v>
      </c>
      <c r="O46" s="41"/>
      <c r="P46" s="47">
        <v>0</v>
      </c>
      <c r="Q46" s="44"/>
      <c r="R46" s="47">
        <v>0</v>
      </c>
      <c r="S46" s="41"/>
      <c r="T46" s="48">
        <v>1206000</v>
      </c>
      <c r="U46" s="41"/>
      <c r="V46" s="47">
        <v>19490</v>
      </c>
      <c r="W46" s="41"/>
      <c r="X46" s="46">
        <v>20026106994</v>
      </c>
      <c r="Y46" s="41"/>
      <c r="Z46" s="46">
        <v>23365085607</v>
      </c>
      <c r="AB46" s="61">
        <f t="shared" si="0"/>
        <v>1.9676726110170774E-2</v>
      </c>
    </row>
    <row r="47" spans="1:28" ht="21.75" customHeight="1" x14ac:dyDescent="0.2">
      <c r="A47" s="18" t="s">
        <v>57</v>
      </c>
      <c r="B47" s="18"/>
      <c r="C47" s="18"/>
      <c r="E47" s="45">
        <v>8000000</v>
      </c>
      <c r="F47" s="45"/>
      <c r="G47" s="41"/>
      <c r="H47" s="46">
        <v>11638440721</v>
      </c>
      <c r="I47" s="41"/>
      <c r="J47" s="46">
        <v>29686309200</v>
      </c>
      <c r="K47" s="41"/>
      <c r="L47" s="47">
        <v>0</v>
      </c>
      <c r="M47" s="44"/>
      <c r="N47" s="47">
        <v>0</v>
      </c>
      <c r="O47" s="41"/>
      <c r="P47" s="47">
        <v>0</v>
      </c>
      <c r="Q47" s="44"/>
      <c r="R47" s="47">
        <v>0</v>
      </c>
      <c r="S47" s="41"/>
      <c r="T47" s="48">
        <v>8000000</v>
      </c>
      <c r="U47" s="41"/>
      <c r="V47" s="47">
        <v>3498</v>
      </c>
      <c r="W47" s="41"/>
      <c r="X47" s="46">
        <v>11638440721</v>
      </c>
      <c r="Y47" s="41"/>
      <c r="Z47" s="46">
        <v>27817495200</v>
      </c>
      <c r="AB47" s="61">
        <f t="shared" si="0"/>
        <v>2.3426288408607679E-2</v>
      </c>
    </row>
    <row r="48" spans="1:28" ht="21.75" customHeight="1" x14ac:dyDescent="0.2">
      <c r="A48" s="18" t="s">
        <v>58</v>
      </c>
      <c r="B48" s="18"/>
      <c r="C48" s="18"/>
      <c r="E48" s="45">
        <v>600000</v>
      </c>
      <c r="F48" s="45"/>
      <c r="G48" s="41"/>
      <c r="H48" s="46">
        <v>8956124786</v>
      </c>
      <c r="I48" s="41"/>
      <c r="J48" s="46">
        <v>10574703900</v>
      </c>
      <c r="K48" s="41"/>
      <c r="L48" s="47">
        <v>0</v>
      </c>
      <c r="M48" s="44"/>
      <c r="N48" s="47">
        <v>0</v>
      </c>
      <c r="O48" s="41"/>
      <c r="P48" s="47">
        <v>0</v>
      </c>
      <c r="Q48" s="44"/>
      <c r="R48" s="47">
        <v>0</v>
      </c>
      <c r="S48" s="41"/>
      <c r="T48" s="48">
        <v>600000</v>
      </c>
      <c r="U48" s="41"/>
      <c r="V48" s="47">
        <v>19500</v>
      </c>
      <c r="W48" s="41"/>
      <c r="X48" s="46">
        <v>8956124786</v>
      </c>
      <c r="Y48" s="41"/>
      <c r="Z48" s="46">
        <v>11630385000</v>
      </c>
      <c r="AB48" s="61">
        <f t="shared" si="0"/>
        <v>9.7944387643192476E-3</v>
      </c>
    </row>
    <row r="49" spans="1:31" ht="21.75" customHeight="1" x14ac:dyDescent="0.2">
      <c r="A49" s="18" t="s">
        <v>59</v>
      </c>
      <c r="B49" s="18"/>
      <c r="C49" s="18"/>
      <c r="E49" s="45">
        <v>175000</v>
      </c>
      <c r="F49" s="45"/>
      <c r="G49" s="41"/>
      <c r="H49" s="46">
        <v>7339157909</v>
      </c>
      <c r="I49" s="41"/>
      <c r="J49" s="46">
        <v>8532676687.5</v>
      </c>
      <c r="K49" s="41"/>
      <c r="L49" s="47">
        <v>0</v>
      </c>
      <c r="M49" s="44"/>
      <c r="N49" s="47">
        <v>0</v>
      </c>
      <c r="O49" s="41"/>
      <c r="P49" s="47">
        <v>0</v>
      </c>
      <c r="Q49" s="44"/>
      <c r="R49" s="47">
        <v>0</v>
      </c>
      <c r="S49" s="41"/>
      <c r="T49" s="48">
        <v>175000</v>
      </c>
      <c r="U49" s="41"/>
      <c r="V49" s="47">
        <v>51000</v>
      </c>
      <c r="W49" s="41"/>
      <c r="X49" s="46">
        <v>7339157909</v>
      </c>
      <c r="Y49" s="41"/>
      <c r="Z49" s="46">
        <v>8871896250</v>
      </c>
      <c r="AB49" s="61">
        <f t="shared" si="0"/>
        <v>7.4713988009871184E-3</v>
      </c>
    </row>
    <row r="50" spans="1:31" ht="21.75" customHeight="1" x14ac:dyDescent="0.2">
      <c r="A50" s="18" t="s">
        <v>60</v>
      </c>
      <c r="B50" s="18"/>
      <c r="C50" s="18"/>
      <c r="E50" s="45">
        <v>8750000</v>
      </c>
      <c r="F50" s="45"/>
      <c r="G50" s="41"/>
      <c r="H50" s="46">
        <v>32197494455</v>
      </c>
      <c r="I50" s="41"/>
      <c r="J50" s="46">
        <v>58276181250</v>
      </c>
      <c r="K50" s="41"/>
      <c r="L50" s="47">
        <v>0</v>
      </c>
      <c r="M50" s="44"/>
      <c r="N50" s="47">
        <v>0</v>
      </c>
      <c r="O50" s="41"/>
      <c r="P50" s="47">
        <v>-1</v>
      </c>
      <c r="Q50" s="41"/>
      <c r="R50" s="47">
        <v>1</v>
      </c>
      <c r="S50" s="41"/>
      <c r="T50" s="48">
        <v>8749999</v>
      </c>
      <c r="U50" s="41"/>
      <c r="V50" s="47">
        <v>6600</v>
      </c>
      <c r="W50" s="41"/>
      <c r="X50" s="46">
        <v>32197490775</v>
      </c>
      <c r="Y50" s="41"/>
      <c r="Z50" s="46">
        <v>57406380932.269997</v>
      </c>
      <c r="AB50" s="61">
        <f t="shared" si="0"/>
        <v>4.8344339651894809E-2</v>
      </c>
    </row>
    <row r="51" spans="1:31" ht="21.75" customHeight="1" x14ac:dyDescent="0.2">
      <c r="A51" s="18" t="s">
        <v>61</v>
      </c>
      <c r="B51" s="18"/>
      <c r="C51" s="18"/>
      <c r="E51" s="45">
        <v>350000</v>
      </c>
      <c r="F51" s="45"/>
      <c r="G51" s="41"/>
      <c r="H51" s="46">
        <v>2909039013</v>
      </c>
      <c r="I51" s="41"/>
      <c r="J51" s="46">
        <v>1632776827.5</v>
      </c>
      <c r="K51" s="41"/>
      <c r="L51" s="47">
        <v>0</v>
      </c>
      <c r="M51" s="44"/>
      <c r="N51" s="47">
        <v>0</v>
      </c>
      <c r="O51" s="41"/>
      <c r="P51" s="47">
        <v>0</v>
      </c>
      <c r="Q51" s="44"/>
      <c r="R51" s="47">
        <v>0</v>
      </c>
      <c r="S51" s="41"/>
      <c r="T51" s="48">
        <v>350000</v>
      </c>
      <c r="U51" s="41"/>
      <c r="V51" s="47">
        <v>5300</v>
      </c>
      <c r="W51" s="41"/>
      <c r="X51" s="46">
        <v>2909039013</v>
      </c>
      <c r="Y51" s="41"/>
      <c r="Z51" s="46">
        <v>1843962750</v>
      </c>
      <c r="AB51" s="61">
        <f t="shared" si="0"/>
        <v>1.5528789664796757E-3</v>
      </c>
    </row>
    <row r="52" spans="1:31" ht="21.75" customHeight="1" x14ac:dyDescent="0.2">
      <c r="A52" s="18" t="s">
        <v>62</v>
      </c>
      <c r="B52" s="18"/>
      <c r="C52" s="18"/>
      <c r="E52" s="45">
        <v>281250</v>
      </c>
      <c r="F52" s="45"/>
      <c r="G52" s="41"/>
      <c r="H52" s="46">
        <v>2372902604</v>
      </c>
      <c r="I52" s="41"/>
      <c r="J52" s="46">
        <v>5790030609.375</v>
      </c>
      <c r="K52" s="41"/>
      <c r="L52" s="47">
        <v>0</v>
      </c>
      <c r="M52" s="44"/>
      <c r="N52" s="47">
        <v>0</v>
      </c>
      <c r="O52" s="41"/>
      <c r="P52" s="47">
        <v>0</v>
      </c>
      <c r="Q52" s="44"/>
      <c r="R52" s="47">
        <v>0</v>
      </c>
      <c r="S52" s="41"/>
      <c r="T52" s="48">
        <v>281250</v>
      </c>
      <c r="U52" s="41"/>
      <c r="V52" s="47">
        <v>18300</v>
      </c>
      <c r="W52" s="41"/>
      <c r="X52" s="46">
        <v>2372902604</v>
      </c>
      <c r="Y52" s="41"/>
      <c r="Z52" s="46">
        <v>5116251093.75</v>
      </c>
      <c r="AB52" s="61">
        <f t="shared" si="0"/>
        <v>4.3086112833423612E-3</v>
      </c>
    </row>
    <row r="53" spans="1:31" ht="21.75" customHeight="1" x14ac:dyDescent="0.2">
      <c r="A53" s="18" t="s">
        <v>63</v>
      </c>
      <c r="B53" s="18"/>
      <c r="C53" s="18"/>
      <c r="E53" s="45">
        <v>11756699</v>
      </c>
      <c r="F53" s="45"/>
      <c r="G53" s="41"/>
      <c r="H53" s="46">
        <v>34652124318</v>
      </c>
      <c r="I53" s="41"/>
      <c r="J53" s="46">
        <v>49493372024.423203</v>
      </c>
      <c r="K53" s="41"/>
      <c r="L53" s="47">
        <v>14542831</v>
      </c>
      <c r="M53" s="41"/>
      <c r="N53" s="47">
        <v>0</v>
      </c>
      <c r="O53" s="41"/>
      <c r="P53" s="47">
        <v>-1</v>
      </c>
      <c r="Q53" s="41"/>
      <c r="R53" s="47">
        <v>1</v>
      </c>
      <c r="S53" s="41"/>
      <c r="T53" s="48">
        <v>26299529</v>
      </c>
      <c r="U53" s="41"/>
      <c r="V53" s="47">
        <v>1963</v>
      </c>
      <c r="W53" s="41"/>
      <c r="X53" s="46">
        <v>34652123000</v>
      </c>
      <c r="Y53" s="41"/>
      <c r="Z53" s="46">
        <v>51318800873.209396</v>
      </c>
      <c r="AB53" s="61">
        <f t="shared" si="0"/>
        <v>4.3217731193846344E-2</v>
      </c>
    </row>
    <row r="54" spans="1:31" ht="21.75" customHeight="1" x14ac:dyDescent="0.2">
      <c r="A54" s="18" t="s">
        <v>64</v>
      </c>
      <c r="B54" s="18"/>
      <c r="C54" s="18"/>
      <c r="E54" s="45">
        <v>50000</v>
      </c>
      <c r="F54" s="45"/>
      <c r="G54" s="41"/>
      <c r="H54" s="46">
        <v>626067954</v>
      </c>
      <c r="I54" s="41"/>
      <c r="J54" s="46">
        <v>734105925</v>
      </c>
      <c r="K54" s="41"/>
      <c r="L54" s="48">
        <v>0</v>
      </c>
      <c r="M54" s="49"/>
      <c r="N54" s="48">
        <v>0</v>
      </c>
      <c r="O54" s="41"/>
      <c r="P54" s="47">
        <v>0</v>
      </c>
      <c r="Q54" s="44"/>
      <c r="R54" s="47">
        <v>0</v>
      </c>
      <c r="S54" s="41"/>
      <c r="T54" s="48">
        <v>50000</v>
      </c>
      <c r="U54" s="41"/>
      <c r="V54" s="47">
        <v>13200</v>
      </c>
      <c r="W54" s="41"/>
      <c r="X54" s="46">
        <v>626067954</v>
      </c>
      <c r="Y54" s="41"/>
      <c r="Z54" s="46">
        <v>656073000</v>
      </c>
      <c r="AB54" s="61">
        <f t="shared" si="0"/>
        <v>5.5250680208980378E-4</v>
      </c>
    </row>
    <row r="55" spans="1:31" ht="21.75" customHeight="1" x14ac:dyDescent="0.2">
      <c r="A55" s="18" t="s">
        <v>65</v>
      </c>
      <c r="B55" s="18"/>
      <c r="C55" s="18"/>
      <c r="E55" s="45">
        <v>305300</v>
      </c>
      <c r="F55" s="45"/>
      <c r="G55" s="41"/>
      <c r="H55" s="46">
        <v>15309418059</v>
      </c>
      <c r="I55" s="41"/>
      <c r="J55" s="46">
        <v>17268209158.5</v>
      </c>
      <c r="K55" s="41"/>
      <c r="L55" s="48">
        <v>0</v>
      </c>
      <c r="M55" s="49"/>
      <c r="N55" s="48">
        <v>0</v>
      </c>
      <c r="O55" s="41"/>
      <c r="P55" s="47">
        <v>0</v>
      </c>
      <c r="Q55" s="44"/>
      <c r="R55" s="47">
        <v>0</v>
      </c>
      <c r="S55" s="41"/>
      <c r="T55" s="48">
        <v>305300</v>
      </c>
      <c r="U55" s="41"/>
      <c r="V55" s="47">
        <v>60550</v>
      </c>
      <c r="W55" s="41"/>
      <c r="X55" s="46">
        <v>15309418059</v>
      </c>
      <c r="Y55" s="41"/>
      <c r="Z55" s="46">
        <v>18375923805.75</v>
      </c>
      <c r="AB55" s="61">
        <f t="shared" si="0"/>
        <v>1.5475142091445356E-2</v>
      </c>
      <c r="AE55" s="25"/>
    </row>
    <row r="56" spans="1:31" ht="21.75" customHeight="1" x14ac:dyDescent="0.2">
      <c r="A56" s="18" t="s">
        <v>66</v>
      </c>
      <c r="B56" s="18"/>
      <c r="C56" s="18"/>
      <c r="E56" s="45">
        <v>4472601</v>
      </c>
      <c r="F56" s="45"/>
      <c r="G56" s="41"/>
      <c r="H56" s="46">
        <v>18643798763</v>
      </c>
      <c r="I56" s="41"/>
      <c r="J56" s="46">
        <v>32411259985.324501</v>
      </c>
      <c r="K56" s="41"/>
      <c r="L56" s="48">
        <v>0</v>
      </c>
      <c r="M56" s="49"/>
      <c r="N56" s="48">
        <v>0</v>
      </c>
      <c r="O56" s="41"/>
      <c r="P56" s="47">
        <v>0</v>
      </c>
      <c r="Q56" s="44"/>
      <c r="R56" s="47">
        <v>0</v>
      </c>
      <c r="S56" s="41"/>
      <c r="T56" s="48">
        <v>4472601</v>
      </c>
      <c r="U56" s="41"/>
      <c r="V56" s="47">
        <v>7310</v>
      </c>
      <c r="W56" s="41"/>
      <c r="X56" s="46">
        <v>18643798763</v>
      </c>
      <c r="Y56" s="41"/>
      <c r="Z56" s="46">
        <v>32500179761.8055</v>
      </c>
      <c r="AB56" s="61">
        <f t="shared" si="0"/>
        <v>2.7369774990799678E-2</v>
      </c>
      <c r="AE56" s="25"/>
    </row>
    <row r="57" spans="1:31" ht="21.75" customHeight="1" x14ac:dyDescent="0.2">
      <c r="A57" s="18" t="s">
        <v>67</v>
      </c>
      <c r="B57" s="18"/>
      <c r="C57" s="18"/>
      <c r="E57" s="45">
        <v>0</v>
      </c>
      <c r="F57" s="45"/>
      <c r="G57" s="44"/>
      <c r="H57" s="47">
        <v>0</v>
      </c>
      <c r="I57" s="44"/>
      <c r="J57" s="47">
        <v>0</v>
      </c>
      <c r="K57" s="41"/>
      <c r="L57" s="47">
        <v>3750000</v>
      </c>
      <c r="M57" s="41"/>
      <c r="N57" s="46">
        <v>11808212130</v>
      </c>
      <c r="O57" s="41"/>
      <c r="P57" s="47">
        <v>0</v>
      </c>
      <c r="Q57" s="44"/>
      <c r="R57" s="47">
        <v>0</v>
      </c>
      <c r="S57" s="41"/>
      <c r="T57" s="48">
        <v>3750000</v>
      </c>
      <c r="U57" s="41"/>
      <c r="V57" s="47">
        <v>3471</v>
      </c>
      <c r="W57" s="41"/>
      <c r="X57" s="46">
        <v>11808212130</v>
      </c>
      <c r="Y57" s="41"/>
      <c r="Z57" s="46">
        <v>12938803312.5</v>
      </c>
      <c r="AB57" s="61">
        <f t="shared" si="0"/>
        <v>1.0896313125305163E-2</v>
      </c>
      <c r="AE57" s="25"/>
    </row>
    <row r="58" spans="1:31" ht="21.75" customHeight="1" x14ac:dyDescent="0.2">
      <c r="A58" s="18" t="s">
        <v>68</v>
      </c>
      <c r="B58" s="18"/>
      <c r="C58" s="18"/>
      <c r="E58" s="45">
        <v>0</v>
      </c>
      <c r="F58" s="45"/>
      <c r="G58" s="44"/>
      <c r="H58" s="47">
        <v>0</v>
      </c>
      <c r="I58" s="44"/>
      <c r="J58" s="47">
        <v>0</v>
      </c>
      <c r="K58" s="41"/>
      <c r="L58" s="47">
        <v>200000</v>
      </c>
      <c r="M58" s="41"/>
      <c r="N58" s="46">
        <v>5302810584</v>
      </c>
      <c r="O58" s="41"/>
      <c r="P58" s="47">
        <v>0</v>
      </c>
      <c r="Q58" s="44"/>
      <c r="R58" s="47">
        <v>0</v>
      </c>
      <c r="S58" s="41"/>
      <c r="T58" s="48">
        <v>200000</v>
      </c>
      <c r="U58" s="41"/>
      <c r="V58" s="47">
        <v>30350</v>
      </c>
      <c r="W58" s="41"/>
      <c r="X58" s="46">
        <v>5302810584</v>
      </c>
      <c r="Y58" s="41"/>
      <c r="Z58" s="46">
        <v>6033883500</v>
      </c>
      <c r="AB58" s="61">
        <f t="shared" si="0"/>
        <v>5.081388316189559E-3</v>
      </c>
      <c r="AE58" s="25"/>
    </row>
    <row r="59" spans="1:31" ht="21.75" customHeight="1" x14ac:dyDescent="0.2">
      <c r="A59" s="18" t="s">
        <v>69</v>
      </c>
      <c r="B59" s="18"/>
      <c r="C59" s="18"/>
      <c r="E59" s="45">
        <v>0</v>
      </c>
      <c r="F59" s="45"/>
      <c r="G59" s="44"/>
      <c r="H59" s="47">
        <v>0</v>
      </c>
      <c r="I59" s="44"/>
      <c r="J59" s="47">
        <v>0</v>
      </c>
      <c r="K59" s="41"/>
      <c r="L59" s="47">
        <v>1200000</v>
      </c>
      <c r="M59" s="41"/>
      <c r="N59" s="46">
        <v>12046928609</v>
      </c>
      <c r="O59" s="41"/>
      <c r="P59" s="47">
        <v>0</v>
      </c>
      <c r="Q59" s="44"/>
      <c r="R59" s="47">
        <v>0</v>
      </c>
      <c r="S59" s="41"/>
      <c r="T59" s="48">
        <v>1200000</v>
      </c>
      <c r="U59" s="41"/>
      <c r="V59" s="47">
        <v>9670</v>
      </c>
      <c r="W59" s="41"/>
      <c r="X59" s="46">
        <v>12046928609</v>
      </c>
      <c r="Y59" s="41"/>
      <c r="Z59" s="46">
        <v>11534956200</v>
      </c>
      <c r="AB59" s="61">
        <f t="shared" si="0"/>
        <v>9.714074138560732E-3</v>
      </c>
    </row>
    <row r="60" spans="1:31" ht="21.75" customHeight="1" x14ac:dyDescent="0.2">
      <c r="A60" s="18" t="s">
        <v>70</v>
      </c>
      <c r="B60" s="18"/>
      <c r="C60" s="18"/>
      <c r="E60" s="45">
        <v>0</v>
      </c>
      <c r="F60" s="45"/>
      <c r="G60" s="44"/>
      <c r="H60" s="47">
        <v>0</v>
      </c>
      <c r="I60" s="44"/>
      <c r="J60" s="47">
        <v>0</v>
      </c>
      <c r="K60" s="41"/>
      <c r="L60" s="47">
        <v>247253</v>
      </c>
      <c r="M60" s="41"/>
      <c r="N60" s="46">
        <v>2943333051</v>
      </c>
      <c r="O60" s="41"/>
      <c r="P60" s="47">
        <v>0</v>
      </c>
      <c r="Q60" s="44"/>
      <c r="R60" s="47">
        <v>0</v>
      </c>
      <c r="S60" s="41"/>
      <c r="T60" s="48">
        <v>247253</v>
      </c>
      <c r="U60" s="41"/>
      <c r="V60" s="47">
        <v>11470</v>
      </c>
      <c r="W60" s="41"/>
      <c r="X60" s="46">
        <v>2943333051</v>
      </c>
      <c r="Y60" s="41"/>
      <c r="Z60" s="46">
        <v>2819117758.1355</v>
      </c>
      <c r="AB60" s="61">
        <f t="shared" si="0"/>
        <v>2.3740982135555372E-3</v>
      </c>
    </row>
    <row r="61" spans="1:31" ht="21.75" customHeight="1" x14ac:dyDescent="0.2">
      <c r="A61" s="18" t="s">
        <v>71</v>
      </c>
      <c r="B61" s="18"/>
      <c r="C61" s="18"/>
      <c r="E61" s="45">
        <v>0</v>
      </c>
      <c r="F61" s="45"/>
      <c r="G61" s="44"/>
      <c r="H61" s="47">
        <v>0</v>
      </c>
      <c r="I61" s="44"/>
      <c r="J61" s="47">
        <v>0</v>
      </c>
      <c r="K61" s="41"/>
      <c r="L61" s="47">
        <v>3280000</v>
      </c>
      <c r="M61" s="41"/>
      <c r="N61" s="46">
        <v>29974190258</v>
      </c>
      <c r="O61" s="41"/>
      <c r="P61" s="47">
        <v>0</v>
      </c>
      <c r="Q61" s="44"/>
      <c r="R61" s="47">
        <v>0</v>
      </c>
      <c r="S61" s="41"/>
      <c r="T61" s="48">
        <v>3280000</v>
      </c>
      <c r="U61" s="41"/>
      <c r="V61" s="47">
        <v>8860</v>
      </c>
      <c r="W61" s="41"/>
      <c r="X61" s="46">
        <v>29974190258</v>
      </c>
      <c r="Y61" s="41"/>
      <c r="Z61" s="46">
        <v>28887888240</v>
      </c>
      <c r="AB61" s="61">
        <f t="shared" si="0"/>
        <v>2.4327711627532375E-2</v>
      </c>
    </row>
    <row r="62" spans="1:31" ht="21.75" customHeight="1" x14ac:dyDescent="0.2">
      <c r="A62" s="33" t="s">
        <v>72</v>
      </c>
      <c r="B62" s="33"/>
      <c r="C62" s="33"/>
      <c r="D62" s="34"/>
      <c r="E62" s="45">
        <v>0</v>
      </c>
      <c r="F62" s="50"/>
      <c r="G62" s="44"/>
      <c r="H62" s="51">
        <v>0</v>
      </c>
      <c r="I62" s="44"/>
      <c r="J62" s="51">
        <v>0</v>
      </c>
      <c r="K62" s="41"/>
      <c r="L62" s="51">
        <v>1800000</v>
      </c>
      <c r="M62" s="41"/>
      <c r="N62" s="52">
        <v>19638207270</v>
      </c>
      <c r="O62" s="41"/>
      <c r="P62" s="53">
        <v>0</v>
      </c>
      <c r="Q62" s="44"/>
      <c r="R62" s="53">
        <v>0</v>
      </c>
      <c r="S62" s="41"/>
      <c r="T62" s="102">
        <v>1800000</v>
      </c>
      <c r="U62" s="41"/>
      <c r="V62" s="51">
        <v>11170</v>
      </c>
      <c r="W62" s="41"/>
      <c r="X62" s="52">
        <v>19638207270</v>
      </c>
      <c r="Y62" s="41"/>
      <c r="Z62" s="52">
        <v>19986369300</v>
      </c>
      <c r="AB62" s="61">
        <f t="shared" si="0"/>
        <v>1.6831366307299384E-2</v>
      </c>
    </row>
    <row r="63" spans="1:31" s="37" customFormat="1" ht="21.75" customHeight="1" thickBot="1" x14ac:dyDescent="0.25">
      <c r="A63" s="36"/>
      <c r="B63" s="36"/>
      <c r="C63" s="36"/>
      <c r="D63" s="36"/>
      <c r="E63" s="54"/>
      <c r="F63" s="55"/>
      <c r="G63" s="54"/>
      <c r="H63" s="56">
        <f>SUM(H9:H62)</f>
        <v>628230535033</v>
      </c>
      <c r="I63" s="54"/>
      <c r="J63" s="56">
        <f>SUM(J9:J62)</f>
        <v>978881676867.45276</v>
      </c>
      <c r="K63" s="54"/>
      <c r="L63" s="56">
        <f>SUM(L9:L62)</f>
        <v>37440084</v>
      </c>
      <c r="M63" s="54"/>
      <c r="N63" s="56">
        <f>SUM(N9:N62)</f>
        <v>180053856798</v>
      </c>
      <c r="O63" s="54"/>
      <c r="P63" s="55"/>
      <c r="Q63" s="64"/>
      <c r="R63" s="55"/>
      <c r="S63" s="54"/>
      <c r="T63" s="55"/>
      <c r="U63" s="54"/>
      <c r="V63" s="56"/>
      <c r="W63" s="54"/>
      <c r="X63" s="56">
        <f>SUM(X9:X62)</f>
        <v>808284384921</v>
      </c>
      <c r="Y63" s="54"/>
      <c r="Z63" s="56">
        <f>SUM(Z9:Z62)</f>
        <v>1134873575807.9146</v>
      </c>
      <c r="AB63" s="63">
        <f>SUM(AB9:AB62)</f>
        <v>0.95572500338506727</v>
      </c>
    </row>
    <row r="64" spans="1:31" ht="13.5" thickTop="1" x14ac:dyDescent="0.2"/>
    <row r="65" spans="26:26" x14ac:dyDescent="0.2">
      <c r="Z65" s="57"/>
    </row>
    <row r="66" spans="26:26" x14ac:dyDescent="0.2">
      <c r="Z66" s="58">
        <v>1134873575808</v>
      </c>
    </row>
    <row r="67" spans="26:26" x14ac:dyDescent="0.2">
      <c r="Z67" s="58">
        <f>Z63-Z66</f>
        <v>-8.544921875E-2</v>
      </c>
    </row>
    <row r="68" spans="26:26" x14ac:dyDescent="0.2">
      <c r="Z68" s="58"/>
    </row>
    <row r="69" spans="26:26" x14ac:dyDescent="0.2">
      <c r="Z69" s="57"/>
    </row>
  </sheetData>
  <mergeCells count="122">
    <mergeCell ref="A62:C62"/>
    <mergeCell ref="E62:F62"/>
    <mergeCell ref="A63:D63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8"/>
  <sheetViews>
    <sheetView rightToLeft="1" topLeftCell="A27" workbookViewId="0">
      <selection activeCell="Q51" sqref="Q51:R51"/>
    </sheetView>
  </sheetViews>
  <sheetFormatPr defaultRowHeight="12.75" x14ac:dyDescent="0.2"/>
  <cols>
    <col min="1" max="1" width="25" bestFit="1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18.140625" customWidth="1"/>
    <col min="10" max="10" width="1.28515625" customWidth="1"/>
    <col min="11" max="11" width="12.140625" bestFit="1" customWidth="1"/>
    <col min="12" max="12" width="1.28515625" customWidth="1"/>
    <col min="13" max="13" width="18.7109375" bestFit="1" customWidth="1"/>
    <col min="14" max="14" width="1.28515625" customWidth="1"/>
    <col min="15" max="15" width="18.28515625" bestFit="1" customWidth="1"/>
    <col min="16" max="16" width="1.28515625" customWidth="1"/>
    <col min="17" max="17" width="16.28515625" customWidth="1"/>
    <col min="18" max="18" width="1.28515625" customWidth="1"/>
    <col min="19" max="19" width="0.28515625" customWidth="1"/>
  </cols>
  <sheetData>
    <row r="1" spans="1:18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5" spans="1:18" ht="24" x14ac:dyDescent="0.2">
      <c r="A5" s="14" t="s">
        <v>223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21" x14ac:dyDescent="0.2">
      <c r="A6" s="36"/>
      <c r="C6" s="15" t="s">
        <v>130</v>
      </c>
      <c r="D6" s="15"/>
      <c r="E6" s="15"/>
      <c r="F6" s="15"/>
      <c r="G6" s="15"/>
      <c r="H6" s="15"/>
      <c r="I6" s="15"/>
      <c r="K6" s="15" t="s">
        <v>131</v>
      </c>
      <c r="L6" s="15"/>
      <c r="M6" s="15"/>
      <c r="N6" s="15"/>
      <c r="O6" s="15"/>
      <c r="P6" s="15"/>
      <c r="Q6" s="36"/>
      <c r="R6" s="36"/>
    </row>
    <row r="7" spans="1:18" ht="38.25" customHeight="1" x14ac:dyDescent="0.2">
      <c r="A7" s="36"/>
      <c r="C7" s="11" t="s">
        <v>13</v>
      </c>
      <c r="D7" s="3"/>
      <c r="E7" s="11" t="s">
        <v>224</v>
      </c>
      <c r="F7" s="3"/>
      <c r="G7" s="11" t="s">
        <v>225</v>
      </c>
      <c r="H7" s="3"/>
      <c r="I7" s="11" t="s">
        <v>226</v>
      </c>
      <c r="K7" s="11" t="s">
        <v>13</v>
      </c>
      <c r="L7" s="3"/>
      <c r="M7" s="11" t="s">
        <v>224</v>
      </c>
      <c r="N7" s="3"/>
      <c r="O7" s="11" t="s">
        <v>225</v>
      </c>
      <c r="P7" s="3"/>
      <c r="Q7" s="81" t="s">
        <v>226</v>
      </c>
      <c r="R7" s="81"/>
    </row>
    <row r="8" spans="1:18" ht="18.75" x14ac:dyDescent="0.2">
      <c r="A8" s="69" t="s">
        <v>63</v>
      </c>
      <c r="C8" s="26">
        <v>1</v>
      </c>
      <c r="D8" s="29"/>
      <c r="E8" s="26">
        <v>1</v>
      </c>
      <c r="G8" s="26">
        <v>1569</v>
      </c>
      <c r="I8" s="42">
        <v>-1568</v>
      </c>
      <c r="K8" s="26">
        <v>2</v>
      </c>
      <c r="M8" s="42">
        <v>2</v>
      </c>
      <c r="N8" s="41"/>
      <c r="O8" s="42">
        <v>5078</v>
      </c>
      <c r="P8" s="41"/>
      <c r="Q8" s="79">
        <f>M8-O8</f>
        <v>-5076</v>
      </c>
      <c r="R8" s="79"/>
    </row>
    <row r="9" spans="1:18" ht="18.75" x14ac:dyDescent="0.2">
      <c r="A9" s="7" t="s">
        <v>43</v>
      </c>
      <c r="C9" s="27">
        <v>1</v>
      </c>
      <c r="D9" s="29"/>
      <c r="E9" s="27">
        <v>1</v>
      </c>
      <c r="G9" s="27">
        <v>344</v>
      </c>
      <c r="I9" s="46">
        <v>-343</v>
      </c>
      <c r="K9" s="27">
        <v>9262001</v>
      </c>
      <c r="M9" s="46">
        <v>5285948504</v>
      </c>
      <c r="N9" s="41"/>
      <c r="O9" s="46">
        <v>3126756441</v>
      </c>
      <c r="P9" s="41"/>
      <c r="Q9" s="79">
        <f t="shared" ref="Q9:Q50" si="0">M9-O9</f>
        <v>2159192063</v>
      </c>
      <c r="R9" s="79"/>
    </row>
    <row r="10" spans="1:18" ht="18.75" x14ac:dyDescent="0.2">
      <c r="A10" s="7" t="s">
        <v>60</v>
      </c>
      <c r="C10" s="27">
        <v>1</v>
      </c>
      <c r="D10" s="29"/>
      <c r="E10" s="27">
        <v>1</v>
      </c>
      <c r="G10" s="27">
        <v>6183</v>
      </c>
      <c r="I10" s="46">
        <v>-6182</v>
      </c>
      <c r="K10" s="27">
        <v>2139155</v>
      </c>
      <c r="M10" s="46">
        <v>18308682905</v>
      </c>
      <c r="N10" s="41"/>
      <c r="O10" s="46">
        <v>16458543685</v>
      </c>
      <c r="P10" s="41"/>
      <c r="Q10" s="79">
        <f t="shared" si="0"/>
        <v>1850139220</v>
      </c>
      <c r="R10" s="79"/>
    </row>
    <row r="11" spans="1:18" ht="18.75" x14ac:dyDescent="0.2">
      <c r="A11" s="7" t="s">
        <v>24</v>
      </c>
      <c r="C11" s="27">
        <v>1</v>
      </c>
      <c r="D11" s="29"/>
      <c r="E11" s="27">
        <v>1</v>
      </c>
      <c r="G11" s="27">
        <v>1903</v>
      </c>
      <c r="I11" s="46">
        <v>-1902</v>
      </c>
      <c r="K11" s="27">
        <v>9135978</v>
      </c>
      <c r="M11" s="46">
        <v>26338805700</v>
      </c>
      <c r="N11" s="41"/>
      <c r="O11" s="46">
        <v>21679844626</v>
      </c>
      <c r="P11" s="41"/>
      <c r="Q11" s="79">
        <f t="shared" si="0"/>
        <v>4658961074</v>
      </c>
      <c r="R11" s="79"/>
    </row>
    <row r="12" spans="1:18" ht="18.75" x14ac:dyDescent="0.2">
      <c r="A12" s="7" t="s">
        <v>20</v>
      </c>
      <c r="C12" s="27">
        <v>1</v>
      </c>
      <c r="D12" s="29"/>
      <c r="E12" s="27">
        <v>1</v>
      </c>
      <c r="G12" s="27">
        <v>393</v>
      </c>
      <c r="I12" s="46">
        <v>-392</v>
      </c>
      <c r="K12" s="27">
        <v>12361427</v>
      </c>
      <c r="M12" s="46">
        <v>12498256154</v>
      </c>
      <c r="N12" s="41"/>
      <c r="O12" s="46">
        <v>8889468246</v>
      </c>
      <c r="P12" s="41"/>
      <c r="Q12" s="79">
        <f t="shared" si="0"/>
        <v>3608787908</v>
      </c>
      <c r="R12" s="79"/>
    </row>
    <row r="13" spans="1:18" ht="18.75" x14ac:dyDescent="0.2">
      <c r="A13" s="7" t="s">
        <v>135</v>
      </c>
      <c r="C13" s="27">
        <v>0</v>
      </c>
      <c r="D13" s="29"/>
      <c r="E13" s="27">
        <v>0</v>
      </c>
      <c r="F13" s="29"/>
      <c r="G13" s="27">
        <v>0</v>
      </c>
      <c r="H13" s="29"/>
      <c r="I13" s="27">
        <v>0</v>
      </c>
      <c r="K13" s="27">
        <v>1900000</v>
      </c>
      <c r="M13" s="46">
        <v>4117355187</v>
      </c>
      <c r="N13" s="41"/>
      <c r="O13" s="46">
        <v>4799173995</v>
      </c>
      <c r="P13" s="41"/>
      <c r="Q13" s="79">
        <f t="shared" si="0"/>
        <v>-681818808</v>
      </c>
      <c r="R13" s="79"/>
    </row>
    <row r="14" spans="1:18" ht="18.75" x14ac:dyDescent="0.2">
      <c r="A14" s="7" t="s">
        <v>44</v>
      </c>
      <c r="C14" s="27">
        <v>0</v>
      </c>
      <c r="D14" s="29"/>
      <c r="E14" s="27">
        <v>0</v>
      </c>
      <c r="F14" s="29"/>
      <c r="G14" s="27">
        <v>0</v>
      </c>
      <c r="H14" s="29"/>
      <c r="I14" s="27">
        <v>0</v>
      </c>
      <c r="K14" s="27">
        <v>23667000</v>
      </c>
      <c r="M14" s="46">
        <v>32593607693</v>
      </c>
      <c r="N14" s="41"/>
      <c r="O14" s="46">
        <v>32936653795</v>
      </c>
      <c r="P14" s="41"/>
      <c r="Q14" s="79">
        <f t="shared" si="0"/>
        <v>-343046102</v>
      </c>
      <c r="R14" s="79"/>
    </row>
    <row r="15" spans="1:18" ht="18.75" x14ac:dyDescent="0.2">
      <c r="A15" s="7" t="s">
        <v>136</v>
      </c>
      <c r="C15" s="27">
        <v>0</v>
      </c>
      <c r="D15" s="29"/>
      <c r="E15" s="27">
        <v>0</v>
      </c>
      <c r="F15" s="29"/>
      <c r="G15" s="27">
        <v>0</v>
      </c>
      <c r="H15" s="29"/>
      <c r="I15" s="27">
        <v>0</v>
      </c>
      <c r="K15" s="27">
        <v>50170</v>
      </c>
      <c r="M15" s="46">
        <v>3247631341</v>
      </c>
      <c r="N15" s="41"/>
      <c r="O15" s="46">
        <v>3163348515</v>
      </c>
      <c r="P15" s="41"/>
      <c r="Q15" s="79">
        <f t="shared" si="0"/>
        <v>84282826</v>
      </c>
      <c r="R15" s="79"/>
    </row>
    <row r="16" spans="1:18" ht="18.75" x14ac:dyDescent="0.2">
      <c r="A16" s="7" t="s">
        <v>137</v>
      </c>
      <c r="C16" s="27">
        <v>0</v>
      </c>
      <c r="D16" s="29"/>
      <c r="E16" s="27">
        <v>0</v>
      </c>
      <c r="F16" s="29"/>
      <c r="G16" s="27">
        <v>0</v>
      </c>
      <c r="H16" s="29"/>
      <c r="I16" s="27">
        <v>0</v>
      </c>
      <c r="K16" s="27">
        <v>5120</v>
      </c>
      <c r="M16" s="46">
        <v>17681050</v>
      </c>
      <c r="N16" s="41"/>
      <c r="O16" s="46">
        <v>16880933</v>
      </c>
      <c r="P16" s="41"/>
      <c r="Q16" s="79">
        <f t="shared" si="0"/>
        <v>800117</v>
      </c>
      <c r="R16" s="79"/>
    </row>
    <row r="17" spans="1:18" ht="18.75" x14ac:dyDescent="0.2">
      <c r="A17" s="7" t="s">
        <v>138</v>
      </c>
      <c r="C17" s="27">
        <v>0</v>
      </c>
      <c r="D17" s="29"/>
      <c r="E17" s="27">
        <v>0</v>
      </c>
      <c r="F17" s="29"/>
      <c r="G17" s="27">
        <v>0</v>
      </c>
      <c r="H17" s="29"/>
      <c r="I17" s="27">
        <v>0</v>
      </c>
      <c r="K17" s="27">
        <v>1</v>
      </c>
      <c r="M17" s="46">
        <v>1</v>
      </c>
      <c r="N17" s="41"/>
      <c r="O17" s="46">
        <v>8419</v>
      </c>
      <c r="P17" s="41"/>
      <c r="Q17" s="79">
        <f t="shared" si="0"/>
        <v>-8418</v>
      </c>
      <c r="R17" s="79"/>
    </row>
    <row r="18" spans="1:18" ht="18.75" x14ac:dyDescent="0.2">
      <c r="A18" s="7" t="s">
        <v>29</v>
      </c>
      <c r="C18" s="27">
        <v>0</v>
      </c>
      <c r="D18" s="29"/>
      <c r="E18" s="27">
        <v>0</v>
      </c>
      <c r="F18" s="29"/>
      <c r="G18" s="27">
        <v>0</v>
      </c>
      <c r="H18" s="29"/>
      <c r="I18" s="27">
        <v>0</v>
      </c>
      <c r="K18" s="27">
        <v>8318442</v>
      </c>
      <c r="M18" s="46">
        <v>42178288762</v>
      </c>
      <c r="N18" s="41"/>
      <c r="O18" s="46">
        <v>37091467951</v>
      </c>
      <c r="P18" s="41"/>
      <c r="Q18" s="79">
        <f t="shared" si="0"/>
        <v>5086820811</v>
      </c>
      <c r="R18" s="79"/>
    </row>
    <row r="19" spans="1:18" ht="18.75" x14ac:dyDescent="0.2">
      <c r="A19" s="7" t="s">
        <v>57</v>
      </c>
      <c r="C19" s="27">
        <v>0</v>
      </c>
      <c r="D19" s="29"/>
      <c r="E19" s="27">
        <v>0</v>
      </c>
      <c r="F19" s="29"/>
      <c r="G19" s="27">
        <v>0</v>
      </c>
      <c r="H19" s="29"/>
      <c r="I19" s="27">
        <v>0</v>
      </c>
      <c r="K19" s="27">
        <v>8614636</v>
      </c>
      <c r="M19" s="46">
        <v>39818908529</v>
      </c>
      <c r="N19" s="41"/>
      <c r="O19" s="46">
        <v>39607000777</v>
      </c>
      <c r="P19" s="41"/>
      <c r="Q19" s="79">
        <f t="shared" si="0"/>
        <v>211907752</v>
      </c>
      <c r="R19" s="79"/>
    </row>
    <row r="20" spans="1:18" ht="18.75" x14ac:dyDescent="0.2">
      <c r="A20" s="7" t="s">
        <v>139</v>
      </c>
      <c r="C20" s="27">
        <v>0</v>
      </c>
      <c r="D20" s="29"/>
      <c r="E20" s="27">
        <v>0</v>
      </c>
      <c r="F20" s="29"/>
      <c r="G20" s="27">
        <v>0</v>
      </c>
      <c r="H20" s="29"/>
      <c r="I20" s="27">
        <v>0</v>
      </c>
      <c r="K20" s="27">
        <v>4575000</v>
      </c>
      <c r="M20" s="46">
        <v>11049050466</v>
      </c>
      <c r="N20" s="41"/>
      <c r="O20" s="46">
        <v>11696886945</v>
      </c>
      <c r="P20" s="41"/>
      <c r="Q20" s="79">
        <f t="shared" si="0"/>
        <v>-647836479</v>
      </c>
      <c r="R20" s="79"/>
    </row>
    <row r="21" spans="1:18" ht="18.75" x14ac:dyDescent="0.2">
      <c r="A21" s="7" t="s">
        <v>140</v>
      </c>
      <c r="C21" s="27">
        <v>0</v>
      </c>
      <c r="D21" s="29"/>
      <c r="E21" s="27">
        <v>0</v>
      </c>
      <c r="F21" s="29"/>
      <c r="G21" s="27">
        <v>0</v>
      </c>
      <c r="H21" s="29"/>
      <c r="I21" s="27">
        <v>0</v>
      </c>
      <c r="K21" s="27">
        <v>450000</v>
      </c>
      <c r="M21" s="46">
        <v>6190943428</v>
      </c>
      <c r="N21" s="41"/>
      <c r="O21" s="46">
        <v>2960310522</v>
      </c>
      <c r="P21" s="41"/>
      <c r="Q21" s="79">
        <f t="shared" si="0"/>
        <v>3230632906</v>
      </c>
      <c r="R21" s="79"/>
    </row>
    <row r="22" spans="1:18" ht="18.75" x14ac:dyDescent="0.2">
      <c r="A22" s="7" t="s">
        <v>58</v>
      </c>
      <c r="C22" s="27">
        <v>0</v>
      </c>
      <c r="D22" s="29"/>
      <c r="E22" s="27">
        <v>0</v>
      </c>
      <c r="F22" s="29"/>
      <c r="G22" s="27">
        <v>0</v>
      </c>
      <c r="H22" s="29"/>
      <c r="I22" s="27">
        <v>0</v>
      </c>
      <c r="K22" s="27">
        <v>600000</v>
      </c>
      <c r="M22" s="46">
        <v>9196589371</v>
      </c>
      <c r="N22" s="41"/>
      <c r="O22" s="46">
        <v>8956124782</v>
      </c>
      <c r="P22" s="41"/>
      <c r="Q22" s="79">
        <f t="shared" si="0"/>
        <v>240464589</v>
      </c>
      <c r="R22" s="79"/>
    </row>
    <row r="23" spans="1:18" ht="18.75" x14ac:dyDescent="0.2">
      <c r="A23" s="7" t="s">
        <v>36</v>
      </c>
      <c r="C23" s="27">
        <v>0</v>
      </c>
      <c r="D23" s="29"/>
      <c r="E23" s="27">
        <v>0</v>
      </c>
      <c r="F23" s="29"/>
      <c r="G23" s="27">
        <v>0</v>
      </c>
      <c r="H23" s="29"/>
      <c r="I23" s="27">
        <v>0</v>
      </c>
      <c r="K23" s="27">
        <v>900000</v>
      </c>
      <c r="M23" s="46">
        <v>3614365837</v>
      </c>
      <c r="N23" s="41"/>
      <c r="O23" s="46">
        <v>2934412025</v>
      </c>
      <c r="P23" s="41"/>
      <c r="Q23" s="79">
        <f t="shared" si="0"/>
        <v>679953812</v>
      </c>
      <c r="R23" s="79"/>
    </row>
    <row r="24" spans="1:18" ht="18.75" x14ac:dyDescent="0.2">
      <c r="A24" s="7" t="s">
        <v>53</v>
      </c>
      <c r="C24" s="27">
        <v>0</v>
      </c>
      <c r="D24" s="29"/>
      <c r="E24" s="27">
        <v>0</v>
      </c>
      <c r="F24" s="29"/>
      <c r="G24" s="27">
        <v>0</v>
      </c>
      <c r="H24" s="29"/>
      <c r="I24" s="27">
        <v>0</v>
      </c>
      <c r="K24" s="27">
        <v>200000</v>
      </c>
      <c r="M24" s="46">
        <v>15155286437</v>
      </c>
      <c r="N24" s="41"/>
      <c r="O24" s="46">
        <v>10646275489</v>
      </c>
      <c r="P24" s="41"/>
      <c r="Q24" s="79">
        <f t="shared" si="0"/>
        <v>4509010948</v>
      </c>
      <c r="R24" s="79"/>
    </row>
    <row r="25" spans="1:18" ht="18.75" x14ac:dyDescent="0.2">
      <c r="A25" s="7" t="s">
        <v>19</v>
      </c>
      <c r="C25" s="27">
        <v>0</v>
      </c>
      <c r="D25" s="29"/>
      <c r="E25" s="27">
        <v>0</v>
      </c>
      <c r="F25" s="29"/>
      <c r="G25" s="27">
        <v>0</v>
      </c>
      <c r="H25" s="29"/>
      <c r="I25" s="27">
        <v>0</v>
      </c>
      <c r="K25" s="27">
        <v>245000</v>
      </c>
      <c r="M25" s="46">
        <v>2172794525</v>
      </c>
      <c r="N25" s="41"/>
      <c r="O25" s="46">
        <v>1788422413</v>
      </c>
      <c r="P25" s="41"/>
      <c r="Q25" s="79">
        <f t="shared" si="0"/>
        <v>384372112</v>
      </c>
      <c r="R25" s="79"/>
    </row>
    <row r="26" spans="1:18" ht="18.75" x14ac:dyDescent="0.2">
      <c r="A26" s="7" t="s">
        <v>49</v>
      </c>
      <c r="C26" s="27">
        <v>0</v>
      </c>
      <c r="D26" s="29"/>
      <c r="E26" s="27">
        <v>0</v>
      </c>
      <c r="F26" s="29"/>
      <c r="G26" s="27">
        <v>0</v>
      </c>
      <c r="H26" s="29"/>
      <c r="I26" s="27">
        <v>0</v>
      </c>
      <c r="K26" s="27">
        <v>100000</v>
      </c>
      <c r="M26" s="46">
        <v>4965279755</v>
      </c>
      <c r="N26" s="41"/>
      <c r="O26" s="46">
        <v>4532868000</v>
      </c>
      <c r="P26" s="41"/>
      <c r="Q26" s="79">
        <f t="shared" si="0"/>
        <v>432411755</v>
      </c>
      <c r="R26" s="79"/>
    </row>
    <row r="27" spans="1:18" ht="18.75" x14ac:dyDescent="0.2">
      <c r="A27" s="7" t="s">
        <v>25</v>
      </c>
      <c r="C27" s="27">
        <v>0</v>
      </c>
      <c r="D27" s="29"/>
      <c r="E27" s="27">
        <v>0</v>
      </c>
      <c r="F27" s="29"/>
      <c r="G27" s="27">
        <v>0</v>
      </c>
      <c r="H27" s="29"/>
      <c r="I27" s="27">
        <v>0</v>
      </c>
      <c r="K27" s="27">
        <v>1</v>
      </c>
      <c r="M27" s="46">
        <v>1</v>
      </c>
      <c r="N27" s="41"/>
      <c r="O27" s="46">
        <v>2466</v>
      </c>
      <c r="P27" s="41"/>
      <c r="Q27" s="79">
        <f t="shared" si="0"/>
        <v>-2465</v>
      </c>
      <c r="R27" s="79"/>
    </row>
    <row r="28" spans="1:18" ht="18.75" x14ac:dyDescent="0.2">
      <c r="A28" s="7" t="s">
        <v>64</v>
      </c>
      <c r="C28" s="27">
        <v>0</v>
      </c>
      <c r="D28" s="29"/>
      <c r="E28" s="27">
        <v>0</v>
      </c>
      <c r="F28" s="29"/>
      <c r="G28" s="27">
        <v>0</v>
      </c>
      <c r="H28" s="29"/>
      <c r="I28" s="27">
        <v>0</v>
      </c>
      <c r="K28" s="27">
        <v>50000</v>
      </c>
      <c r="M28" s="46">
        <v>949317759</v>
      </c>
      <c r="N28" s="41"/>
      <c r="O28" s="46">
        <v>908064674</v>
      </c>
      <c r="P28" s="41"/>
      <c r="Q28" s="79">
        <f t="shared" si="0"/>
        <v>41253085</v>
      </c>
      <c r="R28" s="79"/>
    </row>
    <row r="29" spans="1:18" ht="18.75" x14ac:dyDescent="0.2">
      <c r="A29" s="7" t="s">
        <v>59</v>
      </c>
      <c r="C29" s="27">
        <v>0</v>
      </c>
      <c r="D29" s="29"/>
      <c r="E29" s="27">
        <v>0</v>
      </c>
      <c r="F29" s="29"/>
      <c r="G29" s="27">
        <v>0</v>
      </c>
      <c r="H29" s="29"/>
      <c r="I29" s="27">
        <v>0</v>
      </c>
      <c r="K29" s="27">
        <v>175000</v>
      </c>
      <c r="M29" s="46">
        <v>7955879275</v>
      </c>
      <c r="N29" s="41"/>
      <c r="O29" s="46">
        <v>7339157911</v>
      </c>
      <c r="P29" s="41"/>
      <c r="Q29" s="79">
        <f t="shared" si="0"/>
        <v>616721364</v>
      </c>
      <c r="R29" s="79"/>
    </row>
    <row r="30" spans="1:18" ht="18.75" x14ac:dyDescent="0.2">
      <c r="A30" s="7" t="s">
        <v>141</v>
      </c>
      <c r="C30" s="27">
        <v>0</v>
      </c>
      <c r="D30" s="29"/>
      <c r="E30" s="27">
        <v>0</v>
      </c>
      <c r="F30" s="29"/>
      <c r="G30" s="27">
        <v>0</v>
      </c>
      <c r="H30" s="29"/>
      <c r="I30" s="27">
        <v>0</v>
      </c>
      <c r="K30" s="27">
        <v>78373</v>
      </c>
      <c r="M30" s="46">
        <v>302990087</v>
      </c>
      <c r="N30" s="41"/>
      <c r="O30" s="46">
        <v>371225333</v>
      </c>
      <c r="P30" s="41"/>
      <c r="Q30" s="79">
        <f t="shared" si="0"/>
        <v>-68235246</v>
      </c>
      <c r="R30" s="79"/>
    </row>
    <row r="31" spans="1:18" ht="18.75" x14ac:dyDescent="0.2">
      <c r="A31" s="7" t="s">
        <v>31</v>
      </c>
      <c r="C31" s="27">
        <v>0</v>
      </c>
      <c r="D31" s="29"/>
      <c r="E31" s="27">
        <v>0</v>
      </c>
      <c r="F31" s="29"/>
      <c r="G31" s="27">
        <v>0</v>
      </c>
      <c r="H31" s="29"/>
      <c r="I31" s="27">
        <v>0</v>
      </c>
      <c r="K31" s="27">
        <v>50000</v>
      </c>
      <c r="M31" s="46">
        <v>14400553892</v>
      </c>
      <c r="N31" s="41"/>
      <c r="O31" s="46">
        <v>13761258600</v>
      </c>
      <c r="P31" s="41"/>
      <c r="Q31" s="79">
        <f t="shared" si="0"/>
        <v>639295292</v>
      </c>
      <c r="R31" s="79"/>
    </row>
    <row r="32" spans="1:18" ht="18.75" x14ac:dyDescent="0.2">
      <c r="A32" s="7" t="s">
        <v>34</v>
      </c>
      <c r="C32" s="27">
        <v>0</v>
      </c>
      <c r="D32" s="29"/>
      <c r="E32" s="27">
        <v>0</v>
      </c>
      <c r="F32" s="29"/>
      <c r="G32" s="27">
        <v>0</v>
      </c>
      <c r="H32" s="29"/>
      <c r="I32" s="27">
        <v>0</v>
      </c>
      <c r="K32" s="27">
        <v>1260079</v>
      </c>
      <c r="M32" s="46">
        <v>10935019456</v>
      </c>
      <c r="N32" s="41"/>
      <c r="O32" s="46">
        <v>7691478644</v>
      </c>
      <c r="P32" s="41"/>
      <c r="Q32" s="79">
        <f t="shared" si="0"/>
        <v>3243540812</v>
      </c>
      <c r="R32" s="79"/>
    </row>
    <row r="33" spans="1:18" ht="18.75" x14ac:dyDescent="0.2">
      <c r="A33" s="7" t="s">
        <v>142</v>
      </c>
      <c r="C33" s="27">
        <v>0</v>
      </c>
      <c r="D33" s="29"/>
      <c r="E33" s="27">
        <v>0</v>
      </c>
      <c r="F33" s="29"/>
      <c r="G33" s="27">
        <v>0</v>
      </c>
      <c r="H33" s="29"/>
      <c r="I33" s="27">
        <v>0</v>
      </c>
      <c r="K33" s="27">
        <v>34951</v>
      </c>
      <c r="M33" s="46">
        <v>228596138</v>
      </c>
      <c r="N33" s="41"/>
      <c r="O33" s="46">
        <v>208799706</v>
      </c>
      <c r="P33" s="41"/>
      <c r="Q33" s="79">
        <f t="shared" si="0"/>
        <v>19796432</v>
      </c>
      <c r="R33" s="79"/>
    </row>
    <row r="34" spans="1:18" ht="18.75" x14ac:dyDescent="0.2">
      <c r="A34" s="7" t="s">
        <v>70</v>
      </c>
      <c r="C34" s="27">
        <v>0</v>
      </c>
      <c r="D34" s="29"/>
      <c r="E34" s="27">
        <v>0</v>
      </c>
      <c r="F34" s="29"/>
      <c r="G34" s="27">
        <v>0</v>
      </c>
      <c r="H34" s="29"/>
      <c r="I34" s="27">
        <v>0</v>
      </c>
      <c r="K34" s="27">
        <v>200000</v>
      </c>
      <c r="M34" s="46">
        <v>2355898511</v>
      </c>
      <c r="N34" s="41"/>
      <c r="O34" s="46">
        <v>1994064300</v>
      </c>
      <c r="P34" s="41"/>
      <c r="Q34" s="79">
        <f t="shared" si="0"/>
        <v>361834211</v>
      </c>
      <c r="R34" s="79"/>
    </row>
    <row r="35" spans="1:18" ht="18.75" x14ac:dyDescent="0.2">
      <c r="A35" s="7" t="s">
        <v>143</v>
      </c>
      <c r="C35" s="27">
        <v>0</v>
      </c>
      <c r="D35" s="29"/>
      <c r="E35" s="27">
        <v>0</v>
      </c>
      <c r="F35" s="29"/>
      <c r="G35" s="27">
        <v>0</v>
      </c>
      <c r="H35" s="29"/>
      <c r="I35" s="27">
        <v>0</v>
      </c>
      <c r="K35" s="27">
        <v>2771416</v>
      </c>
      <c r="M35" s="46">
        <v>4033210397</v>
      </c>
      <c r="N35" s="41"/>
      <c r="O35" s="46">
        <v>4385842311</v>
      </c>
      <c r="P35" s="41"/>
      <c r="Q35" s="79">
        <f t="shared" si="0"/>
        <v>-352631914</v>
      </c>
      <c r="R35" s="79"/>
    </row>
    <row r="36" spans="1:18" ht="18.75" x14ac:dyDescent="0.2">
      <c r="A36" s="7" t="s">
        <v>144</v>
      </c>
      <c r="C36" s="27">
        <v>0</v>
      </c>
      <c r="D36" s="29"/>
      <c r="E36" s="27">
        <v>0</v>
      </c>
      <c r="F36" s="29"/>
      <c r="G36" s="27">
        <v>0</v>
      </c>
      <c r="H36" s="29"/>
      <c r="I36" s="27">
        <v>0</v>
      </c>
      <c r="K36" s="27">
        <v>3208556</v>
      </c>
      <c r="M36" s="46">
        <v>6630897976</v>
      </c>
      <c r="N36" s="41"/>
      <c r="O36" s="46">
        <v>6429961625</v>
      </c>
      <c r="P36" s="41"/>
      <c r="Q36" s="79">
        <f t="shared" si="0"/>
        <v>200936351</v>
      </c>
      <c r="R36" s="79"/>
    </row>
    <row r="37" spans="1:18" ht="18.75" x14ac:dyDescent="0.2">
      <c r="A37" s="7" t="s">
        <v>145</v>
      </c>
      <c r="C37" s="27">
        <v>0</v>
      </c>
      <c r="D37" s="29"/>
      <c r="E37" s="27">
        <v>0</v>
      </c>
      <c r="F37" s="29"/>
      <c r="G37" s="27">
        <v>0</v>
      </c>
      <c r="H37" s="29"/>
      <c r="I37" s="27">
        <v>0</v>
      </c>
      <c r="K37" s="27">
        <v>700000</v>
      </c>
      <c r="M37" s="46">
        <v>2726977377</v>
      </c>
      <c r="N37" s="41"/>
      <c r="O37" s="46">
        <v>2868231870</v>
      </c>
      <c r="P37" s="41"/>
      <c r="Q37" s="79">
        <f t="shared" si="0"/>
        <v>-141254493</v>
      </c>
      <c r="R37" s="79"/>
    </row>
    <row r="38" spans="1:18" ht="18.75" x14ac:dyDescent="0.2">
      <c r="A38" s="7" t="s">
        <v>146</v>
      </c>
      <c r="C38" s="27">
        <v>0</v>
      </c>
      <c r="D38" s="29"/>
      <c r="E38" s="27">
        <v>0</v>
      </c>
      <c r="F38" s="29"/>
      <c r="G38" s="27">
        <v>0</v>
      </c>
      <c r="H38" s="29"/>
      <c r="I38" s="27">
        <v>0</v>
      </c>
      <c r="K38" s="27">
        <v>100000</v>
      </c>
      <c r="M38" s="46">
        <v>1414533164</v>
      </c>
      <c r="N38" s="41"/>
      <c r="O38" s="46">
        <v>1206118235</v>
      </c>
      <c r="P38" s="41"/>
      <c r="Q38" s="79">
        <f t="shared" si="0"/>
        <v>208414929</v>
      </c>
      <c r="R38" s="79"/>
    </row>
    <row r="39" spans="1:18" ht="18.75" x14ac:dyDescent="0.2">
      <c r="A39" s="7" t="s">
        <v>23</v>
      </c>
      <c r="C39" s="27">
        <v>0</v>
      </c>
      <c r="D39" s="29"/>
      <c r="E39" s="27">
        <v>0</v>
      </c>
      <c r="F39" s="29"/>
      <c r="G39" s="27">
        <v>0</v>
      </c>
      <c r="H39" s="29"/>
      <c r="I39" s="27">
        <v>0</v>
      </c>
      <c r="K39" s="27">
        <v>1</v>
      </c>
      <c r="M39" s="46">
        <v>1</v>
      </c>
      <c r="N39" s="41"/>
      <c r="O39" s="46">
        <v>2207</v>
      </c>
      <c r="P39" s="41"/>
      <c r="Q39" s="79">
        <f t="shared" si="0"/>
        <v>-2206</v>
      </c>
      <c r="R39" s="79"/>
    </row>
    <row r="40" spans="1:18" ht="18.75" x14ac:dyDescent="0.2">
      <c r="A40" s="7" t="s">
        <v>50</v>
      </c>
      <c r="C40" s="27">
        <v>0</v>
      </c>
      <c r="D40" s="29"/>
      <c r="E40" s="27">
        <v>0</v>
      </c>
      <c r="F40" s="29"/>
      <c r="G40" s="27">
        <v>0</v>
      </c>
      <c r="H40" s="29"/>
      <c r="I40" s="27">
        <v>0</v>
      </c>
      <c r="K40" s="27">
        <v>28997</v>
      </c>
      <c r="M40" s="46">
        <v>424584414</v>
      </c>
      <c r="N40" s="41"/>
      <c r="O40" s="46">
        <v>247602179</v>
      </c>
      <c r="P40" s="41"/>
      <c r="Q40" s="79">
        <f t="shared" si="0"/>
        <v>176982235</v>
      </c>
      <c r="R40" s="79"/>
    </row>
    <row r="41" spans="1:18" ht="18.75" x14ac:dyDescent="0.2">
      <c r="A41" s="7" t="s">
        <v>55</v>
      </c>
      <c r="C41" s="27">
        <v>0</v>
      </c>
      <c r="D41" s="29"/>
      <c r="E41" s="27">
        <v>0</v>
      </c>
      <c r="F41" s="29"/>
      <c r="G41" s="27">
        <v>0</v>
      </c>
      <c r="H41" s="29"/>
      <c r="I41" s="27">
        <v>0</v>
      </c>
      <c r="K41" s="27">
        <v>250000</v>
      </c>
      <c r="M41" s="46">
        <v>2268919149</v>
      </c>
      <c r="N41" s="41"/>
      <c r="O41" s="46">
        <v>1824905502</v>
      </c>
      <c r="P41" s="41"/>
      <c r="Q41" s="79">
        <f t="shared" si="0"/>
        <v>444013647</v>
      </c>
      <c r="R41" s="79"/>
    </row>
    <row r="42" spans="1:18" ht="18.75" x14ac:dyDescent="0.2">
      <c r="A42" s="7" t="s">
        <v>147</v>
      </c>
      <c r="C42" s="27">
        <v>0</v>
      </c>
      <c r="D42" s="29"/>
      <c r="E42" s="27">
        <v>0</v>
      </c>
      <c r="F42" s="29"/>
      <c r="G42" s="27">
        <v>0</v>
      </c>
      <c r="H42" s="29"/>
      <c r="I42" s="27">
        <v>0</v>
      </c>
      <c r="K42" s="27">
        <v>2000000</v>
      </c>
      <c r="M42" s="46">
        <v>24274701127</v>
      </c>
      <c r="N42" s="41"/>
      <c r="O42" s="46">
        <v>28847331000</v>
      </c>
      <c r="P42" s="41"/>
      <c r="Q42" s="79">
        <f t="shared" si="0"/>
        <v>-4572629873</v>
      </c>
      <c r="R42" s="79"/>
    </row>
    <row r="43" spans="1:18" ht="18.75" x14ac:dyDescent="0.2">
      <c r="A43" s="7" t="s">
        <v>54</v>
      </c>
      <c r="C43" s="27">
        <v>0</v>
      </c>
      <c r="D43" s="29"/>
      <c r="E43" s="27">
        <v>0</v>
      </c>
      <c r="F43" s="29"/>
      <c r="G43" s="27">
        <v>0</v>
      </c>
      <c r="H43" s="29"/>
      <c r="I43" s="27">
        <v>0</v>
      </c>
      <c r="K43" s="27">
        <v>1</v>
      </c>
      <c r="M43" s="46">
        <v>1</v>
      </c>
      <c r="N43" s="41"/>
      <c r="O43" s="46">
        <v>4873</v>
      </c>
      <c r="P43" s="41"/>
      <c r="Q43" s="79">
        <f t="shared" si="0"/>
        <v>-4872</v>
      </c>
      <c r="R43" s="79"/>
    </row>
    <row r="44" spans="1:18" ht="18.75" x14ac:dyDescent="0.2">
      <c r="A44" s="7" t="s">
        <v>148</v>
      </c>
      <c r="C44" s="27">
        <v>0</v>
      </c>
      <c r="D44" s="29"/>
      <c r="E44" s="27">
        <v>0</v>
      </c>
      <c r="F44" s="29"/>
      <c r="G44" s="27">
        <v>0</v>
      </c>
      <c r="H44" s="29"/>
      <c r="I44" s="27">
        <v>0</v>
      </c>
      <c r="K44" s="27">
        <v>4000000</v>
      </c>
      <c r="M44" s="46">
        <v>18904843058</v>
      </c>
      <c r="N44" s="41"/>
      <c r="O44" s="46">
        <v>15980347800</v>
      </c>
      <c r="P44" s="41"/>
      <c r="Q44" s="79">
        <f t="shared" si="0"/>
        <v>2924495258</v>
      </c>
      <c r="R44" s="79"/>
    </row>
    <row r="45" spans="1:18" ht="18.75" x14ac:dyDescent="0.2">
      <c r="A45" s="7" t="s">
        <v>149</v>
      </c>
      <c r="C45" s="27">
        <v>0</v>
      </c>
      <c r="D45" s="29"/>
      <c r="E45" s="27">
        <v>0</v>
      </c>
      <c r="F45" s="29"/>
      <c r="G45" s="27">
        <v>0</v>
      </c>
      <c r="H45" s="29"/>
      <c r="I45" s="27">
        <v>0</v>
      </c>
      <c r="K45" s="27">
        <v>1100000</v>
      </c>
      <c r="M45" s="46">
        <v>11022026523</v>
      </c>
      <c r="N45" s="41"/>
      <c r="O45" s="46">
        <v>12279499650</v>
      </c>
      <c r="P45" s="41"/>
      <c r="Q45" s="79">
        <f t="shared" si="0"/>
        <v>-1257473127</v>
      </c>
      <c r="R45" s="79"/>
    </row>
    <row r="46" spans="1:18" ht="18.75" x14ac:dyDescent="0.2">
      <c r="A46" s="7" t="s">
        <v>32</v>
      </c>
      <c r="C46" s="27">
        <v>0</v>
      </c>
      <c r="D46" s="29"/>
      <c r="E46" s="27">
        <v>0</v>
      </c>
      <c r="F46" s="29"/>
      <c r="G46" s="27">
        <v>0</v>
      </c>
      <c r="H46" s="29"/>
      <c r="I46" s="27">
        <v>0</v>
      </c>
      <c r="K46" s="27">
        <v>250000</v>
      </c>
      <c r="M46" s="46">
        <v>11357021333</v>
      </c>
      <c r="N46" s="41"/>
      <c r="O46" s="46">
        <v>11623044150</v>
      </c>
      <c r="P46" s="41"/>
      <c r="Q46" s="79">
        <f t="shared" si="0"/>
        <v>-266022817</v>
      </c>
      <c r="R46" s="79"/>
    </row>
    <row r="47" spans="1:18" ht="18.75" x14ac:dyDescent="0.2">
      <c r="A47" s="7" t="s">
        <v>150</v>
      </c>
      <c r="C47" s="27">
        <v>0</v>
      </c>
      <c r="D47" s="29"/>
      <c r="E47" s="27">
        <v>0</v>
      </c>
      <c r="F47" s="29"/>
      <c r="G47" s="27">
        <v>0</v>
      </c>
      <c r="H47" s="29"/>
      <c r="I47" s="27">
        <v>0</v>
      </c>
      <c r="K47" s="27">
        <v>800000</v>
      </c>
      <c r="M47" s="46">
        <v>9097545654</v>
      </c>
      <c r="N47" s="41"/>
      <c r="O47" s="46">
        <v>8767954052</v>
      </c>
      <c r="P47" s="41"/>
      <c r="Q47" s="79">
        <f t="shared" si="0"/>
        <v>329591602</v>
      </c>
      <c r="R47" s="79"/>
    </row>
    <row r="48" spans="1:18" ht="18.75" x14ac:dyDescent="0.2">
      <c r="A48" s="7" t="s">
        <v>151</v>
      </c>
      <c r="C48" s="27">
        <v>0</v>
      </c>
      <c r="D48" s="29"/>
      <c r="E48" s="27">
        <v>0</v>
      </c>
      <c r="F48" s="29"/>
      <c r="G48" s="27">
        <v>0</v>
      </c>
      <c r="H48" s="29"/>
      <c r="I48" s="27">
        <v>0</v>
      </c>
      <c r="K48" s="27">
        <v>75</v>
      </c>
      <c r="M48" s="46">
        <v>5821905</v>
      </c>
      <c r="N48" s="41"/>
      <c r="O48" s="46">
        <v>4112010</v>
      </c>
      <c r="P48" s="41"/>
      <c r="Q48" s="79">
        <f t="shared" si="0"/>
        <v>1709895</v>
      </c>
      <c r="R48" s="79"/>
    </row>
    <row r="49" spans="1:18" ht="18.75" x14ac:dyDescent="0.2">
      <c r="A49" s="7" t="s">
        <v>22</v>
      </c>
      <c r="C49" s="27">
        <v>0</v>
      </c>
      <c r="D49" s="29"/>
      <c r="E49" s="27">
        <v>0</v>
      </c>
      <c r="F49" s="29"/>
      <c r="G49" s="27">
        <v>0</v>
      </c>
      <c r="H49" s="29"/>
      <c r="I49" s="27">
        <v>0</v>
      </c>
      <c r="K49" s="27">
        <v>1750000</v>
      </c>
      <c r="M49" s="46">
        <v>4636000733</v>
      </c>
      <c r="N49" s="41"/>
      <c r="O49" s="46">
        <v>3871011690</v>
      </c>
      <c r="P49" s="41"/>
      <c r="Q49" s="79">
        <f t="shared" si="0"/>
        <v>764989043</v>
      </c>
      <c r="R49" s="79"/>
    </row>
    <row r="50" spans="1:18" ht="18.75" x14ac:dyDescent="0.2">
      <c r="A50" s="69" t="s">
        <v>37</v>
      </c>
      <c r="C50" s="32">
        <v>0</v>
      </c>
      <c r="D50" s="29"/>
      <c r="E50" s="32">
        <v>0</v>
      </c>
      <c r="F50" s="29"/>
      <c r="G50" s="32">
        <v>0</v>
      </c>
      <c r="H50" s="29"/>
      <c r="I50" s="28">
        <v>0</v>
      </c>
      <c r="K50" s="32">
        <v>1000000</v>
      </c>
      <c r="M50" s="52">
        <v>7157160059</v>
      </c>
      <c r="N50" s="41"/>
      <c r="O50" s="52">
        <v>6540848988</v>
      </c>
      <c r="P50" s="41"/>
      <c r="Q50" s="79">
        <f t="shared" si="0"/>
        <v>616311071</v>
      </c>
      <c r="R50" s="79"/>
    </row>
    <row r="51" spans="1:18" s="37" customFormat="1" ht="21" x14ac:dyDescent="0.2">
      <c r="A51" s="60"/>
      <c r="C51" s="38"/>
      <c r="D51" s="85"/>
      <c r="E51" s="38"/>
      <c r="G51" s="38"/>
      <c r="I51" s="56">
        <f>SUM(I8:I50)</f>
        <v>-10387</v>
      </c>
      <c r="K51" s="38"/>
      <c r="M51" s="56">
        <f>SUM(M8:M50)</f>
        <v>377831973637</v>
      </c>
      <c r="N51" s="54"/>
      <c r="O51" s="56">
        <f>SUM(O8:O50)</f>
        <v>348435322413</v>
      </c>
      <c r="P51" s="54"/>
      <c r="Q51" s="80">
        <f>SUM(Q8:R50)</f>
        <v>29396651224</v>
      </c>
      <c r="R51" s="80"/>
    </row>
    <row r="53" spans="1:18" x14ac:dyDescent="0.2">
      <c r="M53" s="57"/>
      <c r="N53" s="57"/>
      <c r="O53" s="57"/>
      <c r="P53" s="57"/>
      <c r="Q53" s="57"/>
    </row>
    <row r="54" spans="1:18" x14ac:dyDescent="0.2">
      <c r="M54" s="57"/>
      <c r="N54" s="57"/>
      <c r="O54" s="72">
        <v>348435322413</v>
      </c>
      <c r="P54" s="57"/>
      <c r="Q54" s="72">
        <v>29396651224</v>
      </c>
    </row>
    <row r="55" spans="1:18" x14ac:dyDescent="0.2">
      <c r="M55" s="57"/>
      <c r="N55" s="57"/>
      <c r="O55" s="82">
        <f>O51-O54</f>
        <v>0</v>
      </c>
      <c r="P55" s="57"/>
      <c r="Q55" s="82">
        <f>Q51-Q54</f>
        <v>0</v>
      </c>
    </row>
    <row r="56" spans="1:18" x14ac:dyDescent="0.2">
      <c r="M56" s="57"/>
      <c r="N56" s="57"/>
      <c r="O56" s="57"/>
      <c r="P56" s="57"/>
      <c r="Q56" s="57"/>
    </row>
    <row r="57" spans="1:18" x14ac:dyDescent="0.2">
      <c r="M57" s="57"/>
      <c r="N57" s="57"/>
      <c r="O57" s="57"/>
      <c r="P57" s="57"/>
      <c r="Q57" s="57"/>
    </row>
    <row r="58" spans="1:18" x14ac:dyDescent="0.2">
      <c r="M58" s="57"/>
      <c r="N58" s="57"/>
      <c r="O58" s="57"/>
      <c r="P58" s="57"/>
      <c r="Q58" s="57"/>
    </row>
  </sheetData>
  <mergeCells count="52">
    <mergeCell ref="Q48:R48"/>
    <mergeCell ref="Q49:R49"/>
    <mergeCell ref="Q50:R50"/>
    <mergeCell ref="Q51:R51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6"/>
  <sheetViews>
    <sheetView rightToLeft="1" tabSelected="1" workbookViewId="0">
      <selection activeCell="L65" sqref="L65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1.7109375" bestFit="1" customWidth="1"/>
    <col min="4" max="4" width="1.28515625" customWidth="1"/>
    <col min="5" max="5" width="19.85546875" bestFit="1" customWidth="1"/>
    <col min="6" max="6" width="1.28515625" customWidth="1"/>
    <col min="7" max="7" width="19.42578125" bestFit="1" customWidth="1"/>
    <col min="8" max="8" width="1.28515625" customWidth="1"/>
    <col min="9" max="9" width="16.7109375" bestFit="1" customWidth="1"/>
    <col min="10" max="10" width="1.28515625" customWidth="1"/>
    <col min="11" max="11" width="11.7109375" bestFit="1" customWidth="1"/>
    <col min="12" max="12" width="1.28515625" customWidth="1"/>
    <col min="13" max="13" width="19.7109375" bestFit="1" customWidth="1"/>
    <col min="14" max="14" width="1.28515625" customWidth="1"/>
    <col min="15" max="15" width="17.5703125" bestFit="1" customWidth="1"/>
    <col min="16" max="16" width="1.28515625" customWidth="1"/>
    <col min="17" max="17" width="14.85546875" bestFit="1" customWidth="1"/>
    <col min="18" max="18" width="4.28515625" customWidth="1"/>
    <col min="19" max="19" width="0.28515625" customWidth="1"/>
  </cols>
  <sheetData>
    <row r="1" spans="1:18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5" spans="1:18" ht="24" x14ac:dyDescent="0.2">
      <c r="A5" s="14" t="s">
        <v>236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21" x14ac:dyDescent="0.2">
      <c r="A6" s="15" t="s">
        <v>114</v>
      </c>
      <c r="C6" s="15" t="s">
        <v>130</v>
      </c>
      <c r="D6" s="15"/>
      <c r="E6" s="15"/>
      <c r="F6" s="15"/>
      <c r="G6" s="15"/>
      <c r="H6" s="15"/>
      <c r="I6" s="36"/>
      <c r="K6" s="15" t="s">
        <v>131</v>
      </c>
      <c r="L6" s="15"/>
      <c r="M6" s="15"/>
      <c r="N6" s="15"/>
      <c r="O6" s="15"/>
      <c r="P6" s="15"/>
      <c r="Q6" s="36"/>
      <c r="R6" s="36"/>
    </row>
    <row r="7" spans="1:18" ht="42" x14ac:dyDescent="0.2">
      <c r="A7" s="15"/>
      <c r="C7" s="11" t="s">
        <v>13</v>
      </c>
      <c r="D7" s="3"/>
      <c r="E7" s="11" t="s">
        <v>15</v>
      </c>
      <c r="F7" s="3"/>
      <c r="G7" s="11" t="s">
        <v>225</v>
      </c>
      <c r="H7" s="3"/>
      <c r="I7" s="83" t="s">
        <v>237</v>
      </c>
      <c r="K7" s="11" t="s">
        <v>13</v>
      </c>
      <c r="L7" s="3"/>
      <c r="M7" s="11" t="s">
        <v>15</v>
      </c>
      <c r="N7" s="3"/>
      <c r="O7" s="11" t="s">
        <v>225</v>
      </c>
      <c r="P7" s="3"/>
      <c r="Q7" s="81" t="s">
        <v>237</v>
      </c>
      <c r="R7" s="81"/>
    </row>
    <row r="8" spans="1:18" ht="18.75" x14ac:dyDescent="0.2">
      <c r="A8" s="5" t="s">
        <v>70</v>
      </c>
      <c r="C8" s="43">
        <v>247253</v>
      </c>
      <c r="D8" s="41"/>
      <c r="E8" s="42">
        <v>2819117758</v>
      </c>
      <c r="F8" s="41"/>
      <c r="G8" s="42">
        <v>2943333051</v>
      </c>
      <c r="H8" s="41"/>
      <c r="I8" s="78">
        <f>E8-G8</f>
        <v>-124215293</v>
      </c>
      <c r="J8" s="41"/>
      <c r="K8" s="43">
        <v>247253</v>
      </c>
      <c r="L8" s="41"/>
      <c r="M8" s="42">
        <v>2819117758</v>
      </c>
      <c r="N8" s="41"/>
      <c r="O8" s="42">
        <v>2943333051</v>
      </c>
      <c r="P8" s="41"/>
      <c r="Q8" s="79">
        <f>M8-O8</f>
        <v>-124215293</v>
      </c>
      <c r="R8" s="79"/>
    </row>
    <row r="9" spans="1:18" ht="18.75" x14ac:dyDescent="0.2">
      <c r="A9" s="7" t="s">
        <v>46</v>
      </c>
      <c r="C9" s="47">
        <v>700000</v>
      </c>
      <c r="D9" s="41"/>
      <c r="E9" s="46">
        <v>15266619900</v>
      </c>
      <c r="F9" s="41"/>
      <c r="G9" s="46">
        <v>16860082050</v>
      </c>
      <c r="H9" s="41"/>
      <c r="I9" s="78">
        <f t="shared" ref="I9:I60" si="0">E9-G9</f>
        <v>-1593462150</v>
      </c>
      <c r="J9" s="41"/>
      <c r="K9" s="47">
        <v>700000</v>
      </c>
      <c r="L9" s="41"/>
      <c r="M9" s="46">
        <v>15266619900</v>
      </c>
      <c r="N9" s="41"/>
      <c r="O9" s="46">
        <v>15948538200</v>
      </c>
      <c r="P9" s="41"/>
      <c r="Q9" s="79">
        <f t="shared" ref="Q9:Q60" si="1">M9-O9</f>
        <v>-681918300</v>
      </c>
      <c r="R9" s="79"/>
    </row>
    <row r="10" spans="1:18" ht="18.75" x14ac:dyDescent="0.2">
      <c r="A10" s="7" t="s">
        <v>35</v>
      </c>
      <c r="C10" s="47">
        <v>428500</v>
      </c>
      <c r="D10" s="41"/>
      <c r="E10" s="46">
        <v>22085529536</v>
      </c>
      <c r="F10" s="41"/>
      <c r="G10" s="46">
        <v>23597653545</v>
      </c>
      <c r="H10" s="41"/>
      <c r="I10" s="78">
        <f t="shared" si="0"/>
        <v>-1512124009</v>
      </c>
      <c r="J10" s="41"/>
      <c r="K10" s="47">
        <v>428500</v>
      </c>
      <c r="L10" s="41"/>
      <c r="M10" s="46">
        <v>22085529536</v>
      </c>
      <c r="N10" s="41"/>
      <c r="O10" s="46">
        <v>18306601308</v>
      </c>
      <c r="P10" s="41"/>
      <c r="Q10" s="79">
        <f t="shared" si="1"/>
        <v>3778928228</v>
      </c>
      <c r="R10" s="79"/>
    </row>
    <row r="11" spans="1:18" ht="18.75" x14ac:dyDescent="0.2">
      <c r="A11" s="7" t="s">
        <v>55</v>
      </c>
      <c r="C11" s="47">
        <v>250000</v>
      </c>
      <c r="D11" s="41"/>
      <c r="E11" s="46">
        <v>1938397500</v>
      </c>
      <c r="F11" s="41"/>
      <c r="G11" s="46">
        <v>2276374500</v>
      </c>
      <c r="H11" s="41"/>
      <c r="I11" s="78">
        <f t="shared" si="0"/>
        <v>-337977000</v>
      </c>
      <c r="J11" s="41"/>
      <c r="K11" s="47">
        <v>250000</v>
      </c>
      <c r="L11" s="41"/>
      <c r="M11" s="46">
        <v>1938397500</v>
      </c>
      <c r="N11" s="41"/>
      <c r="O11" s="46">
        <v>1824905501</v>
      </c>
      <c r="P11" s="41"/>
      <c r="Q11" s="79">
        <f t="shared" si="1"/>
        <v>113491999</v>
      </c>
      <c r="R11" s="79"/>
    </row>
    <row r="12" spans="1:18" ht="18.75" x14ac:dyDescent="0.2">
      <c r="A12" s="7" t="s">
        <v>54</v>
      </c>
      <c r="C12" s="47">
        <v>8117981</v>
      </c>
      <c r="D12" s="41"/>
      <c r="E12" s="46">
        <v>23700647261</v>
      </c>
      <c r="F12" s="41"/>
      <c r="G12" s="46">
        <v>25048283656</v>
      </c>
      <c r="H12" s="41"/>
      <c r="I12" s="78">
        <f t="shared" si="0"/>
        <v>-1347636395</v>
      </c>
      <c r="J12" s="41"/>
      <c r="K12" s="47">
        <v>8117981</v>
      </c>
      <c r="L12" s="41"/>
      <c r="M12" s="46">
        <v>23700647261</v>
      </c>
      <c r="N12" s="41"/>
      <c r="O12" s="46">
        <v>39557566521</v>
      </c>
      <c r="P12" s="41"/>
      <c r="Q12" s="79">
        <f t="shared" si="1"/>
        <v>-15856919260</v>
      </c>
      <c r="R12" s="79"/>
    </row>
    <row r="13" spans="1:18" ht="18.75" x14ac:dyDescent="0.2">
      <c r="A13" s="7" t="s">
        <v>53</v>
      </c>
      <c r="C13" s="47">
        <v>1100000</v>
      </c>
      <c r="D13" s="41"/>
      <c r="E13" s="46">
        <v>74672041950</v>
      </c>
      <c r="F13" s="41"/>
      <c r="G13" s="46">
        <v>75803571600</v>
      </c>
      <c r="H13" s="41"/>
      <c r="I13" s="78">
        <f t="shared" si="0"/>
        <v>-1131529650</v>
      </c>
      <c r="J13" s="41"/>
      <c r="K13" s="47">
        <v>1100000</v>
      </c>
      <c r="L13" s="41"/>
      <c r="M13" s="46">
        <v>74672041950</v>
      </c>
      <c r="N13" s="41"/>
      <c r="O13" s="46">
        <v>63604590011</v>
      </c>
      <c r="P13" s="41"/>
      <c r="Q13" s="79">
        <f t="shared" si="1"/>
        <v>11067451939</v>
      </c>
      <c r="R13" s="79"/>
    </row>
    <row r="14" spans="1:18" ht="18.75" x14ac:dyDescent="0.2">
      <c r="A14" s="7" t="s">
        <v>33</v>
      </c>
      <c r="C14" s="47">
        <v>10660149</v>
      </c>
      <c r="D14" s="41"/>
      <c r="E14" s="46">
        <v>17982635729</v>
      </c>
      <c r="F14" s="41"/>
      <c r="G14" s="46">
        <v>22539225808</v>
      </c>
      <c r="H14" s="41"/>
      <c r="I14" s="78">
        <f t="shared" si="0"/>
        <v>-4556590079</v>
      </c>
      <c r="J14" s="41"/>
      <c r="K14" s="47">
        <v>10660149</v>
      </c>
      <c r="L14" s="41"/>
      <c r="M14" s="46">
        <v>17982635729</v>
      </c>
      <c r="N14" s="41"/>
      <c r="O14" s="46">
        <v>17366735140</v>
      </c>
      <c r="P14" s="41"/>
      <c r="Q14" s="79">
        <f t="shared" si="1"/>
        <v>615900589</v>
      </c>
      <c r="R14" s="79"/>
    </row>
    <row r="15" spans="1:18" ht="18.75" x14ac:dyDescent="0.2">
      <c r="A15" s="7" t="s">
        <v>68</v>
      </c>
      <c r="C15" s="47">
        <v>200000</v>
      </c>
      <c r="D15" s="41"/>
      <c r="E15" s="46">
        <v>6033883500</v>
      </c>
      <c r="F15" s="41"/>
      <c r="G15" s="46">
        <v>5302810584</v>
      </c>
      <c r="H15" s="41"/>
      <c r="I15" s="78">
        <f t="shared" si="0"/>
        <v>731072916</v>
      </c>
      <c r="J15" s="41"/>
      <c r="K15" s="47">
        <v>200000</v>
      </c>
      <c r="L15" s="41"/>
      <c r="M15" s="46">
        <v>6033883500</v>
      </c>
      <c r="N15" s="41"/>
      <c r="O15" s="46">
        <v>5302810584</v>
      </c>
      <c r="P15" s="41"/>
      <c r="Q15" s="79">
        <f t="shared" si="1"/>
        <v>731072916</v>
      </c>
      <c r="R15" s="79"/>
    </row>
    <row r="16" spans="1:18" ht="18.75" x14ac:dyDescent="0.2">
      <c r="A16" s="7" t="s">
        <v>61</v>
      </c>
      <c r="C16" s="47">
        <v>350000</v>
      </c>
      <c r="D16" s="41"/>
      <c r="E16" s="46">
        <v>1843962750</v>
      </c>
      <c r="F16" s="41"/>
      <c r="G16" s="46">
        <v>1632776827</v>
      </c>
      <c r="H16" s="41"/>
      <c r="I16" s="78">
        <f t="shared" si="0"/>
        <v>211185923</v>
      </c>
      <c r="J16" s="41"/>
      <c r="K16" s="47">
        <v>350000</v>
      </c>
      <c r="L16" s="41"/>
      <c r="M16" s="46">
        <v>1843962750</v>
      </c>
      <c r="N16" s="41"/>
      <c r="O16" s="46">
        <v>1819608525</v>
      </c>
      <c r="P16" s="41"/>
      <c r="Q16" s="79">
        <f t="shared" si="1"/>
        <v>24354225</v>
      </c>
      <c r="R16" s="79"/>
    </row>
    <row r="17" spans="1:18" ht="18.75" x14ac:dyDescent="0.2">
      <c r="A17" s="7" t="s">
        <v>19</v>
      </c>
      <c r="C17" s="47">
        <v>245000</v>
      </c>
      <c r="D17" s="41"/>
      <c r="E17" s="46">
        <v>1994611027</v>
      </c>
      <c r="F17" s="41"/>
      <c r="G17" s="46">
        <v>2177267715</v>
      </c>
      <c r="H17" s="41"/>
      <c r="I17" s="78">
        <f t="shared" si="0"/>
        <v>-182656688</v>
      </c>
      <c r="J17" s="41"/>
      <c r="K17" s="47">
        <v>245000</v>
      </c>
      <c r="L17" s="41"/>
      <c r="M17" s="46">
        <v>1994611027</v>
      </c>
      <c r="N17" s="41"/>
      <c r="O17" s="46">
        <v>1788422413</v>
      </c>
      <c r="P17" s="41"/>
      <c r="Q17" s="79">
        <f t="shared" si="1"/>
        <v>206188614</v>
      </c>
      <c r="R17" s="79"/>
    </row>
    <row r="18" spans="1:18" ht="18.75" x14ac:dyDescent="0.2">
      <c r="A18" s="7" t="s">
        <v>30</v>
      </c>
      <c r="C18" s="47">
        <v>7000000</v>
      </c>
      <c r="D18" s="41"/>
      <c r="E18" s="46">
        <v>25898978700</v>
      </c>
      <c r="F18" s="41"/>
      <c r="G18" s="46">
        <v>25634561400</v>
      </c>
      <c r="H18" s="41"/>
      <c r="I18" s="78">
        <f t="shared" si="0"/>
        <v>264417300</v>
      </c>
      <c r="J18" s="41"/>
      <c r="K18" s="47">
        <v>7000000</v>
      </c>
      <c r="L18" s="41"/>
      <c r="M18" s="46">
        <v>25898978700</v>
      </c>
      <c r="N18" s="41"/>
      <c r="O18" s="46">
        <v>24581382533</v>
      </c>
      <c r="P18" s="41"/>
      <c r="Q18" s="79">
        <f t="shared" si="1"/>
        <v>1317596167</v>
      </c>
      <c r="R18" s="79"/>
    </row>
    <row r="19" spans="1:18" ht="18.75" x14ac:dyDescent="0.2">
      <c r="A19" s="7" t="s">
        <v>52</v>
      </c>
      <c r="C19" s="47">
        <v>1400000</v>
      </c>
      <c r="D19" s="41"/>
      <c r="E19" s="46">
        <v>25912895400</v>
      </c>
      <c r="F19" s="41"/>
      <c r="G19" s="46">
        <v>28161236780</v>
      </c>
      <c r="H19" s="41"/>
      <c r="I19" s="78">
        <f t="shared" si="0"/>
        <v>-2248341380</v>
      </c>
      <c r="J19" s="41"/>
      <c r="K19" s="47">
        <v>1400000</v>
      </c>
      <c r="L19" s="41"/>
      <c r="M19" s="46">
        <v>25912895400</v>
      </c>
      <c r="N19" s="41"/>
      <c r="O19" s="46">
        <v>27213230306</v>
      </c>
      <c r="P19" s="41"/>
      <c r="Q19" s="79">
        <f t="shared" si="1"/>
        <v>-1300334906</v>
      </c>
      <c r="R19" s="79"/>
    </row>
    <row r="20" spans="1:18" ht="18.75" x14ac:dyDescent="0.2">
      <c r="A20" s="7" t="s">
        <v>44</v>
      </c>
      <c r="C20" s="47">
        <v>15000000</v>
      </c>
      <c r="D20" s="41"/>
      <c r="E20" s="46">
        <v>21739873500</v>
      </c>
      <c r="F20" s="41"/>
      <c r="G20" s="46">
        <v>24513273000</v>
      </c>
      <c r="H20" s="41"/>
      <c r="I20" s="78">
        <f t="shared" si="0"/>
        <v>-2773399500</v>
      </c>
      <c r="J20" s="41"/>
      <c r="K20" s="47">
        <v>15000000</v>
      </c>
      <c r="L20" s="41"/>
      <c r="M20" s="46">
        <v>21739873500</v>
      </c>
      <c r="N20" s="41"/>
      <c r="O20" s="46">
        <v>20875050095</v>
      </c>
      <c r="P20" s="41"/>
      <c r="Q20" s="79">
        <f t="shared" si="1"/>
        <v>864823405</v>
      </c>
      <c r="R20" s="79"/>
    </row>
    <row r="21" spans="1:18" ht="18.75" x14ac:dyDescent="0.2">
      <c r="A21" s="7" t="s">
        <v>71</v>
      </c>
      <c r="C21" s="47">
        <v>3280000</v>
      </c>
      <c r="D21" s="41"/>
      <c r="E21" s="46">
        <v>28887888240</v>
      </c>
      <c r="F21" s="41"/>
      <c r="G21" s="46">
        <v>29974190258</v>
      </c>
      <c r="H21" s="41"/>
      <c r="I21" s="78">
        <f t="shared" si="0"/>
        <v>-1086302018</v>
      </c>
      <c r="J21" s="41"/>
      <c r="K21" s="47">
        <v>3280000</v>
      </c>
      <c r="L21" s="41"/>
      <c r="M21" s="46">
        <v>28887888240</v>
      </c>
      <c r="N21" s="41"/>
      <c r="O21" s="46">
        <v>29974190258</v>
      </c>
      <c r="P21" s="41"/>
      <c r="Q21" s="79">
        <f t="shared" si="1"/>
        <v>-1086302018</v>
      </c>
      <c r="R21" s="79"/>
    </row>
    <row r="22" spans="1:18" ht="18.75" x14ac:dyDescent="0.2">
      <c r="A22" s="7" t="s">
        <v>40</v>
      </c>
      <c r="C22" s="47">
        <v>650000</v>
      </c>
      <c r="D22" s="41"/>
      <c r="E22" s="46">
        <v>22317416550</v>
      </c>
      <c r="F22" s="41"/>
      <c r="G22" s="46">
        <v>18692613225</v>
      </c>
      <c r="H22" s="41"/>
      <c r="I22" s="78">
        <f t="shared" si="0"/>
        <v>3624803325</v>
      </c>
      <c r="J22" s="41"/>
      <c r="K22" s="47">
        <v>650000</v>
      </c>
      <c r="L22" s="41"/>
      <c r="M22" s="46">
        <v>22317416550</v>
      </c>
      <c r="N22" s="41"/>
      <c r="O22" s="46">
        <v>20168699200</v>
      </c>
      <c r="P22" s="41"/>
      <c r="Q22" s="79">
        <f t="shared" si="1"/>
        <v>2148717350</v>
      </c>
      <c r="R22" s="79"/>
    </row>
    <row r="23" spans="1:18" ht="18.75" x14ac:dyDescent="0.2">
      <c r="A23" s="7" t="s">
        <v>48</v>
      </c>
      <c r="C23" s="47">
        <v>200000</v>
      </c>
      <c r="D23" s="41"/>
      <c r="E23" s="46">
        <v>6365896200</v>
      </c>
      <c r="F23" s="41"/>
      <c r="G23" s="46">
        <v>6648590885</v>
      </c>
      <c r="H23" s="41"/>
      <c r="I23" s="78">
        <f t="shared" si="0"/>
        <v>-282694685</v>
      </c>
      <c r="J23" s="41"/>
      <c r="K23" s="47">
        <v>200000</v>
      </c>
      <c r="L23" s="41"/>
      <c r="M23" s="46">
        <v>6365896200</v>
      </c>
      <c r="N23" s="41"/>
      <c r="O23" s="46">
        <v>6928423606</v>
      </c>
      <c r="P23" s="41"/>
      <c r="Q23" s="79">
        <f t="shared" si="1"/>
        <v>-562527406</v>
      </c>
      <c r="R23" s="79"/>
    </row>
    <row r="24" spans="1:18" ht="18.75" x14ac:dyDescent="0.2">
      <c r="A24" s="7" t="s">
        <v>51</v>
      </c>
      <c r="C24" s="47">
        <v>294172</v>
      </c>
      <c r="D24" s="41"/>
      <c r="E24" s="46">
        <v>35029192639</v>
      </c>
      <c r="F24" s="41"/>
      <c r="G24" s="46">
        <v>34678286627</v>
      </c>
      <c r="H24" s="41"/>
      <c r="I24" s="78">
        <f t="shared" si="0"/>
        <v>350906012</v>
      </c>
      <c r="J24" s="41"/>
      <c r="K24" s="47">
        <v>294172</v>
      </c>
      <c r="L24" s="41"/>
      <c r="M24" s="46">
        <v>35029192639</v>
      </c>
      <c r="N24" s="41"/>
      <c r="O24" s="46">
        <v>17285045303</v>
      </c>
      <c r="P24" s="41"/>
      <c r="Q24" s="79">
        <f t="shared" si="1"/>
        <v>17744147336</v>
      </c>
      <c r="R24" s="79"/>
    </row>
    <row r="25" spans="1:18" ht="18.75" x14ac:dyDescent="0.2">
      <c r="A25" s="7" t="s">
        <v>29</v>
      </c>
      <c r="C25" s="47">
        <v>4600000</v>
      </c>
      <c r="D25" s="41"/>
      <c r="E25" s="46">
        <v>18395690490</v>
      </c>
      <c r="F25" s="41"/>
      <c r="G25" s="46">
        <v>19117851017</v>
      </c>
      <c r="H25" s="41"/>
      <c r="I25" s="78">
        <f t="shared" si="0"/>
        <v>-722160527</v>
      </c>
      <c r="J25" s="41"/>
      <c r="K25" s="47">
        <v>4600000</v>
      </c>
      <c r="L25" s="41"/>
      <c r="M25" s="46">
        <v>18395690490</v>
      </c>
      <c r="N25" s="41"/>
      <c r="O25" s="46">
        <v>16934032351</v>
      </c>
      <c r="P25" s="41"/>
      <c r="Q25" s="79">
        <f t="shared" si="1"/>
        <v>1461658139</v>
      </c>
      <c r="R25" s="79"/>
    </row>
    <row r="26" spans="1:18" ht="18.75" x14ac:dyDescent="0.2">
      <c r="A26" s="7" t="s">
        <v>72</v>
      </c>
      <c r="C26" s="47">
        <v>1800000</v>
      </c>
      <c r="D26" s="41"/>
      <c r="E26" s="46">
        <v>19986369300</v>
      </c>
      <c r="F26" s="41"/>
      <c r="G26" s="46">
        <v>19638207270</v>
      </c>
      <c r="H26" s="41"/>
      <c r="I26" s="78">
        <f t="shared" si="0"/>
        <v>348162030</v>
      </c>
      <c r="J26" s="41"/>
      <c r="K26" s="47">
        <v>1800000</v>
      </c>
      <c r="L26" s="41"/>
      <c r="M26" s="46">
        <v>19986369300</v>
      </c>
      <c r="N26" s="41"/>
      <c r="O26" s="46">
        <v>19638207270</v>
      </c>
      <c r="P26" s="41"/>
      <c r="Q26" s="79">
        <f t="shared" si="1"/>
        <v>348162030</v>
      </c>
      <c r="R26" s="79"/>
    </row>
    <row r="27" spans="1:18" ht="18.75" x14ac:dyDescent="0.2">
      <c r="A27" s="7" t="s">
        <v>49</v>
      </c>
      <c r="C27" s="47">
        <v>385000</v>
      </c>
      <c r="D27" s="41"/>
      <c r="E27" s="46">
        <v>25297081425</v>
      </c>
      <c r="F27" s="41"/>
      <c r="G27" s="46">
        <v>24129818212</v>
      </c>
      <c r="H27" s="41"/>
      <c r="I27" s="78">
        <f t="shared" si="0"/>
        <v>1167263213</v>
      </c>
      <c r="J27" s="41"/>
      <c r="K27" s="47">
        <v>385000</v>
      </c>
      <c r="L27" s="41"/>
      <c r="M27" s="46">
        <v>25297081425</v>
      </c>
      <c r="N27" s="41"/>
      <c r="O27" s="46">
        <v>17451541800</v>
      </c>
      <c r="P27" s="41"/>
      <c r="Q27" s="79">
        <f t="shared" si="1"/>
        <v>7845539625</v>
      </c>
      <c r="R27" s="79"/>
    </row>
    <row r="28" spans="1:18" ht="18.75" x14ac:dyDescent="0.2">
      <c r="A28" s="7" t="s">
        <v>60</v>
      </c>
      <c r="C28" s="47">
        <v>8749999</v>
      </c>
      <c r="D28" s="41"/>
      <c r="E28" s="46">
        <v>57406380939</v>
      </c>
      <c r="F28" s="41"/>
      <c r="G28" s="46">
        <v>58276175067</v>
      </c>
      <c r="H28" s="41"/>
      <c r="I28" s="78">
        <f t="shared" si="0"/>
        <v>-869794128</v>
      </c>
      <c r="J28" s="41"/>
      <c r="K28" s="47">
        <v>8749999</v>
      </c>
      <c r="L28" s="41"/>
      <c r="M28" s="46">
        <v>57406380939</v>
      </c>
      <c r="N28" s="41"/>
      <c r="O28" s="46">
        <v>54097404215</v>
      </c>
      <c r="P28" s="41"/>
      <c r="Q28" s="79">
        <f t="shared" si="1"/>
        <v>3308976724</v>
      </c>
      <c r="R28" s="79"/>
    </row>
    <row r="29" spans="1:18" ht="18.75" x14ac:dyDescent="0.2">
      <c r="A29" s="7" t="s">
        <v>41</v>
      </c>
      <c r="C29" s="47">
        <v>595000</v>
      </c>
      <c r="D29" s="41"/>
      <c r="E29" s="46">
        <v>23096503237</v>
      </c>
      <c r="F29" s="41"/>
      <c r="G29" s="46">
        <v>21972729712</v>
      </c>
      <c r="H29" s="41"/>
      <c r="I29" s="78">
        <f t="shared" si="0"/>
        <v>1123773525</v>
      </c>
      <c r="J29" s="41"/>
      <c r="K29" s="47">
        <v>595000</v>
      </c>
      <c r="L29" s="41"/>
      <c r="M29" s="46">
        <v>23096503237</v>
      </c>
      <c r="N29" s="41"/>
      <c r="O29" s="46">
        <v>11029405607</v>
      </c>
      <c r="P29" s="41"/>
      <c r="Q29" s="79">
        <f t="shared" si="1"/>
        <v>12067097630</v>
      </c>
      <c r="R29" s="79"/>
    </row>
    <row r="30" spans="1:18" ht="18.75" x14ac:dyDescent="0.2">
      <c r="A30" s="7" t="s">
        <v>32</v>
      </c>
      <c r="C30" s="47">
        <v>250000</v>
      </c>
      <c r="D30" s="41"/>
      <c r="E30" s="46">
        <v>11083657500</v>
      </c>
      <c r="F30" s="41"/>
      <c r="G30" s="46">
        <v>11444000625</v>
      </c>
      <c r="H30" s="41"/>
      <c r="I30" s="78">
        <f t="shared" si="0"/>
        <v>-360343125</v>
      </c>
      <c r="J30" s="41"/>
      <c r="K30" s="47">
        <v>250000</v>
      </c>
      <c r="L30" s="41"/>
      <c r="M30" s="46">
        <v>11083657500</v>
      </c>
      <c r="N30" s="41"/>
      <c r="O30" s="46">
        <v>11623044150</v>
      </c>
      <c r="P30" s="41"/>
      <c r="Q30" s="79">
        <f t="shared" si="1"/>
        <v>-539386650</v>
      </c>
      <c r="R30" s="79"/>
    </row>
    <row r="31" spans="1:18" ht="18.75" x14ac:dyDescent="0.2">
      <c r="A31" s="7" t="s">
        <v>66</v>
      </c>
      <c r="C31" s="47">
        <v>4472601</v>
      </c>
      <c r="D31" s="41"/>
      <c r="E31" s="46">
        <v>32500179765</v>
      </c>
      <c r="F31" s="41"/>
      <c r="G31" s="46">
        <v>32411259985</v>
      </c>
      <c r="H31" s="41"/>
      <c r="I31" s="78">
        <f t="shared" si="0"/>
        <v>88919780</v>
      </c>
      <c r="J31" s="41"/>
      <c r="K31" s="47">
        <v>4472601</v>
      </c>
      <c r="L31" s="41"/>
      <c r="M31" s="46">
        <v>32500179765</v>
      </c>
      <c r="N31" s="41"/>
      <c r="O31" s="46">
        <v>20517192000</v>
      </c>
      <c r="P31" s="41"/>
      <c r="Q31" s="79">
        <f t="shared" si="1"/>
        <v>11982987765</v>
      </c>
      <c r="R31" s="79"/>
    </row>
    <row r="32" spans="1:18" ht="18.75" x14ac:dyDescent="0.2">
      <c r="A32" s="7" t="s">
        <v>56</v>
      </c>
      <c r="C32" s="47">
        <v>1206000</v>
      </c>
      <c r="D32" s="41"/>
      <c r="E32" s="46">
        <v>23365085607</v>
      </c>
      <c r="F32" s="41"/>
      <c r="G32" s="46">
        <v>21458954970</v>
      </c>
      <c r="H32" s="41"/>
      <c r="I32" s="78">
        <f t="shared" si="0"/>
        <v>1906130637</v>
      </c>
      <c r="J32" s="41"/>
      <c r="K32" s="47">
        <v>1206000</v>
      </c>
      <c r="L32" s="41"/>
      <c r="M32" s="46">
        <v>23365085607</v>
      </c>
      <c r="N32" s="41"/>
      <c r="O32" s="46">
        <v>20026106994</v>
      </c>
      <c r="P32" s="41"/>
      <c r="Q32" s="79">
        <f t="shared" si="1"/>
        <v>3338978613</v>
      </c>
      <c r="R32" s="79"/>
    </row>
    <row r="33" spans="1:18" ht="18.75" x14ac:dyDescent="0.2">
      <c r="A33" s="7" t="s">
        <v>45</v>
      </c>
      <c r="C33" s="47">
        <v>1440000</v>
      </c>
      <c r="D33" s="41"/>
      <c r="E33" s="46">
        <v>6271103592</v>
      </c>
      <c r="F33" s="41"/>
      <c r="G33" s="46">
        <v>6613215840</v>
      </c>
      <c r="H33" s="41"/>
      <c r="I33" s="78">
        <f t="shared" si="0"/>
        <v>-342112248</v>
      </c>
      <c r="J33" s="41"/>
      <c r="K33" s="47">
        <v>1440000</v>
      </c>
      <c r="L33" s="41"/>
      <c r="M33" s="46">
        <v>6271103592</v>
      </c>
      <c r="N33" s="41"/>
      <c r="O33" s="46">
        <v>5980204800</v>
      </c>
      <c r="P33" s="41"/>
      <c r="Q33" s="79">
        <f t="shared" si="1"/>
        <v>290898792</v>
      </c>
      <c r="R33" s="79"/>
    </row>
    <row r="34" spans="1:18" ht="18.75" x14ac:dyDescent="0.2">
      <c r="A34" s="7" t="s">
        <v>62</v>
      </c>
      <c r="C34" s="47">
        <v>281250</v>
      </c>
      <c r="D34" s="41"/>
      <c r="E34" s="46">
        <v>5116251093</v>
      </c>
      <c r="F34" s="41"/>
      <c r="G34" s="46">
        <v>5790030609</v>
      </c>
      <c r="H34" s="41"/>
      <c r="I34" s="78">
        <f t="shared" si="0"/>
        <v>-673779516</v>
      </c>
      <c r="J34" s="41"/>
      <c r="K34" s="47">
        <v>281250</v>
      </c>
      <c r="L34" s="41"/>
      <c r="M34" s="46">
        <v>5116251093</v>
      </c>
      <c r="N34" s="41"/>
      <c r="O34" s="46">
        <v>4498076250</v>
      </c>
      <c r="P34" s="41"/>
      <c r="Q34" s="79">
        <f t="shared" si="1"/>
        <v>618174843</v>
      </c>
      <c r="R34" s="79"/>
    </row>
    <row r="35" spans="1:18" ht="18.75" x14ac:dyDescent="0.2">
      <c r="A35" s="7" t="s">
        <v>21</v>
      </c>
      <c r="C35" s="47">
        <v>2035520</v>
      </c>
      <c r="D35" s="41"/>
      <c r="E35" s="46">
        <v>33446945083</v>
      </c>
      <c r="F35" s="41"/>
      <c r="G35" s="46">
        <v>36522526240</v>
      </c>
      <c r="H35" s="41"/>
      <c r="I35" s="78">
        <f t="shared" si="0"/>
        <v>-3075581157</v>
      </c>
      <c r="J35" s="41"/>
      <c r="K35" s="47">
        <v>2035520</v>
      </c>
      <c r="L35" s="41"/>
      <c r="M35" s="46">
        <v>33446945083</v>
      </c>
      <c r="N35" s="41"/>
      <c r="O35" s="46">
        <v>29116850559</v>
      </c>
      <c r="P35" s="41"/>
      <c r="Q35" s="79">
        <f t="shared" si="1"/>
        <v>4330094524</v>
      </c>
      <c r="R35" s="79"/>
    </row>
    <row r="36" spans="1:18" ht="18.75" x14ac:dyDescent="0.2">
      <c r="A36" s="7" t="s">
        <v>65</v>
      </c>
      <c r="C36" s="47">
        <v>305300</v>
      </c>
      <c r="D36" s="41"/>
      <c r="E36" s="46">
        <v>18375923805</v>
      </c>
      <c r="F36" s="41"/>
      <c r="G36" s="46">
        <v>17268209158</v>
      </c>
      <c r="H36" s="41"/>
      <c r="I36" s="78">
        <f t="shared" si="0"/>
        <v>1107714647</v>
      </c>
      <c r="J36" s="41"/>
      <c r="K36" s="47">
        <v>305300</v>
      </c>
      <c r="L36" s="41"/>
      <c r="M36" s="46">
        <v>18375923805</v>
      </c>
      <c r="N36" s="41"/>
      <c r="O36" s="46">
        <v>15599050101</v>
      </c>
      <c r="P36" s="41"/>
      <c r="Q36" s="79">
        <f t="shared" si="1"/>
        <v>2776873704</v>
      </c>
      <c r="R36" s="79"/>
    </row>
    <row r="37" spans="1:18" ht="18.75" x14ac:dyDescent="0.2">
      <c r="A37" s="7" t="s">
        <v>69</v>
      </c>
      <c r="C37" s="47">
        <v>1200000</v>
      </c>
      <c r="D37" s="41"/>
      <c r="E37" s="46">
        <v>11534956200</v>
      </c>
      <c r="F37" s="41"/>
      <c r="G37" s="46">
        <v>12046928609</v>
      </c>
      <c r="H37" s="41"/>
      <c r="I37" s="78">
        <f t="shared" si="0"/>
        <v>-511972409</v>
      </c>
      <c r="J37" s="41"/>
      <c r="K37" s="47">
        <v>1200000</v>
      </c>
      <c r="L37" s="41"/>
      <c r="M37" s="46">
        <v>11534956200</v>
      </c>
      <c r="N37" s="41"/>
      <c r="O37" s="46">
        <v>12046928609</v>
      </c>
      <c r="P37" s="41"/>
      <c r="Q37" s="79">
        <f t="shared" si="1"/>
        <v>-511972409</v>
      </c>
      <c r="R37" s="79"/>
    </row>
    <row r="38" spans="1:18" ht="18.75" x14ac:dyDescent="0.2">
      <c r="A38" s="7" t="s">
        <v>25</v>
      </c>
      <c r="C38" s="47">
        <v>5769173</v>
      </c>
      <c r="D38" s="41"/>
      <c r="E38" s="46">
        <v>23249067389</v>
      </c>
      <c r="F38" s="41"/>
      <c r="G38" s="46">
        <v>24350157902</v>
      </c>
      <c r="H38" s="41"/>
      <c r="I38" s="78">
        <f t="shared" si="0"/>
        <v>-1101090513</v>
      </c>
      <c r="J38" s="41"/>
      <c r="K38" s="47">
        <v>5769173</v>
      </c>
      <c r="L38" s="41"/>
      <c r="M38" s="46">
        <v>23249067389</v>
      </c>
      <c r="N38" s="41"/>
      <c r="O38" s="46">
        <v>14232209004</v>
      </c>
      <c r="P38" s="41"/>
      <c r="Q38" s="79">
        <f t="shared" si="1"/>
        <v>9016858385</v>
      </c>
      <c r="R38" s="79"/>
    </row>
    <row r="39" spans="1:18" ht="18.75" x14ac:dyDescent="0.2">
      <c r="A39" s="7" t="s">
        <v>64</v>
      </c>
      <c r="C39" s="47">
        <v>50000</v>
      </c>
      <c r="D39" s="41"/>
      <c r="E39" s="46">
        <v>656073000</v>
      </c>
      <c r="F39" s="41"/>
      <c r="G39" s="46">
        <v>734105925</v>
      </c>
      <c r="H39" s="41"/>
      <c r="I39" s="78">
        <f t="shared" si="0"/>
        <v>-78032925</v>
      </c>
      <c r="J39" s="41"/>
      <c r="K39" s="47">
        <v>50000</v>
      </c>
      <c r="L39" s="41"/>
      <c r="M39" s="46">
        <v>656073000</v>
      </c>
      <c r="N39" s="41"/>
      <c r="O39" s="46">
        <v>908064676</v>
      </c>
      <c r="P39" s="41"/>
      <c r="Q39" s="79">
        <f t="shared" si="1"/>
        <v>-251991676</v>
      </c>
      <c r="R39" s="79"/>
    </row>
    <row r="40" spans="1:18" ht="18.75" x14ac:dyDescent="0.2">
      <c r="A40" s="7" t="s">
        <v>24</v>
      </c>
      <c r="C40" s="47">
        <v>29884507</v>
      </c>
      <c r="D40" s="41"/>
      <c r="E40" s="46">
        <v>73761721657</v>
      </c>
      <c r="F40" s="41"/>
      <c r="G40" s="46">
        <v>76851218520</v>
      </c>
      <c r="H40" s="41"/>
      <c r="I40" s="78">
        <f t="shared" si="0"/>
        <v>-3089496863</v>
      </c>
      <c r="J40" s="41"/>
      <c r="K40" s="47">
        <v>29884507</v>
      </c>
      <c r="L40" s="41"/>
      <c r="M40" s="46">
        <v>73761721657</v>
      </c>
      <c r="N40" s="41"/>
      <c r="O40" s="46">
        <v>56892394831</v>
      </c>
      <c r="P40" s="41"/>
      <c r="Q40" s="79">
        <f t="shared" si="1"/>
        <v>16869326826</v>
      </c>
      <c r="R40" s="79"/>
    </row>
    <row r="41" spans="1:18" ht="18.75" x14ac:dyDescent="0.2">
      <c r="A41" s="7" t="s">
        <v>38</v>
      </c>
      <c r="C41" s="47">
        <v>617383</v>
      </c>
      <c r="D41" s="41"/>
      <c r="E41" s="46">
        <v>613709571</v>
      </c>
      <c r="F41" s="41"/>
      <c r="G41" s="46">
        <v>613709571</v>
      </c>
      <c r="H41" s="41"/>
      <c r="I41" s="53">
        <f t="shared" si="0"/>
        <v>0</v>
      </c>
      <c r="J41" s="41"/>
      <c r="K41" s="47">
        <v>617383</v>
      </c>
      <c r="L41" s="41"/>
      <c r="M41" s="46">
        <v>613709579</v>
      </c>
      <c r="N41" s="41"/>
      <c r="O41" s="46">
        <v>1861994838</v>
      </c>
      <c r="P41" s="41"/>
      <c r="Q41" s="79">
        <f t="shared" si="1"/>
        <v>-1248285259</v>
      </c>
      <c r="R41" s="79"/>
    </row>
    <row r="42" spans="1:18" ht="18.75" x14ac:dyDescent="0.2">
      <c r="A42" s="7" t="s">
        <v>23</v>
      </c>
      <c r="C42" s="47">
        <v>72634517</v>
      </c>
      <c r="D42" s="41"/>
      <c r="E42" s="46">
        <v>46137296297</v>
      </c>
      <c r="F42" s="41"/>
      <c r="G42" s="46">
        <v>47797950154</v>
      </c>
      <c r="H42" s="41"/>
      <c r="I42" s="78">
        <f t="shared" si="0"/>
        <v>-1660653857</v>
      </c>
      <c r="J42" s="41"/>
      <c r="K42" s="47">
        <v>72634517</v>
      </c>
      <c r="L42" s="41"/>
      <c r="M42" s="46">
        <v>46137296297</v>
      </c>
      <c r="N42" s="41"/>
      <c r="O42" s="46">
        <v>44141738968</v>
      </c>
      <c r="P42" s="41"/>
      <c r="Q42" s="79">
        <f t="shared" si="1"/>
        <v>1995557329</v>
      </c>
      <c r="R42" s="79"/>
    </row>
    <row r="43" spans="1:18" ht="18.75" x14ac:dyDescent="0.2">
      <c r="A43" s="7" t="s">
        <v>27</v>
      </c>
      <c r="C43" s="47">
        <v>1891700</v>
      </c>
      <c r="D43" s="41"/>
      <c r="E43" s="46">
        <v>4655980297</v>
      </c>
      <c r="F43" s="41"/>
      <c r="G43" s="46">
        <v>5237037612</v>
      </c>
      <c r="H43" s="41"/>
      <c r="I43" s="78">
        <f t="shared" si="0"/>
        <v>-581057315</v>
      </c>
      <c r="J43" s="41"/>
      <c r="K43" s="47">
        <v>1891700</v>
      </c>
      <c r="L43" s="41"/>
      <c r="M43" s="46">
        <v>4655980293</v>
      </c>
      <c r="N43" s="41"/>
      <c r="O43" s="46">
        <v>5208830946</v>
      </c>
      <c r="P43" s="41"/>
      <c r="Q43" s="79">
        <f t="shared" si="1"/>
        <v>-552850653</v>
      </c>
      <c r="R43" s="79"/>
    </row>
    <row r="44" spans="1:18" ht="18.75" x14ac:dyDescent="0.2">
      <c r="A44" s="7" t="s">
        <v>20</v>
      </c>
      <c r="C44" s="47">
        <v>40000000</v>
      </c>
      <c r="D44" s="41"/>
      <c r="E44" s="46">
        <v>22783626000</v>
      </c>
      <c r="F44" s="41"/>
      <c r="G44" s="46">
        <v>23936724205</v>
      </c>
      <c r="H44" s="41"/>
      <c r="I44" s="78">
        <f t="shared" si="0"/>
        <v>-1153098205</v>
      </c>
      <c r="J44" s="41"/>
      <c r="K44" s="47">
        <v>40000000</v>
      </c>
      <c r="L44" s="41"/>
      <c r="M44" s="46">
        <v>22783626000</v>
      </c>
      <c r="N44" s="41"/>
      <c r="O44" s="46">
        <v>15719710698</v>
      </c>
      <c r="P44" s="41"/>
      <c r="Q44" s="79">
        <f t="shared" si="1"/>
        <v>7063915302</v>
      </c>
      <c r="R44" s="79"/>
    </row>
    <row r="45" spans="1:18" ht="18.75" x14ac:dyDescent="0.2">
      <c r="A45" s="7" t="s">
        <v>50</v>
      </c>
      <c r="C45" s="47">
        <v>4400000</v>
      </c>
      <c r="D45" s="41"/>
      <c r="E45" s="46">
        <v>64863750600</v>
      </c>
      <c r="F45" s="41"/>
      <c r="G45" s="46">
        <v>68056639200</v>
      </c>
      <c r="H45" s="41"/>
      <c r="I45" s="78">
        <f t="shared" si="0"/>
        <v>-3192888600</v>
      </c>
      <c r="J45" s="41"/>
      <c r="K45" s="47">
        <v>4400000</v>
      </c>
      <c r="L45" s="41"/>
      <c r="M45" s="46">
        <v>64863750600</v>
      </c>
      <c r="N45" s="41"/>
      <c r="O45" s="46">
        <v>37571113799</v>
      </c>
      <c r="P45" s="41"/>
      <c r="Q45" s="79">
        <f t="shared" si="1"/>
        <v>27292636801</v>
      </c>
      <c r="R45" s="79"/>
    </row>
    <row r="46" spans="1:18" ht="18.75" x14ac:dyDescent="0.2">
      <c r="A46" s="7" t="s">
        <v>57</v>
      </c>
      <c r="C46" s="47">
        <v>8000000</v>
      </c>
      <c r="D46" s="41"/>
      <c r="E46" s="46">
        <v>27817495200</v>
      </c>
      <c r="F46" s="41"/>
      <c r="G46" s="46">
        <v>29686309200</v>
      </c>
      <c r="H46" s="41"/>
      <c r="I46" s="78">
        <f t="shared" si="0"/>
        <v>-1868814000</v>
      </c>
      <c r="J46" s="41"/>
      <c r="K46" s="47">
        <v>8000000</v>
      </c>
      <c r="L46" s="41"/>
      <c r="M46" s="46">
        <v>27817495200</v>
      </c>
      <c r="N46" s="41"/>
      <c r="O46" s="46">
        <v>32751163989</v>
      </c>
      <c r="P46" s="41"/>
      <c r="Q46" s="79">
        <f t="shared" si="1"/>
        <v>-4933668789</v>
      </c>
      <c r="R46" s="79"/>
    </row>
    <row r="47" spans="1:18" ht="18.75" x14ac:dyDescent="0.2">
      <c r="A47" s="7" t="s">
        <v>59</v>
      </c>
      <c r="C47" s="47">
        <v>175000</v>
      </c>
      <c r="D47" s="41"/>
      <c r="E47" s="46">
        <v>8871896250</v>
      </c>
      <c r="F47" s="41"/>
      <c r="G47" s="46">
        <v>8532676687</v>
      </c>
      <c r="H47" s="41"/>
      <c r="I47" s="78">
        <f>E47-G47</f>
        <v>339219563</v>
      </c>
      <c r="J47" s="41"/>
      <c r="K47" s="47">
        <v>175000</v>
      </c>
      <c r="L47" s="41"/>
      <c r="M47" s="46">
        <v>8871896250</v>
      </c>
      <c r="N47" s="41"/>
      <c r="O47" s="46">
        <v>7339157909</v>
      </c>
      <c r="P47" s="41"/>
      <c r="Q47" s="79">
        <f t="shared" si="1"/>
        <v>1532738341</v>
      </c>
      <c r="R47" s="79"/>
    </row>
    <row r="48" spans="1:18" ht="18.75" x14ac:dyDescent="0.2">
      <c r="A48" s="7" t="s">
        <v>31</v>
      </c>
      <c r="C48" s="47">
        <v>50000</v>
      </c>
      <c r="D48" s="41"/>
      <c r="E48" s="46">
        <v>13307347350</v>
      </c>
      <c r="F48" s="41"/>
      <c r="G48" s="46">
        <v>13971869775</v>
      </c>
      <c r="H48" s="41"/>
      <c r="I48" s="78">
        <f t="shared" si="0"/>
        <v>-664522425</v>
      </c>
      <c r="J48" s="41"/>
      <c r="K48" s="47">
        <v>50000</v>
      </c>
      <c r="L48" s="41"/>
      <c r="M48" s="46">
        <v>13307347350</v>
      </c>
      <c r="N48" s="41"/>
      <c r="O48" s="46">
        <v>13761258598</v>
      </c>
      <c r="P48" s="41"/>
      <c r="Q48" s="79">
        <f t="shared" si="1"/>
        <v>-453911248</v>
      </c>
      <c r="R48" s="79"/>
    </row>
    <row r="49" spans="1:18" ht="18.75" x14ac:dyDescent="0.2">
      <c r="A49" s="7" t="s">
        <v>34</v>
      </c>
      <c r="C49" s="47">
        <v>8000000</v>
      </c>
      <c r="D49" s="41"/>
      <c r="E49" s="46">
        <v>69583500000</v>
      </c>
      <c r="F49" s="41"/>
      <c r="G49" s="46">
        <v>70458264000</v>
      </c>
      <c r="H49" s="41"/>
      <c r="I49" s="78">
        <f>E49-G49</f>
        <v>-874764000</v>
      </c>
      <c r="J49" s="41"/>
      <c r="K49" s="47">
        <v>8000000</v>
      </c>
      <c r="L49" s="41"/>
      <c r="M49" s="46">
        <v>69583500000</v>
      </c>
      <c r="N49" s="41"/>
      <c r="O49" s="46">
        <v>48831724657</v>
      </c>
      <c r="P49" s="41"/>
      <c r="Q49" s="79">
        <f t="shared" si="1"/>
        <v>20751775343</v>
      </c>
      <c r="R49" s="79"/>
    </row>
    <row r="50" spans="1:18" ht="18.75" x14ac:dyDescent="0.2">
      <c r="A50" s="7" t="s">
        <v>67</v>
      </c>
      <c r="C50" s="47">
        <v>3750000</v>
      </c>
      <c r="D50" s="41"/>
      <c r="E50" s="46">
        <v>12938803312</v>
      </c>
      <c r="F50" s="41"/>
      <c r="G50" s="46">
        <v>11808212130</v>
      </c>
      <c r="H50" s="41"/>
      <c r="I50" s="78">
        <f t="shared" si="0"/>
        <v>1130591182</v>
      </c>
      <c r="J50" s="41"/>
      <c r="K50" s="47">
        <v>3750000</v>
      </c>
      <c r="L50" s="41"/>
      <c r="M50" s="46">
        <v>12938803319</v>
      </c>
      <c r="N50" s="41"/>
      <c r="O50" s="46">
        <v>11808212130</v>
      </c>
      <c r="P50" s="41"/>
      <c r="Q50" s="79">
        <f t="shared" si="1"/>
        <v>1130591189</v>
      </c>
      <c r="R50" s="79"/>
    </row>
    <row r="51" spans="1:18" ht="18.75" x14ac:dyDescent="0.2">
      <c r="A51" s="7" t="s">
        <v>22</v>
      </c>
      <c r="C51" s="47">
        <v>1750000</v>
      </c>
      <c r="D51" s="41"/>
      <c r="E51" s="46">
        <v>6610432500</v>
      </c>
      <c r="F51" s="41"/>
      <c r="G51" s="46">
        <v>6078118725</v>
      </c>
      <c r="H51" s="41"/>
      <c r="I51" s="78">
        <f t="shared" si="0"/>
        <v>532313775</v>
      </c>
      <c r="J51" s="41"/>
      <c r="K51" s="47">
        <v>1750000</v>
      </c>
      <c r="L51" s="41"/>
      <c r="M51" s="46">
        <v>6610432500</v>
      </c>
      <c r="N51" s="41"/>
      <c r="O51" s="46">
        <v>3871011690</v>
      </c>
      <c r="P51" s="41"/>
      <c r="Q51" s="79">
        <f t="shared" si="1"/>
        <v>2739420810</v>
      </c>
      <c r="R51" s="79"/>
    </row>
    <row r="52" spans="1:18" ht="18.75" x14ac:dyDescent="0.2">
      <c r="A52" s="7" t="s">
        <v>37</v>
      </c>
      <c r="C52" s="47">
        <v>1000000</v>
      </c>
      <c r="D52" s="41"/>
      <c r="E52" s="46">
        <v>7177041000</v>
      </c>
      <c r="F52" s="41"/>
      <c r="G52" s="46">
        <v>7385791500</v>
      </c>
      <c r="H52" s="41"/>
      <c r="I52" s="78">
        <f t="shared" si="0"/>
        <v>-208750500</v>
      </c>
      <c r="J52" s="41"/>
      <c r="K52" s="47">
        <v>1000000</v>
      </c>
      <c r="L52" s="41"/>
      <c r="M52" s="46">
        <v>7177041000</v>
      </c>
      <c r="N52" s="41"/>
      <c r="O52" s="46">
        <v>6540849012</v>
      </c>
      <c r="P52" s="41"/>
      <c r="Q52" s="79">
        <f t="shared" si="1"/>
        <v>636191988</v>
      </c>
      <c r="R52" s="79"/>
    </row>
    <row r="53" spans="1:18" ht="18.75" x14ac:dyDescent="0.2">
      <c r="A53" s="7" t="s">
        <v>28</v>
      </c>
      <c r="C53" s="47">
        <v>6062500</v>
      </c>
      <c r="D53" s="41"/>
      <c r="E53" s="46">
        <v>27854150793</v>
      </c>
      <c r="F53" s="41"/>
      <c r="G53" s="46">
        <v>29636687486</v>
      </c>
      <c r="H53" s="41"/>
      <c r="I53" s="78">
        <f t="shared" si="0"/>
        <v>-1782536693</v>
      </c>
      <c r="J53" s="41"/>
      <c r="K53" s="47">
        <v>6062500</v>
      </c>
      <c r="L53" s="41"/>
      <c r="M53" s="46">
        <v>27854150793</v>
      </c>
      <c r="N53" s="41"/>
      <c r="O53" s="46">
        <v>28003836105</v>
      </c>
      <c r="P53" s="41"/>
      <c r="Q53" s="79">
        <f t="shared" si="1"/>
        <v>-149685312</v>
      </c>
      <c r="R53" s="79"/>
    </row>
    <row r="54" spans="1:18" ht="18.75" x14ac:dyDescent="0.2">
      <c r="A54" s="7" t="s">
        <v>36</v>
      </c>
      <c r="C54" s="47">
        <v>900000</v>
      </c>
      <c r="D54" s="41"/>
      <c r="E54" s="46">
        <v>3831764535</v>
      </c>
      <c r="F54" s="41"/>
      <c r="G54" s="46">
        <v>3460486860</v>
      </c>
      <c r="H54" s="41"/>
      <c r="I54" s="78">
        <f t="shared" si="0"/>
        <v>371277675</v>
      </c>
      <c r="J54" s="41"/>
      <c r="K54" s="47">
        <v>900000</v>
      </c>
      <c r="L54" s="41"/>
      <c r="M54" s="46">
        <v>3831764535</v>
      </c>
      <c r="N54" s="41"/>
      <c r="O54" s="46">
        <v>2934412033</v>
      </c>
      <c r="P54" s="41"/>
      <c r="Q54" s="79">
        <f t="shared" si="1"/>
        <v>897352502</v>
      </c>
      <c r="R54" s="79"/>
    </row>
    <row r="55" spans="1:18" ht="18.75" x14ac:dyDescent="0.2">
      <c r="A55" s="7" t="s">
        <v>58</v>
      </c>
      <c r="C55" s="47">
        <v>600000</v>
      </c>
      <c r="D55" s="41"/>
      <c r="E55" s="46">
        <v>11630385000</v>
      </c>
      <c r="F55" s="41"/>
      <c r="G55" s="46">
        <v>10574703900</v>
      </c>
      <c r="H55" s="41"/>
      <c r="I55" s="78">
        <f t="shared" si="0"/>
        <v>1055681100</v>
      </c>
      <c r="J55" s="41"/>
      <c r="K55" s="47">
        <v>600000</v>
      </c>
      <c r="L55" s="41"/>
      <c r="M55" s="46">
        <v>11630385000</v>
      </c>
      <c r="N55" s="41"/>
      <c r="O55" s="46">
        <v>8956124786</v>
      </c>
      <c r="P55" s="41"/>
      <c r="Q55" s="79">
        <f t="shared" si="1"/>
        <v>2674260214</v>
      </c>
      <c r="R55" s="79"/>
    </row>
    <row r="56" spans="1:18" ht="18.75" x14ac:dyDescent="0.2">
      <c r="A56" s="7" t="s">
        <v>42</v>
      </c>
      <c r="C56" s="47">
        <v>5020000</v>
      </c>
      <c r="D56" s="41"/>
      <c r="E56" s="46">
        <v>29491674210</v>
      </c>
      <c r="F56" s="41"/>
      <c r="G56" s="46">
        <v>29446020944</v>
      </c>
      <c r="H56" s="41"/>
      <c r="I56" s="78">
        <f t="shared" si="0"/>
        <v>45653266</v>
      </c>
      <c r="J56" s="41"/>
      <c r="K56" s="47">
        <v>5020000</v>
      </c>
      <c r="L56" s="41"/>
      <c r="M56" s="46">
        <v>29491674210</v>
      </c>
      <c r="N56" s="41"/>
      <c r="O56" s="46">
        <v>28882195784</v>
      </c>
      <c r="P56" s="41"/>
      <c r="Q56" s="79">
        <f t="shared" si="1"/>
        <v>609478426</v>
      </c>
      <c r="R56" s="79"/>
    </row>
    <row r="57" spans="1:18" ht="18.75" x14ac:dyDescent="0.2">
      <c r="A57" s="7" t="s">
        <v>47</v>
      </c>
      <c r="C57" s="47">
        <v>1000000</v>
      </c>
      <c r="D57" s="41"/>
      <c r="E57" s="46">
        <v>6262515000</v>
      </c>
      <c r="F57" s="41"/>
      <c r="G57" s="46">
        <v>6262515000</v>
      </c>
      <c r="H57" s="41"/>
      <c r="I57" s="78">
        <f t="shared" si="0"/>
        <v>0</v>
      </c>
      <c r="J57" s="41"/>
      <c r="K57" s="47">
        <v>1000000</v>
      </c>
      <c r="L57" s="41"/>
      <c r="M57" s="46">
        <v>6262515000</v>
      </c>
      <c r="N57" s="41"/>
      <c r="O57" s="46">
        <v>5874835500</v>
      </c>
      <c r="P57" s="41"/>
      <c r="Q57" s="79">
        <f t="shared" si="1"/>
        <v>387679500</v>
      </c>
      <c r="R57" s="79"/>
    </row>
    <row r="58" spans="1:18" ht="18.75" x14ac:dyDescent="0.2">
      <c r="A58" s="7" t="s">
        <v>63</v>
      </c>
      <c r="C58" s="47">
        <v>26299529</v>
      </c>
      <c r="D58" s="41"/>
      <c r="E58" s="46">
        <v>51318800873</v>
      </c>
      <c r="F58" s="41"/>
      <c r="G58" s="46">
        <v>49493370455</v>
      </c>
      <c r="H58" s="41"/>
      <c r="I58" s="78">
        <f t="shared" si="0"/>
        <v>1825430418</v>
      </c>
      <c r="J58" s="41"/>
      <c r="K58" s="47">
        <v>26299529</v>
      </c>
      <c r="L58" s="41"/>
      <c r="M58" s="46">
        <v>51318800873</v>
      </c>
      <c r="N58" s="41"/>
      <c r="O58" s="46">
        <v>41254214073</v>
      </c>
      <c r="P58" s="41"/>
      <c r="Q58" s="79">
        <f t="shared" si="1"/>
        <v>10064586800</v>
      </c>
      <c r="R58" s="79"/>
    </row>
    <row r="59" spans="1:18" ht="18.75" x14ac:dyDescent="0.2">
      <c r="A59" s="7" t="s">
        <v>39</v>
      </c>
      <c r="C59" s="47">
        <v>217280</v>
      </c>
      <c r="D59" s="41"/>
      <c r="E59" s="46">
        <v>190716683</v>
      </c>
      <c r="F59" s="41"/>
      <c r="G59" s="46">
        <v>325492686</v>
      </c>
      <c r="H59" s="41"/>
      <c r="I59" s="78">
        <f t="shared" si="0"/>
        <v>-134776003</v>
      </c>
      <c r="J59" s="41"/>
      <c r="K59" s="47">
        <v>217280</v>
      </c>
      <c r="L59" s="41"/>
      <c r="M59" s="46">
        <v>190716683</v>
      </c>
      <c r="N59" s="41"/>
      <c r="O59" s="46">
        <v>98210560</v>
      </c>
      <c r="P59" s="41"/>
      <c r="Q59" s="79">
        <f t="shared" si="1"/>
        <v>92506123</v>
      </c>
      <c r="R59" s="79"/>
    </row>
    <row r="60" spans="1:18" ht="18.75" x14ac:dyDescent="0.2">
      <c r="A60" s="69" t="s">
        <v>26</v>
      </c>
      <c r="C60" s="53">
        <v>426720</v>
      </c>
      <c r="D60" s="41"/>
      <c r="E60" s="52">
        <v>900112115</v>
      </c>
      <c r="F60" s="41"/>
      <c r="G60" s="52">
        <v>1063421807</v>
      </c>
      <c r="H60" s="41"/>
      <c r="I60" s="78">
        <f t="shared" si="0"/>
        <v>-163309692</v>
      </c>
      <c r="J60" s="41"/>
      <c r="K60" s="53">
        <v>426720</v>
      </c>
      <c r="L60" s="41"/>
      <c r="M60" s="52">
        <v>900112115</v>
      </c>
      <c r="N60" s="41"/>
      <c r="O60" s="52">
        <v>944498187</v>
      </c>
      <c r="P60" s="41"/>
      <c r="Q60" s="79">
        <f t="shared" si="1"/>
        <v>-44386072</v>
      </c>
      <c r="R60" s="79"/>
    </row>
    <row r="61" spans="1:18" s="37" customFormat="1" ht="21.75" thickBot="1" x14ac:dyDescent="0.25">
      <c r="A61" s="60"/>
      <c r="C61" s="55"/>
      <c r="D61" s="54"/>
      <c r="E61" s="56">
        <f>SUM(E8:E60)</f>
        <v>1134873575808</v>
      </c>
      <c r="F61" s="54"/>
      <c r="G61" s="56">
        <f>SUM(G8:G60)</f>
        <v>1158935523069</v>
      </c>
      <c r="H61" s="54"/>
      <c r="I61" s="84">
        <f>SUM(I8:I60)</f>
        <v>-24061947261</v>
      </c>
      <c r="J61" s="54"/>
      <c r="K61" s="55"/>
      <c r="L61" s="54"/>
      <c r="M61" s="56">
        <f>SUM(M8:M60)</f>
        <v>1134873575819</v>
      </c>
      <c r="N61" s="54"/>
      <c r="O61" s="56">
        <f>SUM(O8:O60)</f>
        <v>972434940034</v>
      </c>
      <c r="P61" s="54"/>
      <c r="Q61" s="80">
        <f>SUM(Q8:R60)</f>
        <v>162438635785</v>
      </c>
      <c r="R61" s="80"/>
    </row>
    <row r="63" spans="1:18" x14ac:dyDescent="0.2">
      <c r="O63" s="57"/>
      <c r="P63" s="57"/>
      <c r="Q63" s="57"/>
    </row>
    <row r="64" spans="1:18" x14ac:dyDescent="0.2">
      <c r="O64" s="72">
        <v>972434940034</v>
      </c>
      <c r="P64" s="57"/>
      <c r="Q64" s="72">
        <v>162438635785</v>
      </c>
    </row>
    <row r="65" spans="15:17" x14ac:dyDescent="0.2">
      <c r="O65" s="82">
        <f>O61-O64</f>
        <v>0</v>
      </c>
      <c r="P65" s="57"/>
      <c r="Q65" s="82">
        <f>Q61-Q64</f>
        <v>0</v>
      </c>
    </row>
    <row r="66" spans="15:17" x14ac:dyDescent="0.2">
      <c r="O66" s="57"/>
      <c r="P66" s="57"/>
      <c r="Q66" s="57"/>
    </row>
  </sheetData>
  <mergeCells count="62">
    <mergeCell ref="Q58:R58"/>
    <mergeCell ref="Q59:R59"/>
    <mergeCell ref="Q60:R60"/>
    <mergeCell ref="Q61:R61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P25" sqref="P25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</row>
    <row r="2" spans="1:49" ht="25.5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</row>
    <row r="3" spans="1:49" ht="25.5" x14ac:dyDescent="0.2">
      <c r="A3" s="12" t="s">
        <v>238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</row>
    <row r="5" spans="1:49" ht="24" x14ac:dyDescent="0.2">
      <c r="A5" s="14" t="s">
        <v>74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49" ht="21" x14ac:dyDescent="0.2">
      <c r="I6" s="15" t="s">
        <v>7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C6" s="15" t="s">
        <v>9</v>
      </c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36"/>
      <c r="B8" s="36"/>
      <c r="C8" s="36"/>
      <c r="D8" s="36"/>
      <c r="E8" s="36"/>
      <c r="F8" s="36"/>
      <c r="G8" s="36"/>
      <c r="I8" s="15" t="s">
        <v>75</v>
      </c>
      <c r="J8" s="15"/>
      <c r="K8" s="15"/>
      <c r="M8" s="15" t="s">
        <v>76</v>
      </c>
      <c r="N8" s="15"/>
      <c r="O8" s="15"/>
      <c r="Q8" s="15" t="s">
        <v>77</v>
      </c>
      <c r="R8" s="15"/>
      <c r="S8" s="15"/>
      <c r="T8" s="15"/>
      <c r="U8" s="15"/>
      <c r="W8" s="15" t="s">
        <v>78</v>
      </c>
      <c r="X8" s="15"/>
      <c r="Y8" s="15"/>
      <c r="Z8" s="15"/>
      <c r="AA8" s="15"/>
      <c r="AC8" s="15" t="s">
        <v>75</v>
      </c>
      <c r="AD8" s="15"/>
      <c r="AE8" s="15"/>
      <c r="AF8" s="15"/>
      <c r="AG8" s="15"/>
      <c r="AI8" s="15" t="s">
        <v>76</v>
      </c>
      <c r="AJ8" s="15"/>
      <c r="AK8" s="15"/>
      <c r="AM8" s="15" t="s">
        <v>77</v>
      </c>
      <c r="AN8" s="15"/>
      <c r="AO8" s="15"/>
      <c r="AQ8" s="15" t="s">
        <v>78</v>
      </c>
      <c r="AR8" s="15"/>
      <c r="AS8" s="15"/>
    </row>
    <row r="9" spans="1:49" ht="24" x14ac:dyDescent="0.2">
      <c r="A9" s="14" t="s">
        <v>79</v>
      </c>
      <c r="B9" s="65"/>
      <c r="C9" s="65"/>
      <c r="D9" s="65"/>
      <c r="E9" s="65"/>
      <c r="F9" s="65"/>
      <c r="G9" s="65"/>
      <c r="H9" s="14"/>
      <c r="I9" s="19"/>
      <c r="J9" s="19"/>
      <c r="K9" s="19"/>
      <c r="L9" s="14"/>
      <c r="M9" s="19"/>
      <c r="N9" s="19"/>
      <c r="O9" s="19"/>
      <c r="P9" s="14"/>
      <c r="Q9" s="19"/>
      <c r="R9" s="19"/>
      <c r="S9" s="19"/>
      <c r="T9" s="19"/>
      <c r="U9" s="19"/>
      <c r="V9" s="14"/>
      <c r="W9" s="19"/>
      <c r="X9" s="19"/>
      <c r="Y9" s="19"/>
      <c r="Z9" s="19"/>
      <c r="AA9" s="19"/>
      <c r="AB9" s="14"/>
      <c r="AC9" s="19"/>
      <c r="AD9" s="19"/>
      <c r="AE9" s="19"/>
      <c r="AF9" s="19"/>
      <c r="AG9" s="19"/>
      <c r="AH9" s="14"/>
      <c r="AI9" s="19"/>
      <c r="AJ9" s="19"/>
      <c r="AK9" s="19"/>
      <c r="AL9" s="14"/>
      <c r="AM9" s="19"/>
      <c r="AN9" s="19"/>
      <c r="AO9" s="19"/>
      <c r="AP9" s="14"/>
      <c r="AQ9" s="19"/>
      <c r="AR9" s="19"/>
      <c r="AS9" s="19"/>
      <c r="AT9" s="14"/>
      <c r="AU9" s="14"/>
      <c r="AV9" s="14"/>
      <c r="AW9" s="14"/>
    </row>
    <row r="10" spans="1:49" ht="21" x14ac:dyDescent="0.2">
      <c r="C10" s="15" t="s">
        <v>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Y10" s="15" t="s">
        <v>9</v>
      </c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49" ht="21" x14ac:dyDescent="0.2">
      <c r="A11" s="60"/>
      <c r="C11" s="4" t="s">
        <v>80</v>
      </c>
      <c r="D11" s="3"/>
      <c r="E11" s="4" t="s">
        <v>81</v>
      </c>
      <c r="F11" s="3"/>
      <c r="G11" s="16" t="s">
        <v>82</v>
      </c>
      <c r="H11" s="16"/>
      <c r="I11" s="16"/>
      <c r="J11" s="3"/>
      <c r="K11" s="16" t="s">
        <v>83</v>
      </c>
      <c r="L11" s="16"/>
      <c r="M11" s="16"/>
      <c r="N11" s="3"/>
      <c r="O11" s="16" t="s">
        <v>76</v>
      </c>
      <c r="P11" s="16"/>
      <c r="Q11" s="16"/>
      <c r="R11" s="3"/>
      <c r="S11" s="16" t="s">
        <v>77</v>
      </c>
      <c r="T11" s="16"/>
      <c r="U11" s="16"/>
      <c r="V11" s="16"/>
      <c r="W11" s="16"/>
      <c r="Y11" s="16" t="s">
        <v>80</v>
      </c>
      <c r="Z11" s="16"/>
      <c r="AA11" s="16"/>
      <c r="AB11" s="16"/>
      <c r="AC11" s="16"/>
      <c r="AD11" s="3"/>
      <c r="AE11" s="16" t="s">
        <v>81</v>
      </c>
      <c r="AF11" s="16"/>
      <c r="AG11" s="16"/>
      <c r="AH11" s="16"/>
      <c r="AI11" s="16"/>
      <c r="AJ11" s="3"/>
      <c r="AK11" s="16" t="s">
        <v>82</v>
      </c>
      <c r="AL11" s="16"/>
      <c r="AM11" s="16"/>
      <c r="AN11" s="3"/>
      <c r="AO11" s="16" t="s">
        <v>83</v>
      </c>
      <c r="AP11" s="16"/>
      <c r="AQ11" s="16"/>
      <c r="AR11" s="3"/>
      <c r="AS11" s="16" t="s">
        <v>76</v>
      </c>
      <c r="AT11" s="16"/>
      <c r="AU11" s="3"/>
      <c r="AV11" s="4" t="s">
        <v>77</v>
      </c>
    </row>
    <row r="12" spans="1:49" ht="24" x14ac:dyDescent="0.2">
      <c r="A12" s="14" t="s">
        <v>84</v>
      </c>
      <c r="B12" s="14"/>
      <c r="C12" s="19"/>
      <c r="D12" s="14"/>
      <c r="E12" s="19"/>
      <c r="F12" s="14"/>
      <c r="G12" s="19"/>
      <c r="H12" s="19"/>
      <c r="I12" s="19"/>
      <c r="J12" s="14"/>
      <c r="K12" s="19"/>
      <c r="L12" s="19"/>
      <c r="M12" s="19"/>
      <c r="N12" s="14"/>
      <c r="O12" s="19"/>
      <c r="P12" s="19"/>
      <c r="Q12" s="19"/>
      <c r="R12" s="14"/>
      <c r="S12" s="19"/>
      <c r="T12" s="19"/>
      <c r="U12" s="19"/>
      <c r="V12" s="19"/>
      <c r="W12" s="19"/>
      <c r="X12" s="14"/>
      <c r="Y12" s="19"/>
      <c r="Z12" s="19"/>
      <c r="AA12" s="19"/>
      <c r="AB12" s="19"/>
      <c r="AC12" s="19"/>
      <c r="AD12" s="14"/>
      <c r="AE12" s="19"/>
      <c r="AF12" s="19"/>
      <c r="AG12" s="19"/>
      <c r="AH12" s="19"/>
      <c r="AI12" s="19"/>
      <c r="AJ12" s="14"/>
      <c r="AK12" s="19"/>
      <c r="AL12" s="19"/>
      <c r="AM12" s="19"/>
      <c r="AN12" s="14"/>
      <c r="AO12" s="19"/>
      <c r="AP12" s="19"/>
      <c r="AQ12" s="19"/>
      <c r="AR12" s="14"/>
      <c r="AS12" s="19"/>
      <c r="AT12" s="19"/>
      <c r="AU12" s="14"/>
      <c r="AV12" s="19"/>
      <c r="AW12" s="14"/>
    </row>
    <row r="13" spans="1:49" ht="21" x14ac:dyDescent="0.2">
      <c r="C13" s="15" t="s">
        <v>7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O13" s="15" t="s">
        <v>9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49" ht="21" x14ac:dyDescent="0.2">
      <c r="A14" s="60"/>
      <c r="C14" s="4" t="s">
        <v>81</v>
      </c>
      <c r="D14" s="3"/>
      <c r="E14" s="4" t="s">
        <v>83</v>
      </c>
      <c r="F14" s="3"/>
      <c r="G14" s="16" t="s">
        <v>76</v>
      </c>
      <c r="H14" s="16"/>
      <c r="I14" s="16"/>
      <c r="J14" s="3"/>
      <c r="K14" s="16" t="s">
        <v>77</v>
      </c>
      <c r="L14" s="16"/>
      <c r="M14" s="16"/>
      <c r="O14" s="16" t="s">
        <v>81</v>
      </c>
      <c r="P14" s="16"/>
      <c r="Q14" s="16"/>
      <c r="R14" s="16"/>
      <c r="S14" s="16"/>
      <c r="T14" s="3"/>
      <c r="U14" s="16" t="s">
        <v>83</v>
      </c>
      <c r="V14" s="16"/>
      <c r="W14" s="16"/>
      <c r="X14" s="16"/>
      <c r="Y14" s="16"/>
      <c r="Z14" s="3"/>
      <c r="AA14" s="16" t="s">
        <v>76</v>
      </c>
      <c r="AB14" s="16"/>
      <c r="AC14" s="16"/>
      <c r="AD14" s="16"/>
      <c r="AE14" s="16"/>
      <c r="AF14" s="3"/>
      <c r="AG14" s="16" t="s">
        <v>77</v>
      </c>
      <c r="AH14" s="16"/>
      <c r="AI14" s="16"/>
    </row>
    <row r="15" spans="1:49" x14ac:dyDescent="0.2">
      <c r="A15" s="34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A8" sqref="A8:B8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25.5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25.5" x14ac:dyDescent="0.2">
      <c r="A3" s="12" t="s">
        <v>238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5" spans="1:27" ht="24" x14ac:dyDescent="0.2">
      <c r="A5" s="1" t="s">
        <v>85</v>
      </c>
      <c r="B5" s="14" t="s">
        <v>86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21" x14ac:dyDescent="0.2">
      <c r="E6" s="15" t="s">
        <v>7</v>
      </c>
      <c r="F6" s="15"/>
      <c r="G6" s="15"/>
      <c r="H6" s="15"/>
      <c r="I6" s="15"/>
      <c r="K6" s="15" t="s">
        <v>8</v>
      </c>
      <c r="L6" s="15"/>
      <c r="M6" s="15"/>
      <c r="N6" s="15"/>
      <c r="O6" s="15"/>
      <c r="P6" s="15"/>
      <c r="Q6" s="15"/>
      <c r="S6" s="15" t="s">
        <v>9</v>
      </c>
      <c r="T6" s="15"/>
      <c r="U6" s="15"/>
      <c r="V6" s="15"/>
      <c r="W6" s="15"/>
      <c r="X6" s="15"/>
      <c r="Y6" s="15"/>
      <c r="Z6" s="15"/>
      <c r="AA6" s="15"/>
    </row>
    <row r="7" spans="1:27" ht="21" x14ac:dyDescent="0.2">
      <c r="E7" s="3"/>
      <c r="F7" s="3"/>
      <c r="G7" s="3"/>
      <c r="H7" s="3"/>
      <c r="I7" s="3"/>
      <c r="K7" s="16" t="s">
        <v>87</v>
      </c>
      <c r="L7" s="16"/>
      <c r="M7" s="16"/>
      <c r="N7" s="3"/>
      <c r="O7" s="16" t="s">
        <v>88</v>
      </c>
      <c r="P7" s="16"/>
      <c r="Q7" s="16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36"/>
      <c r="B8" s="36"/>
      <c r="D8" s="15" t="s">
        <v>89</v>
      </c>
      <c r="E8" s="1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90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U22" sqref="U22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ht="25.5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8" ht="25.5" x14ac:dyDescent="0.2">
      <c r="A3" s="12" t="s">
        <v>238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5" spans="1:38" ht="24" x14ac:dyDescent="0.2">
      <c r="A5" s="1" t="s">
        <v>91</v>
      </c>
      <c r="B5" s="14" t="s">
        <v>92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spans="1:38" ht="21" x14ac:dyDescent="0.2">
      <c r="A6" s="15" t="s">
        <v>93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7</v>
      </c>
      <c r="Q6" s="15"/>
      <c r="R6" s="15"/>
      <c r="S6" s="15"/>
      <c r="T6" s="15"/>
      <c r="V6" s="15" t="s">
        <v>8</v>
      </c>
      <c r="W6" s="15"/>
      <c r="X6" s="15"/>
      <c r="Y6" s="15"/>
      <c r="Z6" s="15"/>
      <c r="AA6" s="15"/>
      <c r="AB6" s="15"/>
      <c r="AD6" s="15" t="s">
        <v>9</v>
      </c>
      <c r="AE6" s="15"/>
      <c r="AF6" s="15"/>
      <c r="AG6" s="15"/>
      <c r="AH6" s="15"/>
      <c r="AI6" s="15"/>
      <c r="AJ6" s="15"/>
      <c r="AK6" s="15"/>
      <c r="AL6" s="15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6" t="s">
        <v>10</v>
      </c>
      <c r="W7" s="16"/>
      <c r="X7" s="16"/>
      <c r="Y7" s="3"/>
      <c r="Z7" s="16" t="s">
        <v>11</v>
      </c>
      <c r="AA7" s="16"/>
      <c r="AB7" s="16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36"/>
      <c r="B8" s="36"/>
      <c r="D8" s="2" t="s">
        <v>94</v>
      </c>
      <c r="F8" s="2" t="s">
        <v>95</v>
      </c>
      <c r="H8" s="2" t="s">
        <v>96</v>
      </c>
      <c r="J8" s="2" t="s">
        <v>97</v>
      </c>
      <c r="L8" s="2" t="s">
        <v>98</v>
      </c>
      <c r="N8" s="2" t="s">
        <v>78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K24" sqref="K2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5.5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5.5" x14ac:dyDescent="0.2">
      <c r="A3" s="12" t="s">
        <v>238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4" x14ac:dyDescent="0.2">
      <c r="A4" s="14" t="s">
        <v>99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4" x14ac:dyDescent="0.2">
      <c r="A5" s="14" t="s">
        <v>100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7" spans="1:13" ht="21" x14ac:dyDescent="0.2">
      <c r="C7" s="15" t="s">
        <v>9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21" x14ac:dyDescent="0.2">
      <c r="A8" s="60"/>
      <c r="C8" s="4" t="s">
        <v>13</v>
      </c>
      <c r="D8" s="3"/>
      <c r="E8" s="4" t="s">
        <v>101</v>
      </c>
      <c r="F8" s="3"/>
      <c r="G8" s="4" t="s">
        <v>102</v>
      </c>
      <c r="H8" s="3"/>
      <c r="I8" s="4" t="s">
        <v>103</v>
      </c>
      <c r="J8" s="3"/>
      <c r="K8" s="4" t="s">
        <v>104</v>
      </c>
      <c r="L8" s="3"/>
      <c r="M8" s="4" t="s">
        <v>105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0"/>
  <sheetViews>
    <sheetView rightToLeft="1" workbookViewId="0">
      <selection activeCell="B21" sqref="B21"/>
    </sheetView>
  </sheetViews>
  <sheetFormatPr defaultRowHeight="12.75" x14ac:dyDescent="0.2"/>
  <cols>
    <col min="1" max="1" width="6.28515625" bestFit="1" customWidth="1"/>
    <col min="2" max="2" width="11.28515625" customWidth="1"/>
    <col min="3" max="3" width="1.28515625" customWidth="1"/>
    <col min="4" max="4" width="15.85546875" bestFit="1" customWidth="1"/>
    <col min="5" max="5" width="1.140625" customWidth="1"/>
    <col min="6" max="6" width="16.7109375" bestFit="1" customWidth="1"/>
    <col min="7" max="7" width="1.140625" customWidth="1"/>
    <col min="8" max="8" width="16.85546875" bestFit="1" customWidth="1"/>
    <col min="9" max="9" width="1.42578125" customWidth="1"/>
    <col min="10" max="10" width="15.7109375" bestFit="1" customWidth="1"/>
    <col min="11" max="11" width="1" customWidth="1"/>
    <col min="12" max="12" width="18.28515625" bestFit="1" customWidth="1"/>
    <col min="13" max="13" width="0.28515625" customWidth="1"/>
    <col min="16" max="16" width="0" hidden="1" customWidth="1"/>
  </cols>
  <sheetData>
    <row r="1" spans="1:16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6" ht="25.5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6" ht="25.5" x14ac:dyDescent="0.2">
      <c r="A3" s="12" t="s">
        <v>238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5" spans="1:16" ht="24" x14ac:dyDescent="0.2">
      <c r="A5" s="1" t="s">
        <v>106</v>
      </c>
      <c r="B5" s="14" t="s">
        <v>107</v>
      </c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6" ht="21" x14ac:dyDescent="0.2">
      <c r="D6" s="2" t="s">
        <v>7</v>
      </c>
      <c r="F6" s="15" t="s">
        <v>8</v>
      </c>
      <c r="G6" s="15"/>
      <c r="H6" s="15"/>
      <c r="J6" s="2" t="s">
        <v>9</v>
      </c>
    </row>
    <row r="7" spans="1:16" x14ac:dyDescent="0.2">
      <c r="D7" s="3"/>
      <c r="F7" s="3"/>
      <c r="G7" s="3"/>
      <c r="H7" s="3"/>
      <c r="J7" s="3"/>
    </row>
    <row r="8" spans="1:16" ht="21" x14ac:dyDescent="0.2">
      <c r="A8" s="36"/>
      <c r="B8" s="36"/>
      <c r="D8" s="2" t="s">
        <v>108</v>
      </c>
      <c r="F8" s="2" t="s">
        <v>109</v>
      </c>
      <c r="H8" s="2" t="s">
        <v>110</v>
      </c>
      <c r="J8" s="2" t="s">
        <v>108</v>
      </c>
      <c r="L8" s="2" t="s">
        <v>18</v>
      </c>
    </row>
    <row r="9" spans="1:16" ht="18.75" x14ac:dyDescent="0.4">
      <c r="A9" s="33" t="s">
        <v>239</v>
      </c>
      <c r="B9" s="33"/>
      <c r="D9" s="8">
        <v>2016627478</v>
      </c>
      <c r="E9" s="8"/>
      <c r="F9" s="8">
        <v>10654449047</v>
      </c>
      <c r="G9" s="8"/>
      <c r="H9" s="8">
        <v>6000375000</v>
      </c>
      <c r="I9" s="8"/>
      <c r="J9" s="8">
        <v>6670701525</v>
      </c>
      <c r="K9" s="66"/>
      <c r="L9" s="70">
        <f>J9/$P$9</f>
        <v>5.617679690024322E-3</v>
      </c>
      <c r="P9" s="25">
        <v>1187447824205</v>
      </c>
    </row>
    <row r="10" spans="1:16" ht="18.75" x14ac:dyDescent="0.4">
      <c r="A10" s="18" t="s">
        <v>240</v>
      </c>
      <c r="B10" s="18"/>
      <c r="D10" s="8">
        <v>61003787574</v>
      </c>
      <c r="E10" s="8"/>
      <c r="F10" s="8">
        <v>171005139813</v>
      </c>
      <c r="G10" s="8"/>
      <c r="H10" s="8">
        <v>229976378370</v>
      </c>
      <c r="I10" s="8"/>
      <c r="J10" s="8">
        <v>2032549017</v>
      </c>
      <c r="K10" s="66"/>
      <c r="L10" s="70">
        <f t="shared" ref="L10:L11" si="0">J10/$P$9</f>
        <v>1.7116954324799894E-3</v>
      </c>
    </row>
    <row r="11" spans="1:16" ht="18.75" x14ac:dyDescent="0.4">
      <c r="A11" s="18" t="s">
        <v>241</v>
      </c>
      <c r="B11" s="18"/>
      <c r="D11" s="8">
        <v>696363077</v>
      </c>
      <c r="E11" s="66"/>
      <c r="F11" s="8">
        <v>95002957158</v>
      </c>
      <c r="G11" s="66"/>
      <c r="H11" s="8">
        <v>70159721575</v>
      </c>
      <c r="I11" s="66"/>
      <c r="J11" s="8">
        <v>25539598660</v>
      </c>
      <c r="K11" s="66"/>
      <c r="L11" s="70">
        <f t="shared" si="0"/>
        <v>2.1507975457447016E-2</v>
      </c>
    </row>
    <row r="12" spans="1:16" s="37" customFormat="1" ht="21" x14ac:dyDescent="0.2">
      <c r="A12" s="36"/>
      <c r="B12" s="36"/>
      <c r="D12" s="39">
        <f>SUM(D9:D11)</f>
        <v>63716778129</v>
      </c>
      <c r="F12" s="39">
        <f>SUM(F9:F11)</f>
        <v>276662546018</v>
      </c>
      <c r="H12" s="39">
        <f>SUM(H9:H11)</f>
        <v>306136474945</v>
      </c>
      <c r="J12" s="39">
        <f>SUM(J9:J11)</f>
        <v>34242849202</v>
      </c>
      <c r="L12" s="71">
        <f>SUM(L9:L11)</f>
        <v>2.8837350579951328E-2</v>
      </c>
    </row>
    <row r="14" spans="1:16" x14ac:dyDescent="0.2">
      <c r="J14" s="57"/>
    </row>
    <row r="15" spans="1:16" x14ac:dyDescent="0.2">
      <c r="J15" s="72">
        <v>34242849202</v>
      </c>
    </row>
    <row r="16" spans="1:16" x14ac:dyDescent="0.2">
      <c r="J16" s="72">
        <f>J12-J15</f>
        <v>0</v>
      </c>
    </row>
    <row r="17" spans="2:12" x14ac:dyDescent="0.2">
      <c r="B17" s="34"/>
      <c r="C17" s="34"/>
      <c r="D17" s="34"/>
      <c r="E17" s="34"/>
      <c r="F17" s="34"/>
      <c r="G17" s="34"/>
      <c r="H17" s="34"/>
      <c r="I17" s="34"/>
      <c r="J17" s="73"/>
      <c r="K17" s="34"/>
      <c r="L17" s="34"/>
    </row>
    <row r="18" spans="2:12" ht="18.75" x14ac:dyDescent="0.2">
      <c r="B18" s="34"/>
      <c r="C18" s="34"/>
      <c r="D18" s="35"/>
      <c r="E18" s="34"/>
      <c r="F18" s="35"/>
      <c r="G18" s="34"/>
      <c r="H18" s="35"/>
      <c r="I18" s="34"/>
      <c r="J18" s="74"/>
      <c r="K18" s="34"/>
      <c r="L18" s="67"/>
    </row>
    <row r="19" spans="2:12" ht="18.75" x14ac:dyDescent="0.2">
      <c r="B19" s="34"/>
      <c r="C19" s="34"/>
      <c r="D19" s="35"/>
      <c r="E19" s="34"/>
      <c r="F19" s="35"/>
      <c r="G19" s="34"/>
      <c r="H19" s="35"/>
      <c r="I19" s="34"/>
      <c r="J19" s="35"/>
      <c r="K19" s="34"/>
      <c r="L19" s="67"/>
    </row>
    <row r="20" spans="2:12" x14ac:dyDescent="0.2">
      <c r="B20" s="34"/>
      <c r="C20" s="34"/>
      <c r="D20" s="68"/>
      <c r="E20" s="68"/>
      <c r="F20" s="68"/>
      <c r="G20" s="68"/>
      <c r="H20" s="68"/>
      <c r="I20" s="68"/>
      <c r="J20" s="68"/>
      <c r="K20" s="68"/>
      <c r="L20" s="68"/>
    </row>
    <row r="21" spans="2:12" x14ac:dyDescent="0.2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 x14ac:dyDescent="0.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12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2:12" ht="18.75" x14ac:dyDescent="0.2">
      <c r="B24" s="34"/>
      <c r="C24" s="34"/>
      <c r="D24" s="35"/>
      <c r="E24" s="34"/>
      <c r="F24" s="35"/>
      <c r="G24" s="34"/>
      <c r="H24" s="35"/>
      <c r="I24" s="34"/>
      <c r="J24" s="35"/>
      <c r="K24" s="34"/>
      <c r="L24" s="67"/>
    </row>
    <row r="25" spans="2:12" ht="18.75" x14ac:dyDescent="0.2">
      <c r="B25" s="34"/>
      <c r="C25" s="34"/>
      <c r="D25" s="35"/>
      <c r="E25" s="34"/>
      <c r="F25" s="35"/>
      <c r="G25" s="34"/>
      <c r="H25" s="35"/>
      <c r="I25" s="34"/>
      <c r="J25" s="35"/>
      <c r="K25" s="34"/>
      <c r="L25" s="67"/>
    </row>
    <row r="26" spans="2:12" x14ac:dyDescent="0.2">
      <c r="B26" s="34"/>
      <c r="C26" s="34"/>
      <c r="D26" s="68"/>
      <c r="E26" s="68"/>
      <c r="F26" s="68"/>
      <c r="G26" s="68"/>
      <c r="H26" s="68"/>
      <c r="I26" s="68"/>
      <c r="J26" s="68"/>
      <c r="K26" s="68"/>
      <c r="L26" s="68"/>
    </row>
    <row r="27" spans="2:12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2:12" x14ac:dyDescent="0.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2:12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2:12" x14ac:dyDescent="0.2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</sheetData>
  <mergeCells count="10">
    <mergeCell ref="A12:B12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1"/>
  <sheetViews>
    <sheetView rightToLeft="1" workbookViewId="0">
      <selection activeCell="F14" sqref="F1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6" max="16" width="0" hidden="1" customWidth="1"/>
  </cols>
  <sheetData>
    <row r="1" spans="1:16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6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</row>
    <row r="3" spans="1:16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5" spans="1:16" ht="24" x14ac:dyDescent="0.2">
      <c r="A5" s="1" t="s">
        <v>112</v>
      </c>
      <c r="B5" s="14" t="s">
        <v>113</v>
      </c>
      <c r="C5" s="14"/>
      <c r="D5" s="14"/>
      <c r="E5" s="14"/>
      <c r="F5" s="14"/>
      <c r="G5" s="14"/>
      <c r="H5" s="14"/>
      <c r="I5" s="14"/>
      <c r="J5" s="14"/>
    </row>
    <row r="7" spans="1:16" ht="21" x14ac:dyDescent="0.2">
      <c r="A7" s="36"/>
      <c r="B7" s="36"/>
      <c r="D7" s="2" t="s">
        <v>115</v>
      </c>
      <c r="F7" s="2" t="s">
        <v>108</v>
      </c>
      <c r="H7" s="62" t="s">
        <v>116</v>
      </c>
      <c r="J7" s="62" t="s">
        <v>117</v>
      </c>
    </row>
    <row r="8" spans="1:16" ht="18.75" x14ac:dyDescent="0.2">
      <c r="A8" s="33" t="s">
        <v>118</v>
      </c>
      <c r="B8" s="33"/>
      <c r="D8" s="75" t="s">
        <v>119</v>
      </c>
      <c r="F8" s="6">
        <f>'درآمد سرمایه گذاری در سهام'!T80</f>
        <v>225781185470</v>
      </c>
      <c r="H8" s="97">
        <f>F8/$F$13</f>
        <v>0.98754377414355787</v>
      </c>
      <c r="J8" s="97">
        <f>F8/$P$10</f>
        <v>0.19013987887944567</v>
      </c>
    </row>
    <row r="9" spans="1:16" ht="18.75" x14ac:dyDescent="0.2">
      <c r="A9" s="18" t="s">
        <v>120</v>
      </c>
      <c r="B9" s="18"/>
      <c r="D9" s="76" t="s">
        <v>121</v>
      </c>
      <c r="F9" s="27">
        <v>0</v>
      </c>
      <c r="H9" s="97">
        <f>F9/$F$13</f>
        <v>0</v>
      </c>
      <c r="J9" s="97">
        <f t="shared" ref="J9:J12" si="0">F9/$P$10</f>
        <v>0</v>
      </c>
    </row>
    <row r="10" spans="1:16" ht="18.75" x14ac:dyDescent="0.2">
      <c r="A10" s="18" t="s">
        <v>122</v>
      </c>
      <c r="B10" s="18"/>
      <c r="D10" s="76" t="s">
        <v>123</v>
      </c>
      <c r="F10" s="27">
        <v>0</v>
      </c>
      <c r="H10" s="97">
        <f t="shared" ref="H9:H12" si="1">F10/$F$13</f>
        <v>0</v>
      </c>
      <c r="J10" s="97">
        <f t="shared" si="0"/>
        <v>0</v>
      </c>
      <c r="P10" s="25">
        <v>1187447824205</v>
      </c>
    </row>
    <row r="11" spans="1:16" ht="18.75" x14ac:dyDescent="0.2">
      <c r="A11" s="18" t="s">
        <v>124</v>
      </c>
      <c r="B11" s="18"/>
      <c r="D11" s="76" t="s">
        <v>125</v>
      </c>
      <c r="F11" s="8">
        <f>'درآمد سپرده بانکی'!H11</f>
        <v>2535206604</v>
      </c>
      <c r="H11" s="97">
        <f t="shared" si="1"/>
        <v>1.1088733956003143E-2</v>
      </c>
      <c r="J11" s="97">
        <f t="shared" si="0"/>
        <v>2.1350046312117576E-3</v>
      </c>
    </row>
    <row r="12" spans="1:16" ht="18.75" x14ac:dyDescent="0.2">
      <c r="A12" s="33" t="s">
        <v>126</v>
      </c>
      <c r="B12" s="33"/>
      <c r="D12" s="77" t="s">
        <v>127</v>
      </c>
      <c r="F12" s="9">
        <f>'سایر درآمدها'!F11</f>
        <v>312648361</v>
      </c>
      <c r="H12" s="97">
        <f t="shared" si="1"/>
        <v>1.3674919004389864E-3</v>
      </c>
      <c r="J12" s="97">
        <f t="shared" si="0"/>
        <v>2.6329439881648615E-4</v>
      </c>
    </row>
    <row r="13" spans="1:16" s="37" customFormat="1" ht="21.75" thickBot="1" x14ac:dyDescent="0.25">
      <c r="A13" s="36"/>
      <c r="B13" s="36"/>
      <c r="D13" s="38"/>
      <c r="F13" s="39">
        <f>SUM(F8:F12)</f>
        <v>228629040435</v>
      </c>
      <c r="H13" s="100">
        <f>SUM(H8:H12)</f>
        <v>1</v>
      </c>
      <c r="J13" s="63">
        <f>SUM(J8:J12)</f>
        <v>0.19253817790947389</v>
      </c>
    </row>
    <row r="14" spans="1:16" ht="13.5" thickTop="1" x14ac:dyDescent="0.2"/>
    <row r="16" spans="1:16" x14ac:dyDescent="0.2">
      <c r="F16" s="25"/>
    </row>
    <row r="17" spans="6:6" x14ac:dyDescent="0.2">
      <c r="F17" s="25"/>
    </row>
    <row r="18" spans="6:6" x14ac:dyDescent="0.2">
      <c r="F18" s="25"/>
    </row>
    <row r="19" spans="6:6" x14ac:dyDescent="0.2">
      <c r="F19" s="25"/>
    </row>
    <row r="20" spans="6:6" x14ac:dyDescent="0.2">
      <c r="F20" s="25"/>
    </row>
    <row r="21" spans="6:6" x14ac:dyDescent="0.2">
      <c r="F21" s="25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90"/>
  <sheetViews>
    <sheetView rightToLeft="1" topLeftCell="A32" workbookViewId="0">
      <selection activeCell="P48" activeCellId="5" sqref="P31 P34 P36:P39 P43 P45:P46 P48:P49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7109375" bestFit="1" customWidth="1"/>
    <col min="7" max="7" width="1.28515625" customWidth="1"/>
    <col min="8" max="8" width="11.2851562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7.7109375" bestFit="1" customWidth="1"/>
    <col min="15" max="15" width="1.28515625" customWidth="1"/>
    <col min="16" max="16" width="18.7109375" bestFit="1" customWidth="1"/>
    <col min="17" max="17" width="1.28515625" customWidth="1"/>
    <col min="18" max="18" width="17.7109375" bestFit="1" customWidth="1"/>
    <col min="19" max="19" width="1.28515625" customWidth="1"/>
    <col min="20" max="20" width="17.14062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5.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25.5" x14ac:dyDescent="0.2">
      <c r="A2" s="12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25.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5" spans="1:22" ht="24" x14ac:dyDescent="0.2">
      <c r="A5" s="1" t="s">
        <v>128</v>
      </c>
      <c r="B5" s="14" t="s">
        <v>129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21" x14ac:dyDescent="0.2">
      <c r="D6" s="15" t="s">
        <v>130</v>
      </c>
      <c r="E6" s="15"/>
      <c r="F6" s="15"/>
      <c r="G6" s="15"/>
      <c r="H6" s="15"/>
      <c r="I6" s="15"/>
      <c r="J6" s="15"/>
      <c r="K6" s="15"/>
      <c r="L6" s="15"/>
      <c r="N6" s="15" t="s">
        <v>131</v>
      </c>
      <c r="O6" s="15"/>
      <c r="P6" s="15"/>
      <c r="Q6" s="15"/>
      <c r="R6" s="15"/>
      <c r="S6" s="15"/>
      <c r="T6" s="15"/>
      <c r="U6" s="15"/>
      <c r="V6" s="15"/>
    </row>
    <row r="7" spans="1:22" ht="21" x14ac:dyDescent="0.2">
      <c r="D7" s="3"/>
      <c r="E7" s="3"/>
      <c r="F7" s="3"/>
      <c r="G7" s="3"/>
      <c r="H7" s="3"/>
      <c r="I7" s="3"/>
      <c r="J7" s="21" t="s">
        <v>73</v>
      </c>
      <c r="K7" s="16"/>
      <c r="L7" s="21"/>
      <c r="N7" s="3"/>
      <c r="O7" s="3"/>
      <c r="P7" s="3"/>
      <c r="Q7" s="3"/>
      <c r="R7" s="3"/>
      <c r="S7" s="3"/>
      <c r="T7" s="21" t="s">
        <v>73</v>
      </c>
      <c r="U7" s="16"/>
      <c r="V7" s="21"/>
    </row>
    <row r="8" spans="1:22" ht="21" x14ac:dyDescent="0.2">
      <c r="A8" s="15"/>
      <c r="B8" s="15"/>
      <c r="D8" s="2" t="s">
        <v>132</v>
      </c>
      <c r="F8" s="2" t="s">
        <v>133</v>
      </c>
      <c r="H8" s="2" t="s">
        <v>134</v>
      </c>
      <c r="J8" s="96" t="s">
        <v>108</v>
      </c>
      <c r="K8" s="3"/>
      <c r="L8" s="96" t="s">
        <v>116</v>
      </c>
      <c r="N8" s="2" t="s">
        <v>132</v>
      </c>
      <c r="P8" s="95" t="s">
        <v>133</v>
      </c>
      <c r="R8" s="2" t="s">
        <v>134</v>
      </c>
      <c r="T8" s="96" t="s">
        <v>108</v>
      </c>
      <c r="U8" s="3"/>
      <c r="V8" s="96" t="s">
        <v>116</v>
      </c>
    </row>
    <row r="9" spans="1:22" ht="18.75" x14ac:dyDescent="0.2">
      <c r="A9" s="17" t="s">
        <v>63</v>
      </c>
      <c r="B9" s="17"/>
      <c r="D9" s="26">
        <v>0</v>
      </c>
      <c r="F9" s="42">
        <v>1825430418</v>
      </c>
      <c r="G9" s="41"/>
      <c r="H9" s="42">
        <v>-1568</v>
      </c>
      <c r="I9" s="41"/>
      <c r="J9" s="78">
        <f>D9+F9+H9</f>
        <v>1825428850</v>
      </c>
      <c r="L9" s="98">
        <f>J9/درآمد!$F$13</f>
        <v>7.9842387761714616E-3</v>
      </c>
      <c r="N9" s="43">
        <v>0</v>
      </c>
      <c r="O9" s="41"/>
      <c r="P9" s="42">
        <v>10064586800</v>
      </c>
      <c r="Q9" s="41"/>
      <c r="R9" s="42">
        <v>-5076</v>
      </c>
      <c r="S9" s="41"/>
      <c r="T9" s="78">
        <f>N9+P9+R9</f>
        <v>10064581724</v>
      </c>
      <c r="V9" s="97">
        <f>T9/درآمد!$F$13</f>
        <v>4.4021449352412402E-2</v>
      </c>
    </row>
    <row r="10" spans="1:22" ht="18.75" x14ac:dyDescent="0.2">
      <c r="A10" s="18" t="s">
        <v>43</v>
      </c>
      <c r="B10" s="18"/>
      <c r="D10" s="27">
        <v>0</v>
      </c>
      <c r="F10" s="47">
        <v>0</v>
      </c>
      <c r="G10" s="41"/>
      <c r="H10" s="46">
        <v>-343</v>
      </c>
      <c r="I10" s="41"/>
      <c r="J10" s="78">
        <f t="shared" ref="J10:J73" si="0">D10+F10+H10</f>
        <v>-343</v>
      </c>
      <c r="L10" s="98">
        <f>J10/درآمد!$F$13</f>
        <v>-1.5002468599237988E-9</v>
      </c>
      <c r="N10" s="47">
        <v>0</v>
      </c>
      <c r="O10" s="41"/>
      <c r="P10" s="47">
        <v>0</v>
      </c>
      <c r="Q10" s="41"/>
      <c r="R10" s="46">
        <v>2159192063</v>
      </c>
      <c r="S10" s="41"/>
      <c r="T10" s="78">
        <f t="shared" ref="T10:T73" si="1">N10+P10+R10</f>
        <v>2159192063</v>
      </c>
      <c r="V10" s="97">
        <f>T10/درآمد!$F$13</f>
        <v>9.4440848760587153E-3</v>
      </c>
    </row>
    <row r="11" spans="1:22" ht="18.75" x14ac:dyDescent="0.2">
      <c r="A11" s="18" t="s">
        <v>60</v>
      </c>
      <c r="B11" s="18"/>
      <c r="D11" s="27">
        <v>0</v>
      </c>
      <c r="F11" s="46">
        <v>-869794127</v>
      </c>
      <c r="G11" s="41"/>
      <c r="H11" s="46">
        <v>-6182</v>
      </c>
      <c r="I11" s="41"/>
      <c r="J11" s="78">
        <f t="shared" si="0"/>
        <v>-869800309</v>
      </c>
      <c r="L11" s="98">
        <f>J11/درآمد!$F$13</f>
        <v>-3.8044174412186589E-3</v>
      </c>
      <c r="N11" s="47">
        <v>0</v>
      </c>
      <c r="O11" s="41"/>
      <c r="P11" s="46">
        <v>3308976724</v>
      </c>
      <c r="Q11" s="41"/>
      <c r="R11" s="46">
        <v>1850139220</v>
      </c>
      <c r="S11" s="41"/>
      <c r="T11" s="78">
        <f t="shared" si="1"/>
        <v>5159115944</v>
      </c>
      <c r="V11" s="97">
        <f>T11/درآمد!$F$13</f>
        <v>2.2565444591745788E-2</v>
      </c>
    </row>
    <row r="12" spans="1:22" ht="18.75" x14ac:dyDescent="0.2">
      <c r="A12" s="18" t="s">
        <v>24</v>
      </c>
      <c r="B12" s="18"/>
      <c r="D12" s="27">
        <v>0</v>
      </c>
      <c r="F12" s="46">
        <v>-3089496862</v>
      </c>
      <c r="G12" s="41"/>
      <c r="H12" s="46">
        <v>-1902</v>
      </c>
      <c r="I12" s="41"/>
      <c r="J12" s="78">
        <f t="shared" si="0"/>
        <v>-3089498764</v>
      </c>
      <c r="L12" s="98">
        <f>J12/درآمد!$F$13</f>
        <v>-1.3513151077053812E-2</v>
      </c>
      <c r="N12" s="47">
        <v>0</v>
      </c>
      <c r="O12" s="41"/>
      <c r="P12" s="46">
        <v>16869326826</v>
      </c>
      <c r="Q12" s="41"/>
      <c r="R12" s="46">
        <v>4658961074</v>
      </c>
      <c r="S12" s="41"/>
      <c r="T12" s="78">
        <f t="shared" si="1"/>
        <v>21528287900</v>
      </c>
      <c r="V12" s="97">
        <f>T12/درآمد!$F$13</f>
        <v>9.4162525718689549E-2</v>
      </c>
    </row>
    <row r="13" spans="1:22" ht="18.75" x14ac:dyDescent="0.2">
      <c r="A13" s="18" t="s">
        <v>20</v>
      </c>
      <c r="B13" s="18"/>
      <c r="D13" s="27">
        <v>0</v>
      </c>
      <c r="F13" s="46">
        <v>-1153098205</v>
      </c>
      <c r="G13" s="41"/>
      <c r="H13" s="46">
        <v>-392</v>
      </c>
      <c r="I13" s="41"/>
      <c r="J13" s="78">
        <f t="shared" si="0"/>
        <v>-1153098597</v>
      </c>
      <c r="L13" s="98">
        <f>J13/درآمد!$F$13</f>
        <v>-5.0435351292471954E-3</v>
      </c>
      <c r="N13" s="47">
        <v>0</v>
      </c>
      <c r="O13" s="41"/>
      <c r="P13" s="46">
        <v>7063915302</v>
      </c>
      <c r="Q13" s="41"/>
      <c r="R13" s="46">
        <v>3608787908</v>
      </c>
      <c r="S13" s="41"/>
      <c r="T13" s="78">
        <f t="shared" si="1"/>
        <v>10672703210</v>
      </c>
      <c r="V13" s="97">
        <f>T13/درآمد!$F$13</f>
        <v>4.6681310430615595E-2</v>
      </c>
    </row>
    <row r="14" spans="1:22" ht="18.75" x14ac:dyDescent="0.2">
      <c r="A14" s="18" t="s">
        <v>135</v>
      </c>
      <c r="B14" s="18"/>
      <c r="D14" s="27">
        <v>0</v>
      </c>
      <c r="F14" s="47">
        <v>0</v>
      </c>
      <c r="G14" s="41"/>
      <c r="H14" s="47">
        <v>0</v>
      </c>
      <c r="I14" s="41"/>
      <c r="J14" s="53">
        <f t="shared" si="0"/>
        <v>0</v>
      </c>
      <c r="L14" s="98">
        <f>J14/درآمد!$F$13</f>
        <v>0</v>
      </c>
      <c r="N14" s="47">
        <v>0</v>
      </c>
      <c r="O14" s="41"/>
      <c r="P14" s="47">
        <v>0</v>
      </c>
      <c r="Q14" s="41"/>
      <c r="R14" s="46">
        <v>-681818808</v>
      </c>
      <c r="S14" s="41"/>
      <c r="T14" s="78">
        <f t="shared" si="1"/>
        <v>-681818808</v>
      </c>
      <c r="V14" s="98">
        <f>T14/درآمد!$F$13</f>
        <v>-2.9822056143993807E-3</v>
      </c>
    </row>
    <row r="15" spans="1:22" ht="18.75" x14ac:dyDescent="0.2">
      <c r="A15" s="18" t="s">
        <v>44</v>
      </c>
      <c r="B15" s="18"/>
      <c r="D15" s="27">
        <v>0</v>
      </c>
      <c r="F15" s="46">
        <v>-2773399500</v>
      </c>
      <c r="G15" s="41"/>
      <c r="H15" s="47">
        <v>0</v>
      </c>
      <c r="I15" s="41"/>
      <c r="J15" s="78">
        <f t="shared" si="0"/>
        <v>-2773399500</v>
      </c>
      <c r="L15" s="98">
        <f>J15/درآمد!$F$13</f>
        <v>-1.2130565280435084E-2</v>
      </c>
      <c r="N15" s="47">
        <v>0</v>
      </c>
      <c r="O15" s="41"/>
      <c r="P15" s="46">
        <v>864823405</v>
      </c>
      <c r="Q15" s="41"/>
      <c r="R15" s="46">
        <v>-343046102</v>
      </c>
      <c r="S15" s="41"/>
      <c r="T15" s="78">
        <f t="shared" si="1"/>
        <v>521777303</v>
      </c>
      <c r="V15" s="97">
        <f>T15/درآمد!$F$13</f>
        <v>2.2822004676538153E-3</v>
      </c>
    </row>
    <row r="16" spans="1:22" ht="18.75" x14ac:dyDescent="0.2">
      <c r="A16" s="18" t="s">
        <v>136</v>
      </c>
      <c r="B16" s="18"/>
      <c r="D16" s="27">
        <v>0</v>
      </c>
      <c r="F16" s="47">
        <v>0</v>
      </c>
      <c r="G16" s="41"/>
      <c r="H16" s="47">
        <v>0</v>
      </c>
      <c r="I16" s="41"/>
      <c r="J16" s="53">
        <f t="shared" si="0"/>
        <v>0</v>
      </c>
      <c r="L16" s="98">
        <f>J16/درآمد!$F$13</f>
        <v>0</v>
      </c>
      <c r="N16" s="47">
        <v>0</v>
      </c>
      <c r="O16" s="41"/>
      <c r="P16" s="47">
        <v>0</v>
      </c>
      <c r="Q16" s="41"/>
      <c r="R16" s="46">
        <v>84282826</v>
      </c>
      <c r="S16" s="41"/>
      <c r="T16" s="78">
        <f t="shared" si="1"/>
        <v>84282826</v>
      </c>
      <c r="V16" s="97">
        <f>T16/درآمد!$F$13</f>
        <v>3.6864444621575483E-4</v>
      </c>
    </row>
    <row r="17" spans="1:22" ht="18.75" x14ac:dyDescent="0.2">
      <c r="A17" s="18" t="s">
        <v>137</v>
      </c>
      <c r="B17" s="18"/>
      <c r="D17" s="27">
        <v>0</v>
      </c>
      <c r="F17" s="47">
        <v>0</v>
      </c>
      <c r="G17" s="41"/>
      <c r="H17" s="47">
        <v>0</v>
      </c>
      <c r="I17" s="41"/>
      <c r="J17" s="53">
        <f t="shared" si="0"/>
        <v>0</v>
      </c>
      <c r="L17" s="98">
        <f>J17/درآمد!$F$13</f>
        <v>0</v>
      </c>
      <c r="N17" s="47">
        <v>0</v>
      </c>
      <c r="O17" s="41"/>
      <c r="P17" s="47">
        <v>0</v>
      </c>
      <c r="Q17" s="41"/>
      <c r="R17" s="46">
        <v>800117</v>
      </c>
      <c r="S17" s="41"/>
      <c r="T17" s="78">
        <f t="shared" si="1"/>
        <v>800117</v>
      </c>
      <c r="V17" s="97">
        <f>T17/درآمد!$F$13</f>
        <v>3.4996297866520415E-6</v>
      </c>
    </row>
    <row r="18" spans="1:22" ht="18.75" x14ac:dyDescent="0.2">
      <c r="A18" s="18" t="s">
        <v>138</v>
      </c>
      <c r="B18" s="18"/>
      <c r="D18" s="27">
        <v>0</v>
      </c>
      <c r="F18" s="47">
        <v>0</v>
      </c>
      <c r="G18" s="41"/>
      <c r="H18" s="47">
        <v>0</v>
      </c>
      <c r="I18" s="41"/>
      <c r="J18" s="53">
        <f t="shared" si="0"/>
        <v>0</v>
      </c>
      <c r="L18" s="98">
        <f>J18/درآمد!$F$13</f>
        <v>0</v>
      </c>
      <c r="N18" s="47">
        <v>0</v>
      </c>
      <c r="O18" s="41"/>
      <c r="P18" s="47">
        <v>0</v>
      </c>
      <c r="Q18" s="41"/>
      <c r="R18" s="46">
        <v>-8418</v>
      </c>
      <c r="S18" s="41"/>
      <c r="T18" s="78">
        <f t="shared" si="1"/>
        <v>-8418</v>
      </c>
      <c r="V18" s="97">
        <f>T18/درآمد!$F$13</f>
        <v>-3.6819469582619649E-8</v>
      </c>
    </row>
    <row r="19" spans="1:22" ht="18.75" x14ac:dyDescent="0.2">
      <c r="A19" s="18" t="s">
        <v>29</v>
      </c>
      <c r="B19" s="18"/>
      <c r="D19" s="27">
        <v>0</v>
      </c>
      <c r="F19" s="46">
        <v>-722160527</v>
      </c>
      <c r="G19" s="41"/>
      <c r="H19" s="47">
        <v>0</v>
      </c>
      <c r="I19" s="41"/>
      <c r="J19" s="78">
        <f t="shared" si="0"/>
        <v>-722160527</v>
      </c>
      <c r="L19" s="98">
        <f>J19/درآمد!$F$13</f>
        <v>-3.1586561603284716E-3</v>
      </c>
      <c r="N19" s="47">
        <v>0</v>
      </c>
      <c r="O19" s="41"/>
      <c r="P19" s="46">
        <v>1461658139</v>
      </c>
      <c r="Q19" s="41"/>
      <c r="R19" s="46">
        <v>5086820811</v>
      </c>
      <c r="S19" s="41"/>
      <c r="T19" s="78">
        <f t="shared" si="1"/>
        <v>6548478950</v>
      </c>
      <c r="V19" s="97">
        <f>T19/درآمد!$F$13</f>
        <v>2.8642376040858879E-2</v>
      </c>
    </row>
    <row r="20" spans="1:22" ht="18.75" x14ac:dyDescent="0.2">
      <c r="A20" s="18" t="s">
        <v>57</v>
      </c>
      <c r="B20" s="18"/>
      <c r="D20" s="27">
        <v>0</v>
      </c>
      <c r="F20" s="46">
        <v>-1868814000</v>
      </c>
      <c r="G20" s="41"/>
      <c r="H20" s="47">
        <v>0</v>
      </c>
      <c r="I20" s="41"/>
      <c r="J20" s="78">
        <f t="shared" si="0"/>
        <v>-1868814000</v>
      </c>
      <c r="L20" s="98">
        <f>J20/درآمد!$F$13</f>
        <v>-8.174000977497476E-3</v>
      </c>
      <c r="N20" s="47">
        <v>0</v>
      </c>
      <c r="O20" s="41"/>
      <c r="P20" s="46">
        <v>-4933668789</v>
      </c>
      <c r="Q20" s="41"/>
      <c r="R20" s="46">
        <v>211907752</v>
      </c>
      <c r="S20" s="41"/>
      <c r="T20" s="78">
        <f t="shared" si="1"/>
        <v>-4721761037</v>
      </c>
      <c r="V20" s="98">
        <f>T20/درآمد!$F$13</f>
        <v>-2.0652499035188895E-2</v>
      </c>
    </row>
    <row r="21" spans="1:22" ht="18.75" x14ac:dyDescent="0.2">
      <c r="A21" s="18" t="s">
        <v>139</v>
      </c>
      <c r="B21" s="18"/>
      <c r="D21" s="27">
        <v>0</v>
      </c>
      <c r="F21" s="47">
        <v>0</v>
      </c>
      <c r="G21" s="41"/>
      <c r="H21" s="47">
        <v>0</v>
      </c>
      <c r="I21" s="41"/>
      <c r="J21" s="53">
        <f t="shared" si="0"/>
        <v>0</v>
      </c>
      <c r="L21" s="98">
        <f>J21/درآمد!$F$13</f>
        <v>0</v>
      </c>
      <c r="N21" s="47">
        <v>0</v>
      </c>
      <c r="O21" s="41"/>
      <c r="P21" s="47">
        <v>0</v>
      </c>
      <c r="Q21" s="41"/>
      <c r="R21" s="46">
        <v>-647836479</v>
      </c>
      <c r="S21" s="41"/>
      <c r="T21" s="78">
        <f t="shared" si="1"/>
        <v>-647836479</v>
      </c>
      <c r="V21" s="98">
        <f>T21/درآمد!$F$13</f>
        <v>-2.8335703888158602E-3</v>
      </c>
    </row>
    <row r="22" spans="1:22" ht="18.75" x14ac:dyDescent="0.2">
      <c r="A22" s="18" t="s">
        <v>140</v>
      </c>
      <c r="B22" s="18"/>
      <c r="D22" s="27">
        <v>0</v>
      </c>
      <c r="F22" s="47">
        <v>0</v>
      </c>
      <c r="G22" s="41"/>
      <c r="H22" s="47">
        <v>0</v>
      </c>
      <c r="I22" s="41"/>
      <c r="J22" s="53">
        <f t="shared" si="0"/>
        <v>0</v>
      </c>
      <c r="L22" s="98">
        <f>J22/درآمد!$F$13</f>
        <v>0</v>
      </c>
      <c r="N22" s="47">
        <v>0</v>
      </c>
      <c r="O22" s="41"/>
      <c r="P22" s="47">
        <v>0</v>
      </c>
      <c r="Q22" s="41"/>
      <c r="R22" s="46">
        <v>3230632906</v>
      </c>
      <c r="S22" s="41"/>
      <c r="T22" s="78">
        <f t="shared" si="1"/>
        <v>3230632906</v>
      </c>
      <c r="V22" s="97">
        <f>T22/درآمد!$F$13</f>
        <v>1.4130457355081625E-2</v>
      </c>
    </row>
    <row r="23" spans="1:22" ht="18.75" x14ac:dyDescent="0.2">
      <c r="A23" s="18" t="s">
        <v>58</v>
      </c>
      <c r="B23" s="18"/>
      <c r="D23" s="27">
        <v>0</v>
      </c>
      <c r="F23" s="46">
        <v>1055681100</v>
      </c>
      <c r="G23" s="41"/>
      <c r="H23" s="47">
        <v>0</v>
      </c>
      <c r="I23" s="41"/>
      <c r="J23" s="78">
        <f t="shared" si="0"/>
        <v>1055681100</v>
      </c>
      <c r="L23" s="98">
        <f>J23/درآمد!$F$13</f>
        <v>4.6174409777139996E-3</v>
      </c>
      <c r="N23" s="47">
        <v>0</v>
      </c>
      <c r="O23" s="41"/>
      <c r="P23" s="46">
        <v>2674260214</v>
      </c>
      <c r="Q23" s="41"/>
      <c r="R23" s="46">
        <v>240464589</v>
      </c>
      <c r="S23" s="41"/>
      <c r="T23" s="78">
        <f t="shared" si="1"/>
        <v>2914724803</v>
      </c>
      <c r="V23" s="97">
        <f>T23/درآمد!$F$13</f>
        <v>1.2748707677092604E-2</v>
      </c>
    </row>
    <row r="24" spans="1:22" ht="18.75" x14ac:dyDescent="0.2">
      <c r="A24" s="18" t="s">
        <v>36</v>
      </c>
      <c r="B24" s="18"/>
      <c r="D24" s="27">
        <v>0</v>
      </c>
      <c r="F24" s="46">
        <v>371277675</v>
      </c>
      <c r="G24" s="41"/>
      <c r="H24" s="47">
        <v>0</v>
      </c>
      <c r="I24" s="41"/>
      <c r="J24" s="78">
        <f t="shared" si="0"/>
        <v>371277675</v>
      </c>
      <c r="L24" s="98">
        <f>J24/درآمد!$F$13</f>
        <v>1.6239305133485676E-3</v>
      </c>
      <c r="N24" s="46">
        <v>292500000</v>
      </c>
      <c r="O24" s="41"/>
      <c r="P24" s="46">
        <v>897352502</v>
      </c>
      <c r="Q24" s="41"/>
      <c r="R24" s="46">
        <v>679953812</v>
      </c>
      <c r="S24" s="41"/>
      <c r="T24" s="78">
        <f t="shared" si="1"/>
        <v>1869806314</v>
      </c>
      <c r="V24" s="97">
        <f>T24/درآمد!$F$13</f>
        <v>8.1783412572716992E-3</v>
      </c>
    </row>
    <row r="25" spans="1:22" ht="18.75" x14ac:dyDescent="0.2">
      <c r="A25" s="18" t="s">
        <v>53</v>
      </c>
      <c r="B25" s="18"/>
      <c r="D25" s="27">
        <v>0</v>
      </c>
      <c r="F25" s="46">
        <v>-1131529650</v>
      </c>
      <c r="G25" s="41"/>
      <c r="H25" s="47">
        <v>0</v>
      </c>
      <c r="I25" s="41"/>
      <c r="J25" s="78">
        <f t="shared" si="0"/>
        <v>-1131529650</v>
      </c>
      <c r="L25" s="98">
        <f>J25/درآمد!$F$13</f>
        <v>-4.9491947647905985E-3</v>
      </c>
      <c r="N25" s="46">
        <v>7650000000</v>
      </c>
      <c r="O25" s="41"/>
      <c r="P25" s="46">
        <v>11067451939</v>
      </c>
      <c r="Q25" s="41"/>
      <c r="R25" s="46">
        <v>4509010948</v>
      </c>
      <c r="S25" s="41"/>
      <c r="T25" s="78">
        <f t="shared" si="1"/>
        <v>23226462887</v>
      </c>
      <c r="V25" s="97">
        <f>T25/درآمد!$F$13</f>
        <v>0.1015901691351557</v>
      </c>
    </row>
    <row r="26" spans="1:22" ht="18.75" x14ac:dyDescent="0.2">
      <c r="A26" s="18" t="s">
        <v>19</v>
      </c>
      <c r="B26" s="18"/>
      <c r="D26" s="27">
        <v>0</v>
      </c>
      <c r="F26" s="46">
        <v>-182656687</v>
      </c>
      <c r="G26" s="41"/>
      <c r="H26" s="47">
        <v>0</v>
      </c>
      <c r="I26" s="41"/>
      <c r="J26" s="78">
        <f t="shared" si="0"/>
        <v>-182656687</v>
      </c>
      <c r="L26" s="98">
        <f>J26/درآمد!$F$13</f>
        <v>-7.9892163590622207E-4</v>
      </c>
      <c r="N26" s="47">
        <v>0</v>
      </c>
      <c r="O26" s="41"/>
      <c r="P26" s="46">
        <v>206188614</v>
      </c>
      <c r="Q26" s="41"/>
      <c r="R26" s="46">
        <v>384372112</v>
      </c>
      <c r="S26" s="41"/>
      <c r="T26" s="78">
        <f t="shared" si="1"/>
        <v>590560726</v>
      </c>
      <c r="V26" s="97">
        <f>T26/درآمد!$F$13</f>
        <v>2.5830521130490352E-3</v>
      </c>
    </row>
    <row r="27" spans="1:22" ht="18.75" x14ac:dyDescent="0.2">
      <c r="A27" s="18" t="s">
        <v>49</v>
      </c>
      <c r="B27" s="18"/>
      <c r="D27" s="27">
        <v>0</v>
      </c>
      <c r="F27" s="46">
        <v>1167263213</v>
      </c>
      <c r="G27" s="41"/>
      <c r="H27" s="47">
        <v>0</v>
      </c>
      <c r="I27" s="41"/>
      <c r="J27" s="78">
        <f t="shared" si="0"/>
        <v>1167263213</v>
      </c>
      <c r="L27" s="98">
        <f>J27/درآمد!$F$13</f>
        <v>5.1054897084775929E-3</v>
      </c>
      <c r="N27" s="47">
        <v>0</v>
      </c>
      <c r="O27" s="41"/>
      <c r="P27" s="46">
        <v>7845539625</v>
      </c>
      <c r="Q27" s="41"/>
      <c r="R27" s="46">
        <v>432411755</v>
      </c>
      <c r="S27" s="41"/>
      <c r="T27" s="78">
        <f t="shared" si="1"/>
        <v>8277951380</v>
      </c>
      <c r="V27" s="97">
        <f>T27/درآمد!$F$13</f>
        <v>3.6206911266608972E-2</v>
      </c>
    </row>
    <row r="28" spans="1:22" ht="18.75" x14ac:dyDescent="0.2">
      <c r="A28" s="18" t="s">
        <v>25</v>
      </c>
      <c r="B28" s="18"/>
      <c r="D28" s="27">
        <v>0</v>
      </c>
      <c r="F28" s="46">
        <v>-1101090512</v>
      </c>
      <c r="G28" s="41"/>
      <c r="H28" s="47">
        <v>0</v>
      </c>
      <c r="I28" s="41"/>
      <c r="J28" s="78">
        <f t="shared" si="0"/>
        <v>-1101090512</v>
      </c>
      <c r="L28" s="98">
        <f>J28/درآمد!$F$13</f>
        <v>-4.8160570936439887E-3</v>
      </c>
      <c r="N28" s="47">
        <v>0</v>
      </c>
      <c r="O28" s="41"/>
      <c r="P28" s="46">
        <v>9016858385</v>
      </c>
      <c r="Q28" s="41"/>
      <c r="R28" s="46">
        <v>-2465</v>
      </c>
      <c r="S28" s="41"/>
      <c r="T28" s="78">
        <f t="shared" si="1"/>
        <v>9016855920</v>
      </c>
      <c r="V28" s="97">
        <f>T28/درآمد!$F$13</f>
        <v>3.9438804024388679E-2</v>
      </c>
    </row>
    <row r="29" spans="1:22" ht="18.75" x14ac:dyDescent="0.2">
      <c r="A29" s="18" t="s">
        <v>64</v>
      </c>
      <c r="B29" s="18"/>
      <c r="D29" s="8">
        <v>68336496</v>
      </c>
      <c r="F29" s="46">
        <v>-78032925</v>
      </c>
      <c r="G29" s="41"/>
      <c r="H29" s="47">
        <v>0</v>
      </c>
      <c r="I29" s="41"/>
      <c r="J29" s="78">
        <f t="shared" si="0"/>
        <v>-9696429</v>
      </c>
      <c r="L29" s="98">
        <f>J29/درآمد!$F$13</f>
        <v>-4.2411187054589101E-5</v>
      </c>
      <c r="N29" s="46">
        <v>68336496</v>
      </c>
      <c r="O29" s="41"/>
      <c r="P29" s="46">
        <v>-251991676</v>
      </c>
      <c r="Q29" s="41"/>
      <c r="R29" s="46">
        <v>41253085</v>
      </c>
      <c r="S29" s="41"/>
      <c r="T29" s="78">
        <f t="shared" si="1"/>
        <v>-142402095</v>
      </c>
      <c r="V29" s="98">
        <f>T29/درآمد!$F$13</f>
        <v>-6.2285217454903941E-4</v>
      </c>
    </row>
    <row r="30" spans="1:22" ht="18.75" x14ac:dyDescent="0.2">
      <c r="A30" s="18" t="s">
        <v>59</v>
      </c>
      <c r="B30" s="18"/>
      <c r="D30" s="27">
        <v>0</v>
      </c>
      <c r="F30" s="46">
        <v>339219563</v>
      </c>
      <c r="G30" s="41"/>
      <c r="H30" s="47">
        <v>0</v>
      </c>
      <c r="I30" s="41"/>
      <c r="J30" s="78">
        <f t="shared" si="0"/>
        <v>339219563</v>
      </c>
      <c r="L30" s="98">
        <f>J30/درآمد!$F$13</f>
        <v>1.4837116157885518E-3</v>
      </c>
      <c r="N30" s="47">
        <v>0</v>
      </c>
      <c r="O30" s="41"/>
      <c r="P30" s="46">
        <v>1532738341</v>
      </c>
      <c r="Q30" s="41"/>
      <c r="R30" s="46">
        <v>616721364</v>
      </c>
      <c r="S30" s="41"/>
      <c r="T30" s="78">
        <f t="shared" si="1"/>
        <v>2149459705</v>
      </c>
      <c r="V30" s="97">
        <f>T30/درآمد!$F$13</f>
        <v>9.4015165392390236E-3</v>
      </c>
    </row>
    <row r="31" spans="1:22" ht="18.75" x14ac:dyDescent="0.2">
      <c r="A31" s="18" t="s">
        <v>141</v>
      </c>
      <c r="B31" s="18"/>
      <c r="D31" s="27">
        <v>0</v>
      </c>
      <c r="E31" s="29"/>
      <c r="F31" s="47">
        <v>0</v>
      </c>
      <c r="G31" s="41"/>
      <c r="H31" s="47">
        <v>0</v>
      </c>
      <c r="I31" s="41"/>
      <c r="J31" s="53">
        <f t="shared" si="0"/>
        <v>0</v>
      </c>
      <c r="L31" s="98">
        <f>J31/درآمد!$F$13</f>
        <v>0</v>
      </c>
      <c r="N31" s="47">
        <v>0</v>
      </c>
      <c r="O31" s="41"/>
      <c r="P31" s="47">
        <v>0</v>
      </c>
      <c r="Q31" s="41"/>
      <c r="R31" s="46">
        <v>-68235246</v>
      </c>
      <c r="S31" s="41"/>
      <c r="T31" s="78">
        <f t="shared" si="1"/>
        <v>-68235246</v>
      </c>
      <c r="V31" s="98">
        <f>T31/درآمد!$F$13</f>
        <v>-2.984539753575159E-4</v>
      </c>
    </row>
    <row r="32" spans="1:22" ht="18.75" x14ac:dyDescent="0.2">
      <c r="A32" s="18" t="s">
        <v>31</v>
      </c>
      <c r="B32" s="18"/>
      <c r="D32" s="27">
        <v>0</v>
      </c>
      <c r="F32" s="46">
        <v>-664522425</v>
      </c>
      <c r="G32" s="41"/>
      <c r="H32" s="47">
        <v>0</v>
      </c>
      <c r="I32" s="41"/>
      <c r="J32" s="78">
        <f t="shared" si="0"/>
        <v>-664522425</v>
      </c>
      <c r="L32" s="98">
        <f>J32/درآمد!$F$13</f>
        <v>-2.9065530071580121E-3</v>
      </c>
      <c r="N32" s="47">
        <v>0</v>
      </c>
      <c r="O32" s="41"/>
      <c r="P32" s="46">
        <v>-453911248</v>
      </c>
      <c r="Q32" s="41"/>
      <c r="R32" s="46">
        <v>639295292</v>
      </c>
      <c r="S32" s="41"/>
      <c r="T32" s="78">
        <f t="shared" si="1"/>
        <v>185384044</v>
      </c>
      <c r="V32" s="97">
        <f>T32/درآمد!$F$13</f>
        <v>8.1085081600867459E-4</v>
      </c>
    </row>
    <row r="33" spans="1:22" ht="18.75" x14ac:dyDescent="0.2">
      <c r="A33" s="18" t="s">
        <v>34</v>
      </c>
      <c r="B33" s="18"/>
      <c r="D33" s="27">
        <v>0</v>
      </c>
      <c r="F33" s="46">
        <v>-874764000</v>
      </c>
      <c r="G33" s="41"/>
      <c r="H33" s="47">
        <v>0</v>
      </c>
      <c r="I33" s="41"/>
      <c r="J33" s="78">
        <f t="shared" si="0"/>
        <v>-874764000</v>
      </c>
      <c r="L33" s="98">
        <f>J33/درآمد!$F$13</f>
        <v>-3.826128117126478E-3</v>
      </c>
      <c r="N33" s="47">
        <v>0</v>
      </c>
      <c r="O33" s="41"/>
      <c r="P33" s="46">
        <v>20751775343</v>
      </c>
      <c r="Q33" s="41"/>
      <c r="R33" s="46">
        <v>3243540812</v>
      </c>
      <c r="S33" s="41"/>
      <c r="T33" s="78">
        <f t="shared" si="1"/>
        <v>23995316155</v>
      </c>
      <c r="V33" s="97">
        <f>T33/درآمد!$F$13</f>
        <v>0.10495305456098412</v>
      </c>
    </row>
    <row r="34" spans="1:22" ht="18.75" x14ac:dyDescent="0.2">
      <c r="A34" s="18" t="s">
        <v>142</v>
      </c>
      <c r="B34" s="18"/>
      <c r="D34" s="27">
        <v>0</v>
      </c>
      <c r="F34" s="47">
        <v>0</v>
      </c>
      <c r="G34" s="41"/>
      <c r="H34" s="47">
        <v>0</v>
      </c>
      <c r="I34" s="41"/>
      <c r="J34" s="53">
        <f t="shared" si="0"/>
        <v>0</v>
      </c>
      <c r="L34" s="98">
        <f>J34/درآمد!$F$13</f>
        <v>0</v>
      </c>
      <c r="N34" s="47">
        <v>0</v>
      </c>
      <c r="O34" s="41"/>
      <c r="P34" s="47">
        <v>0</v>
      </c>
      <c r="Q34" s="41"/>
      <c r="R34" s="46">
        <v>19796432</v>
      </c>
      <c r="S34" s="41"/>
      <c r="T34" s="78">
        <f t="shared" si="1"/>
        <v>19796432</v>
      </c>
      <c r="V34" s="97">
        <f>T34/درآمد!$F$13</f>
        <v>8.6587565439344059E-5</v>
      </c>
    </row>
    <row r="35" spans="1:22" ht="18.75" x14ac:dyDescent="0.2">
      <c r="A35" s="18" t="s">
        <v>70</v>
      </c>
      <c r="B35" s="18"/>
      <c r="D35" s="27">
        <v>0</v>
      </c>
      <c r="F35" s="46">
        <v>-124215292</v>
      </c>
      <c r="G35" s="41"/>
      <c r="H35" s="47">
        <v>0</v>
      </c>
      <c r="I35" s="41"/>
      <c r="J35" s="78">
        <f t="shared" si="0"/>
        <v>-124215292</v>
      </c>
      <c r="L35" s="98">
        <f>J35/درآمد!$F$13</f>
        <v>-5.433049614504892E-4</v>
      </c>
      <c r="N35" s="46">
        <v>150000000</v>
      </c>
      <c r="O35" s="41"/>
      <c r="P35" s="46">
        <v>-124215292</v>
      </c>
      <c r="Q35" s="41"/>
      <c r="R35" s="46">
        <v>361834211</v>
      </c>
      <c r="S35" s="41"/>
      <c r="T35" s="78">
        <f t="shared" si="1"/>
        <v>387618919</v>
      </c>
      <c r="V35" s="97">
        <f>T35/درآمد!$F$13</f>
        <v>1.6954054404571643E-3</v>
      </c>
    </row>
    <row r="36" spans="1:22" ht="18.75" x14ac:dyDescent="0.2">
      <c r="A36" s="18" t="s">
        <v>143</v>
      </c>
      <c r="B36" s="18"/>
      <c r="D36" s="27">
        <v>0</v>
      </c>
      <c r="F36" s="47">
        <v>0</v>
      </c>
      <c r="G36" s="41"/>
      <c r="H36" s="47">
        <v>0</v>
      </c>
      <c r="I36" s="41"/>
      <c r="J36" s="53">
        <f t="shared" si="0"/>
        <v>0</v>
      </c>
      <c r="L36" s="98">
        <f>J36/درآمد!$F$13</f>
        <v>0</v>
      </c>
      <c r="N36" s="47">
        <v>0</v>
      </c>
      <c r="O36" s="41"/>
      <c r="P36" s="47">
        <v>0</v>
      </c>
      <c r="Q36" s="41"/>
      <c r="R36" s="46">
        <v>-352631914</v>
      </c>
      <c r="S36" s="41"/>
      <c r="T36" s="78">
        <f t="shared" si="1"/>
        <v>-352631914</v>
      </c>
      <c r="V36" s="98">
        <f>T36/درآمد!$F$13</f>
        <v>-1.5423758649778982E-3</v>
      </c>
    </row>
    <row r="37" spans="1:22" ht="18.75" x14ac:dyDescent="0.2">
      <c r="A37" s="18" t="s">
        <v>144</v>
      </c>
      <c r="B37" s="18"/>
      <c r="D37" s="27">
        <v>0</v>
      </c>
      <c r="F37" s="47">
        <v>0</v>
      </c>
      <c r="G37" s="41"/>
      <c r="H37" s="47">
        <v>0</v>
      </c>
      <c r="I37" s="41"/>
      <c r="J37" s="53">
        <f t="shared" si="0"/>
        <v>0</v>
      </c>
      <c r="L37" s="98">
        <f>J37/درآمد!$F$13</f>
        <v>0</v>
      </c>
      <c r="N37" s="47">
        <v>0</v>
      </c>
      <c r="O37" s="41"/>
      <c r="P37" s="47">
        <v>0</v>
      </c>
      <c r="Q37" s="41"/>
      <c r="R37" s="46">
        <v>200936351</v>
      </c>
      <c r="S37" s="41"/>
      <c r="T37" s="78">
        <f t="shared" si="1"/>
        <v>200936351</v>
      </c>
      <c r="V37" s="97">
        <f>T37/درآمد!$F$13</f>
        <v>8.7887501350523696E-4</v>
      </c>
    </row>
    <row r="38" spans="1:22" ht="18.75" x14ac:dyDescent="0.2">
      <c r="A38" s="18" t="s">
        <v>145</v>
      </c>
      <c r="B38" s="18"/>
      <c r="D38" s="27">
        <v>0</v>
      </c>
      <c r="F38" s="47">
        <v>0</v>
      </c>
      <c r="G38" s="41"/>
      <c r="H38" s="47">
        <v>0</v>
      </c>
      <c r="I38" s="41"/>
      <c r="J38" s="53">
        <f t="shared" si="0"/>
        <v>0</v>
      </c>
      <c r="L38" s="98">
        <f>J38/درآمد!$F$13</f>
        <v>0</v>
      </c>
      <c r="N38" s="47">
        <v>0</v>
      </c>
      <c r="O38" s="41"/>
      <c r="P38" s="47">
        <v>0</v>
      </c>
      <c r="Q38" s="41"/>
      <c r="R38" s="46">
        <v>-141254493</v>
      </c>
      <c r="S38" s="41"/>
      <c r="T38" s="78">
        <f t="shared" si="1"/>
        <v>-141254493</v>
      </c>
      <c r="V38" s="98">
        <f>T38/درآمد!$F$13</f>
        <v>-6.1783268097194823E-4</v>
      </c>
    </row>
    <row r="39" spans="1:22" ht="18.75" x14ac:dyDescent="0.2">
      <c r="A39" s="18" t="s">
        <v>146</v>
      </c>
      <c r="B39" s="18"/>
      <c r="D39" s="27">
        <v>0</v>
      </c>
      <c r="F39" s="47">
        <v>0</v>
      </c>
      <c r="G39" s="41"/>
      <c r="H39" s="47">
        <v>0</v>
      </c>
      <c r="I39" s="41"/>
      <c r="J39" s="53">
        <f t="shared" si="0"/>
        <v>0</v>
      </c>
      <c r="L39" s="98">
        <f>J39/درآمد!$F$13</f>
        <v>0</v>
      </c>
      <c r="N39" s="47">
        <v>0</v>
      </c>
      <c r="O39" s="41"/>
      <c r="P39" s="47">
        <v>0</v>
      </c>
      <c r="Q39" s="41"/>
      <c r="R39" s="46">
        <v>208414929</v>
      </c>
      <c r="S39" s="41"/>
      <c r="T39" s="78">
        <f t="shared" si="1"/>
        <v>208414929</v>
      </c>
      <c r="V39" s="97">
        <f>T39/درآمد!$F$13</f>
        <v>9.115855475028907E-4</v>
      </c>
    </row>
    <row r="40" spans="1:22" ht="18.75" x14ac:dyDescent="0.2">
      <c r="A40" s="18" t="s">
        <v>23</v>
      </c>
      <c r="B40" s="18"/>
      <c r="D40" s="27">
        <v>0</v>
      </c>
      <c r="F40" s="46">
        <v>-1660653856</v>
      </c>
      <c r="G40" s="41"/>
      <c r="H40" s="47">
        <v>0</v>
      </c>
      <c r="I40" s="41"/>
      <c r="J40" s="78">
        <f t="shared" si="0"/>
        <v>-1660653856</v>
      </c>
      <c r="L40" s="98">
        <f>J40/درآمد!$F$13</f>
        <v>-7.2635298334820658E-3</v>
      </c>
      <c r="N40" s="47">
        <v>0</v>
      </c>
      <c r="O40" s="41"/>
      <c r="P40" s="46">
        <v>1995557329</v>
      </c>
      <c r="Q40" s="41"/>
      <c r="R40" s="46">
        <v>-2206</v>
      </c>
      <c r="S40" s="41"/>
      <c r="T40" s="78">
        <f t="shared" si="1"/>
        <v>1995555123</v>
      </c>
      <c r="V40" s="97">
        <f>T40/درآمد!$F$13</f>
        <v>8.7283536649725955E-3</v>
      </c>
    </row>
    <row r="41" spans="1:22" ht="18.75" x14ac:dyDescent="0.2">
      <c r="A41" s="18" t="s">
        <v>50</v>
      </c>
      <c r="B41" s="18"/>
      <c r="D41" s="27">
        <v>0</v>
      </c>
      <c r="F41" s="46">
        <v>-3192888600</v>
      </c>
      <c r="G41" s="41"/>
      <c r="H41" s="47">
        <v>0</v>
      </c>
      <c r="I41" s="41"/>
      <c r="J41" s="78">
        <f t="shared" si="0"/>
        <v>-3192888600</v>
      </c>
      <c r="L41" s="98">
        <f>J41/درآمد!$F$13</f>
        <v>-1.3965367627511646E-2</v>
      </c>
      <c r="N41" s="47">
        <v>0</v>
      </c>
      <c r="O41" s="41"/>
      <c r="P41" s="46">
        <v>27292636801</v>
      </c>
      <c r="Q41" s="41"/>
      <c r="R41" s="46">
        <v>176982235</v>
      </c>
      <c r="S41" s="41"/>
      <c r="T41" s="78">
        <f t="shared" si="1"/>
        <v>27469619036</v>
      </c>
      <c r="V41" s="97">
        <f>T41/درآمد!$F$13</f>
        <v>0.12014929942292132</v>
      </c>
    </row>
    <row r="42" spans="1:22" ht="18.75" x14ac:dyDescent="0.2">
      <c r="A42" s="18" t="s">
        <v>55</v>
      </c>
      <c r="B42" s="18"/>
      <c r="D42" s="27">
        <v>0</v>
      </c>
      <c r="F42" s="46">
        <v>-337977000</v>
      </c>
      <c r="G42" s="41"/>
      <c r="H42" s="47">
        <v>0</v>
      </c>
      <c r="I42" s="41"/>
      <c r="J42" s="78">
        <f t="shared" si="0"/>
        <v>-337977000</v>
      </c>
      <c r="L42" s="98">
        <f>J42/درآمد!$F$13</f>
        <v>-1.4782767725261394E-3</v>
      </c>
      <c r="N42" s="47">
        <v>0</v>
      </c>
      <c r="O42" s="41"/>
      <c r="P42" s="46">
        <v>113491999</v>
      </c>
      <c r="Q42" s="41"/>
      <c r="R42" s="46">
        <v>444013647</v>
      </c>
      <c r="S42" s="41"/>
      <c r="T42" s="78">
        <f t="shared" si="1"/>
        <v>557505646</v>
      </c>
      <c r="V42" s="97">
        <f>T42/درآمد!$F$13</f>
        <v>2.4384725795955947E-3</v>
      </c>
    </row>
    <row r="43" spans="1:22" ht="18.75" x14ac:dyDescent="0.2">
      <c r="A43" s="18" t="s">
        <v>147</v>
      </c>
      <c r="B43" s="18"/>
      <c r="D43" s="27">
        <v>0</v>
      </c>
      <c r="F43" s="47">
        <v>0</v>
      </c>
      <c r="G43" s="41"/>
      <c r="H43" s="47">
        <v>0</v>
      </c>
      <c r="I43" s="41"/>
      <c r="J43" s="53">
        <f t="shared" si="0"/>
        <v>0</v>
      </c>
      <c r="L43" s="98">
        <f>J43/درآمد!$F$13</f>
        <v>0</v>
      </c>
      <c r="N43" s="47">
        <v>0</v>
      </c>
      <c r="O43" s="41"/>
      <c r="P43" s="47">
        <v>0</v>
      </c>
      <c r="Q43" s="41"/>
      <c r="R43" s="46">
        <v>-4572629873</v>
      </c>
      <c r="S43" s="41"/>
      <c r="T43" s="78">
        <f t="shared" si="1"/>
        <v>-4572629873</v>
      </c>
      <c r="V43" s="98">
        <f>T43/درآمد!$F$13</f>
        <v>-2.0000214602221601E-2</v>
      </c>
    </row>
    <row r="44" spans="1:22" ht="18.75" x14ac:dyDescent="0.2">
      <c r="A44" s="18" t="s">
        <v>54</v>
      </c>
      <c r="B44" s="18"/>
      <c r="D44" s="27">
        <v>0</v>
      </c>
      <c r="F44" s="46">
        <v>-1347636394</v>
      </c>
      <c r="G44" s="41"/>
      <c r="H44" s="47">
        <v>0</v>
      </c>
      <c r="I44" s="41"/>
      <c r="J44" s="78">
        <f t="shared" si="0"/>
        <v>-1347636394</v>
      </c>
      <c r="L44" s="98">
        <f>J44/درآمد!$F$13</f>
        <v>-5.894423523083182E-3</v>
      </c>
      <c r="N44" s="46">
        <v>4546069360</v>
      </c>
      <c r="O44" s="41"/>
      <c r="P44" s="46">
        <v>-15856919259</v>
      </c>
      <c r="Q44" s="41"/>
      <c r="R44" s="46">
        <v>-4872</v>
      </c>
      <c r="S44" s="41"/>
      <c r="T44" s="78">
        <f t="shared" si="1"/>
        <v>-11310854771</v>
      </c>
      <c r="V44" s="98">
        <f>T44/درآمد!$F$13</f>
        <v>-4.9472519980311574E-2</v>
      </c>
    </row>
    <row r="45" spans="1:22" ht="18.75" x14ac:dyDescent="0.2">
      <c r="A45" s="18" t="s">
        <v>148</v>
      </c>
      <c r="B45" s="18"/>
      <c r="D45" s="27">
        <v>0</v>
      </c>
      <c r="F45" s="47">
        <v>0</v>
      </c>
      <c r="G45" s="41"/>
      <c r="H45" s="47">
        <v>0</v>
      </c>
      <c r="I45" s="41"/>
      <c r="J45" s="53">
        <f t="shared" si="0"/>
        <v>0</v>
      </c>
      <c r="L45" s="98">
        <f>J45/درآمد!$F$13</f>
        <v>0</v>
      </c>
      <c r="N45" s="47">
        <v>0</v>
      </c>
      <c r="O45" s="41"/>
      <c r="P45" s="47">
        <v>0</v>
      </c>
      <c r="Q45" s="41"/>
      <c r="R45" s="46">
        <v>2924495258</v>
      </c>
      <c r="S45" s="41"/>
      <c r="T45" s="78">
        <f t="shared" si="1"/>
        <v>2924495258</v>
      </c>
      <c r="V45" s="97">
        <f>T45/درآمد!$F$13</f>
        <v>1.2791442646287289E-2</v>
      </c>
    </row>
    <row r="46" spans="1:22" ht="18.75" x14ac:dyDescent="0.2">
      <c r="A46" s="18" t="s">
        <v>149</v>
      </c>
      <c r="B46" s="18"/>
      <c r="D46" s="27">
        <v>0</v>
      </c>
      <c r="F46" s="47">
        <v>0</v>
      </c>
      <c r="G46" s="41"/>
      <c r="H46" s="47">
        <v>0</v>
      </c>
      <c r="I46" s="41"/>
      <c r="J46" s="53">
        <f t="shared" si="0"/>
        <v>0</v>
      </c>
      <c r="L46" s="98">
        <f>J46/درآمد!$F$13</f>
        <v>0</v>
      </c>
      <c r="N46" s="47">
        <v>0</v>
      </c>
      <c r="O46" s="41"/>
      <c r="P46" s="47">
        <v>0</v>
      </c>
      <c r="Q46" s="41"/>
      <c r="R46" s="46">
        <v>-1257473127</v>
      </c>
      <c r="S46" s="41"/>
      <c r="T46" s="78">
        <f t="shared" si="1"/>
        <v>-1257473127</v>
      </c>
      <c r="V46" s="98">
        <f>T46/درآمد!$F$13</f>
        <v>-5.5000586303799136E-3</v>
      </c>
    </row>
    <row r="47" spans="1:22" ht="18.75" x14ac:dyDescent="0.2">
      <c r="A47" s="18" t="s">
        <v>32</v>
      </c>
      <c r="B47" s="18"/>
      <c r="D47" s="27">
        <v>0</v>
      </c>
      <c r="F47" s="46">
        <v>-360343125</v>
      </c>
      <c r="G47" s="41"/>
      <c r="H47" s="47">
        <v>0</v>
      </c>
      <c r="I47" s="41"/>
      <c r="J47" s="78">
        <f t="shared" si="0"/>
        <v>-360343125</v>
      </c>
      <c r="L47" s="98">
        <f>J47/درآمد!$F$13</f>
        <v>-1.5761039118844867E-3</v>
      </c>
      <c r="N47" s="46">
        <v>2350000000</v>
      </c>
      <c r="O47" s="41"/>
      <c r="P47" s="46">
        <v>-539386650</v>
      </c>
      <c r="Q47" s="41"/>
      <c r="R47" s="46">
        <v>-266022817</v>
      </c>
      <c r="S47" s="41"/>
      <c r="T47" s="78">
        <f t="shared" si="1"/>
        <v>1544590533</v>
      </c>
      <c r="V47" s="97">
        <f>T47/درآمد!$F$13</f>
        <v>6.7558807492748597E-3</v>
      </c>
    </row>
    <row r="48" spans="1:22" ht="18.75" x14ac:dyDescent="0.2">
      <c r="A48" s="18" t="s">
        <v>150</v>
      </c>
      <c r="B48" s="18"/>
      <c r="D48" s="27">
        <v>0</v>
      </c>
      <c r="F48" s="47">
        <v>0</v>
      </c>
      <c r="G48" s="41"/>
      <c r="H48" s="47">
        <v>0</v>
      </c>
      <c r="I48" s="41"/>
      <c r="J48" s="53">
        <f t="shared" si="0"/>
        <v>0</v>
      </c>
      <c r="L48" s="98">
        <f>J48/درآمد!$F$13</f>
        <v>0</v>
      </c>
      <c r="N48" s="47">
        <v>0</v>
      </c>
      <c r="O48" s="41"/>
      <c r="P48" s="47">
        <v>0</v>
      </c>
      <c r="Q48" s="41"/>
      <c r="R48" s="46">
        <v>329591602</v>
      </c>
      <c r="S48" s="41"/>
      <c r="T48" s="78">
        <f t="shared" si="1"/>
        <v>329591602</v>
      </c>
      <c r="V48" s="97">
        <f>T48/درآمد!$F$13</f>
        <v>1.4415999007514708E-3</v>
      </c>
    </row>
    <row r="49" spans="1:22" ht="18.75" x14ac:dyDescent="0.2">
      <c r="A49" s="18" t="s">
        <v>151</v>
      </c>
      <c r="B49" s="18"/>
      <c r="D49" s="27">
        <v>0</v>
      </c>
      <c r="F49" s="47">
        <v>0</v>
      </c>
      <c r="G49" s="41"/>
      <c r="H49" s="47">
        <v>0</v>
      </c>
      <c r="I49" s="41"/>
      <c r="J49" s="53">
        <f t="shared" si="0"/>
        <v>0</v>
      </c>
      <c r="L49" s="98">
        <f>J49/درآمد!$F$13</f>
        <v>0</v>
      </c>
      <c r="N49" s="47">
        <v>0</v>
      </c>
      <c r="O49" s="41"/>
      <c r="P49" s="47">
        <v>0</v>
      </c>
      <c r="Q49" s="41"/>
      <c r="R49" s="46">
        <v>1709895</v>
      </c>
      <c r="S49" s="41"/>
      <c r="T49" s="78">
        <f t="shared" si="1"/>
        <v>1709895</v>
      </c>
      <c r="V49" s="97">
        <f>T49/درآمد!$F$13</f>
        <v>7.4789055526221697E-6</v>
      </c>
    </row>
    <row r="50" spans="1:22" ht="18.75" x14ac:dyDescent="0.2">
      <c r="A50" s="18" t="s">
        <v>22</v>
      </c>
      <c r="B50" s="18"/>
      <c r="D50" s="27">
        <v>0</v>
      </c>
      <c r="F50" s="46">
        <v>532313775</v>
      </c>
      <c r="G50" s="41"/>
      <c r="H50" s="47">
        <v>0</v>
      </c>
      <c r="I50" s="41"/>
      <c r="J50" s="78">
        <f t="shared" si="0"/>
        <v>532313775</v>
      </c>
      <c r="L50" s="98">
        <f>J50/درآمد!$F$13</f>
        <v>2.3282859167286694E-3</v>
      </c>
      <c r="N50" s="46">
        <v>664931685</v>
      </c>
      <c r="O50" s="41"/>
      <c r="P50" s="46">
        <v>2739420810</v>
      </c>
      <c r="Q50" s="41"/>
      <c r="R50" s="46">
        <v>764989043</v>
      </c>
      <c r="S50" s="41"/>
      <c r="T50" s="78">
        <f t="shared" si="1"/>
        <v>4169341538</v>
      </c>
      <c r="V50" s="97">
        <f>T50/درآمد!$F$13</f>
        <v>1.8236272741499599E-2</v>
      </c>
    </row>
    <row r="51" spans="1:22" ht="18.75" x14ac:dyDescent="0.2">
      <c r="A51" s="18" t="s">
        <v>37</v>
      </c>
      <c r="B51" s="18"/>
      <c r="D51" s="27">
        <v>0</v>
      </c>
      <c r="F51" s="46">
        <v>-208750500</v>
      </c>
      <c r="G51" s="41"/>
      <c r="H51" s="47">
        <v>0</v>
      </c>
      <c r="I51" s="41"/>
      <c r="J51" s="78">
        <f t="shared" si="0"/>
        <v>-208750500</v>
      </c>
      <c r="L51" s="98">
        <f>J51/درآمد!$F$13</f>
        <v>-9.1305330067790959E-4</v>
      </c>
      <c r="N51" s="47">
        <v>0</v>
      </c>
      <c r="O51" s="41"/>
      <c r="P51" s="46">
        <v>636191988</v>
      </c>
      <c r="Q51" s="41"/>
      <c r="R51" s="46">
        <v>616311071</v>
      </c>
      <c r="S51" s="41"/>
      <c r="T51" s="78">
        <f t="shared" si="1"/>
        <v>1252503059</v>
      </c>
      <c r="V51" s="97">
        <f>T51/درآمد!$F$13</f>
        <v>5.4783200621274127E-3</v>
      </c>
    </row>
    <row r="52" spans="1:22" ht="18.75" x14ac:dyDescent="0.2">
      <c r="A52" s="18" t="s">
        <v>45</v>
      </c>
      <c r="B52" s="18"/>
      <c r="D52" s="27">
        <v>0</v>
      </c>
      <c r="F52" s="46">
        <v>-342112248</v>
      </c>
      <c r="G52" s="41"/>
      <c r="H52" s="47">
        <v>0</v>
      </c>
      <c r="I52" s="41"/>
      <c r="J52" s="78">
        <f t="shared" si="0"/>
        <v>-342112248</v>
      </c>
      <c r="L52" s="98">
        <f>J52/درآمد!$F$13</f>
        <v>-1.4963639236252827E-3</v>
      </c>
      <c r="N52" s="46">
        <v>576000000</v>
      </c>
      <c r="O52" s="41"/>
      <c r="P52" s="46">
        <v>290898792</v>
      </c>
      <c r="Q52" s="41"/>
      <c r="R52" s="47">
        <v>0</v>
      </c>
      <c r="S52" s="41"/>
      <c r="T52" s="78">
        <f t="shared" si="1"/>
        <v>866898792</v>
      </c>
      <c r="V52" s="97">
        <f>T52/درآمد!$F$13</f>
        <v>3.7917265031187594E-3</v>
      </c>
    </row>
    <row r="53" spans="1:22" ht="18.75" x14ac:dyDescent="0.2">
      <c r="A53" s="18" t="s">
        <v>21</v>
      </c>
      <c r="B53" s="18"/>
      <c r="D53" s="8">
        <v>2726915235</v>
      </c>
      <c r="F53" s="46">
        <v>-3075581156</v>
      </c>
      <c r="G53" s="41"/>
      <c r="H53" s="47">
        <v>0</v>
      </c>
      <c r="I53" s="41"/>
      <c r="J53" s="78">
        <f t="shared" si="0"/>
        <v>-348665921</v>
      </c>
      <c r="L53" s="98">
        <f>J53/درآمد!$F$13</f>
        <v>-1.5250290179087153E-3</v>
      </c>
      <c r="N53" s="46">
        <v>2726915235</v>
      </c>
      <c r="O53" s="41"/>
      <c r="P53" s="46">
        <v>4330094524</v>
      </c>
      <c r="Q53" s="41"/>
      <c r="R53" s="47">
        <v>0</v>
      </c>
      <c r="S53" s="41"/>
      <c r="T53" s="78">
        <f t="shared" si="1"/>
        <v>7057009759</v>
      </c>
      <c r="V53" s="97">
        <f>T53/درآمد!$F$13</f>
        <v>3.0866637700849429E-2</v>
      </c>
    </row>
    <row r="54" spans="1:22" ht="18.75" x14ac:dyDescent="0.2">
      <c r="A54" s="18" t="s">
        <v>28</v>
      </c>
      <c r="B54" s="18"/>
      <c r="D54" s="8">
        <v>389560528</v>
      </c>
      <c r="F54" s="46">
        <v>-1782536692</v>
      </c>
      <c r="G54" s="41"/>
      <c r="H54" s="47">
        <v>0</v>
      </c>
      <c r="I54" s="41"/>
      <c r="J54" s="78">
        <f t="shared" si="0"/>
        <v>-1392976164</v>
      </c>
      <c r="L54" s="98">
        <f>J54/درآمد!$F$13</f>
        <v>-6.0927350320399377E-3</v>
      </c>
      <c r="N54" s="46">
        <v>389560528</v>
      </c>
      <c r="O54" s="41"/>
      <c r="P54" s="46">
        <v>-149685311</v>
      </c>
      <c r="Q54" s="41"/>
      <c r="R54" s="47">
        <v>0</v>
      </c>
      <c r="S54" s="41"/>
      <c r="T54" s="78">
        <f t="shared" si="1"/>
        <v>239875217</v>
      </c>
      <c r="V54" s="97">
        <f>T54/درآمد!$F$13</f>
        <v>1.0491896241334982E-3</v>
      </c>
    </row>
    <row r="55" spans="1:22" ht="18.75" x14ac:dyDescent="0.2">
      <c r="A55" s="18" t="s">
        <v>51</v>
      </c>
      <c r="B55" s="18"/>
      <c r="D55" s="27">
        <v>0</v>
      </c>
      <c r="F55" s="46">
        <v>350906012</v>
      </c>
      <c r="G55" s="41"/>
      <c r="H55" s="47">
        <v>0</v>
      </c>
      <c r="I55" s="41"/>
      <c r="J55" s="78">
        <f t="shared" si="0"/>
        <v>350906012</v>
      </c>
      <c r="L55" s="98">
        <f>J55/درآمد!$F$13</f>
        <v>1.5348269464471804E-3</v>
      </c>
      <c r="N55" s="46">
        <v>3467681222</v>
      </c>
      <c r="O55" s="41"/>
      <c r="P55" s="46">
        <v>17744147336</v>
      </c>
      <c r="Q55" s="41"/>
      <c r="R55" s="47">
        <v>0</v>
      </c>
      <c r="S55" s="41"/>
      <c r="T55" s="78">
        <f t="shared" si="1"/>
        <v>21211828558</v>
      </c>
      <c r="V55" s="97">
        <f>T55/درآمد!$F$13</f>
        <v>9.2778364977788519E-2</v>
      </c>
    </row>
    <row r="56" spans="1:22" ht="18.75" x14ac:dyDescent="0.2">
      <c r="A56" s="18" t="s">
        <v>42</v>
      </c>
      <c r="B56" s="18"/>
      <c r="D56" s="27">
        <v>0</v>
      </c>
      <c r="F56" s="46">
        <v>45653266</v>
      </c>
      <c r="G56" s="41"/>
      <c r="H56" s="47">
        <v>0</v>
      </c>
      <c r="I56" s="41"/>
      <c r="J56" s="78">
        <f t="shared" si="0"/>
        <v>45653266</v>
      </c>
      <c r="L56" s="98">
        <f>J56/درآمد!$F$13</f>
        <v>1.996827083433409E-4</v>
      </c>
      <c r="N56" s="46">
        <v>280000000</v>
      </c>
      <c r="O56" s="41"/>
      <c r="P56" s="46">
        <v>609478426</v>
      </c>
      <c r="Q56" s="41"/>
      <c r="R56" s="47">
        <v>0</v>
      </c>
      <c r="S56" s="41"/>
      <c r="T56" s="78">
        <f t="shared" si="1"/>
        <v>889478426</v>
      </c>
      <c r="V56" s="97">
        <f>T56/درآمد!$F$13</f>
        <v>3.8904875089692801E-3</v>
      </c>
    </row>
    <row r="57" spans="1:22" ht="18.75" x14ac:dyDescent="0.2">
      <c r="A57" s="18" t="s">
        <v>48</v>
      </c>
      <c r="B57" s="18"/>
      <c r="D57" s="27">
        <v>0</v>
      </c>
      <c r="F57" s="46">
        <v>-282694685</v>
      </c>
      <c r="G57" s="41"/>
      <c r="H57" s="47">
        <v>0</v>
      </c>
      <c r="I57" s="41"/>
      <c r="J57" s="78">
        <f t="shared" si="0"/>
        <v>-282694685</v>
      </c>
      <c r="L57" s="98">
        <f>J57/درآمد!$F$13</f>
        <v>-1.2364775903451822E-3</v>
      </c>
      <c r="N57" s="46">
        <v>442112676</v>
      </c>
      <c r="O57" s="41"/>
      <c r="P57" s="46">
        <v>-562527406</v>
      </c>
      <c r="Q57" s="41"/>
      <c r="R57" s="47">
        <v>0</v>
      </c>
      <c r="S57" s="41"/>
      <c r="T57" s="78">
        <f t="shared" si="1"/>
        <v>-120414730</v>
      </c>
      <c r="V57" s="97">
        <f>T57/درآمد!$F$13</f>
        <v>-5.2668169262703221E-4</v>
      </c>
    </row>
    <row r="58" spans="1:22" ht="18.75" x14ac:dyDescent="0.2">
      <c r="A58" s="18" t="s">
        <v>66</v>
      </c>
      <c r="B58" s="18"/>
      <c r="D58" s="27">
        <v>0</v>
      </c>
      <c r="F58" s="46">
        <v>88919780</v>
      </c>
      <c r="G58" s="41"/>
      <c r="H58" s="47">
        <v>0</v>
      </c>
      <c r="I58" s="41"/>
      <c r="J58" s="78">
        <f t="shared" si="0"/>
        <v>88919780</v>
      </c>
      <c r="L58" s="98">
        <f>J58/درآمد!$F$13</f>
        <v>3.88926007959519E-4</v>
      </c>
      <c r="N58" s="46">
        <v>3200000000</v>
      </c>
      <c r="O58" s="41"/>
      <c r="P58" s="46">
        <v>11982987765</v>
      </c>
      <c r="Q58" s="41"/>
      <c r="R58" s="47">
        <v>0</v>
      </c>
      <c r="S58" s="41"/>
      <c r="T58" s="78">
        <f t="shared" si="1"/>
        <v>15182987765</v>
      </c>
      <c r="V58" s="97">
        <f>T58/درآمد!$F$13</f>
        <v>6.6408832999133263E-2</v>
      </c>
    </row>
    <row r="59" spans="1:22" ht="18.75" x14ac:dyDescent="0.2">
      <c r="A59" s="18" t="s">
        <v>33</v>
      </c>
      <c r="B59" s="18"/>
      <c r="D59" s="8">
        <v>2771638740</v>
      </c>
      <c r="F59" s="46">
        <v>-4556590078</v>
      </c>
      <c r="G59" s="41"/>
      <c r="H59" s="47">
        <v>0</v>
      </c>
      <c r="I59" s="41"/>
      <c r="J59" s="78">
        <f t="shared" si="0"/>
        <v>-1784951338</v>
      </c>
      <c r="L59" s="98">
        <f>J59/درآمد!$F$13</f>
        <v>-7.807194285572255E-3</v>
      </c>
      <c r="N59" s="46">
        <v>2771638740</v>
      </c>
      <c r="O59" s="41"/>
      <c r="P59" s="46">
        <v>615900589</v>
      </c>
      <c r="Q59" s="41"/>
      <c r="R59" s="47">
        <v>0</v>
      </c>
      <c r="S59" s="41"/>
      <c r="T59" s="78">
        <f t="shared" si="1"/>
        <v>3387539329</v>
      </c>
      <c r="V59" s="97">
        <f>T59/درآمد!$F$13</f>
        <v>1.4816749974345839E-2</v>
      </c>
    </row>
    <row r="60" spans="1:22" ht="18.75" x14ac:dyDescent="0.2">
      <c r="A60" s="18" t="s">
        <v>65</v>
      </c>
      <c r="B60" s="18"/>
      <c r="D60" s="27">
        <v>0</v>
      </c>
      <c r="F60" s="46">
        <v>1107714647</v>
      </c>
      <c r="G60" s="41"/>
      <c r="H60" s="47">
        <v>0</v>
      </c>
      <c r="I60" s="41"/>
      <c r="J60" s="78">
        <f t="shared" si="0"/>
        <v>1107714647</v>
      </c>
      <c r="L60" s="98">
        <f>J60/درآمد!$F$13</f>
        <v>4.8450303814966452E-3</v>
      </c>
      <c r="N60" s="46">
        <v>2088972976</v>
      </c>
      <c r="O60" s="41"/>
      <c r="P60" s="46">
        <v>2776873704</v>
      </c>
      <c r="Q60" s="41"/>
      <c r="R60" s="47">
        <v>0</v>
      </c>
      <c r="S60" s="41"/>
      <c r="T60" s="78">
        <f t="shared" si="1"/>
        <v>4865846680</v>
      </c>
      <c r="V60" s="97">
        <f>T60/درآمد!$F$13</f>
        <v>2.1282714876211785E-2</v>
      </c>
    </row>
    <row r="61" spans="1:22" ht="18.75" x14ac:dyDescent="0.2">
      <c r="A61" s="18" t="s">
        <v>61</v>
      </c>
      <c r="B61" s="18"/>
      <c r="D61" s="27">
        <v>0</v>
      </c>
      <c r="F61" s="46">
        <v>211185923</v>
      </c>
      <c r="G61" s="41"/>
      <c r="H61" s="47">
        <v>0</v>
      </c>
      <c r="I61" s="41"/>
      <c r="J61" s="78">
        <f t="shared" si="0"/>
        <v>211185923</v>
      </c>
      <c r="L61" s="98">
        <f>J61/درآمد!$F$13</f>
        <v>9.237055913727673E-4</v>
      </c>
      <c r="N61" s="46">
        <v>209300000</v>
      </c>
      <c r="O61" s="41"/>
      <c r="P61" s="46">
        <v>24354225</v>
      </c>
      <c r="Q61" s="41"/>
      <c r="R61" s="47">
        <v>0</v>
      </c>
      <c r="S61" s="41"/>
      <c r="T61" s="78">
        <f t="shared" si="1"/>
        <v>233654225</v>
      </c>
      <c r="V61" s="97">
        <f>T61/درآمد!$F$13</f>
        <v>1.0219796424611627E-3</v>
      </c>
    </row>
    <row r="62" spans="1:22" ht="18.75" x14ac:dyDescent="0.2">
      <c r="A62" s="18" t="s">
        <v>26</v>
      </c>
      <c r="B62" s="18"/>
      <c r="D62" s="8">
        <v>186479543</v>
      </c>
      <c r="F62" s="46">
        <v>-163309691</v>
      </c>
      <c r="G62" s="41"/>
      <c r="H62" s="47">
        <v>0</v>
      </c>
      <c r="I62" s="41"/>
      <c r="J62" s="78">
        <f t="shared" si="0"/>
        <v>23169852</v>
      </c>
      <c r="L62" s="98">
        <f>J62/درآمد!$F$13</f>
        <v>1.0134255891515788E-4</v>
      </c>
      <c r="N62" s="46">
        <v>186479543</v>
      </c>
      <c r="O62" s="41"/>
      <c r="P62" s="46">
        <v>-44386071</v>
      </c>
      <c r="Q62" s="41"/>
      <c r="R62" s="47">
        <v>0</v>
      </c>
      <c r="S62" s="41"/>
      <c r="T62" s="78">
        <f t="shared" si="1"/>
        <v>142093472</v>
      </c>
      <c r="V62" s="97">
        <f>T62/درآمد!$F$13</f>
        <v>6.2150228916521934E-4</v>
      </c>
    </row>
    <row r="63" spans="1:22" ht="18.75" x14ac:dyDescent="0.2">
      <c r="A63" s="18" t="s">
        <v>35</v>
      </c>
      <c r="B63" s="18"/>
      <c r="D63" s="27">
        <v>0</v>
      </c>
      <c r="F63" s="46">
        <v>-1512124008</v>
      </c>
      <c r="G63" s="41"/>
      <c r="H63" s="47">
        <v>0</v>
      </c>
      <c r="I63" s="41"/>
      <c r="J63" s="78">
        <f t="shared" si="0"/>
        <v>-1512124008</v>
      </c>
      <c r="L63" s="98">
        <f>J63/درآمد!$F$13</f>
        <v>-6.6138754950944298E-3</v>
      </c>
      <c r="N63" s="46">
        <v>1885400000</v>
      </c>
      <c r="O63" s="41"/>
      <c r="P63" s="46">
        <v>3778928228</v>
      </c>
      <c r="Q63" s="41"/>
      <c r="R63" s="47">
        <v>0</v>
      </c>
      <c r="S63" s="41"/>
      <c r="T63" s="78">
        <f t="shared" si="1"/>
        <v>5664328228</v>
      </c>
      <c r="V63" s="97">
        <f>T63/درآمد!$F$13</f>
        <v>2.4775191363366578E-2</v>
      </c>
    </row>
    <row r="64" spans="1:22" ht="18.75" x14ac:dyDescent="0.2">
      <c r="A64" s="18" t="s">
        <v>46</v>
      </c>
      <c r="B64" s="18"/>
      <c r="D64" s="27">
        <v>0</v>
      </c>
      <c r="F64" s="46">
        <v>-1593462150</v>
      </c>
      <c r="G64" s="41"/>
      <c r="H64" s="47">
        <v>0</v>
      </c>
      <c r="I64" s="41"/>
      <c r="J64" s="78">
        <f t="shared" si="0"/>
        <v>-1593462150</v>
      </c>
      <c r="L64" s="98">
        <f>J64/درآمد!$F$13</f>
        <v>-6.9696401951747098E-3</v>
      </c>
      <c r="N64" s="47">
        <v>0</v>
      </c>
      <c r="O64" s="41"/>
      <c r="P64" s="46">
        <v>-681918300</v>
      </c>
      <c r="Q64" s="41"/>
      <c r="R64" s="47">
        <v>0</v>
      </c>
      <c r="S64" s="41"/>
      <c r="T64" s="78">
        <f t="shared" si="1"/>
        <v>-681918300</v>
      </c>
      <c r="V64" s="98">
        <f>T64/درآمد!$F$13</f>
        <v>-2.9826407822145045E-3</v>
      </c>
    </row>
    <row r="65" spans="1:22" ht="18.75" x14ac:dyDescent="0.2">
      <c r="A65" s="18" t="s">
        <v>68</v>
      </c>
      <c r="B65" s="18"/>
      <c r="D65" s="27">
        <v>0</v>
      </c>
      <c r="F65" s="46">
        <v>731072916</v>
      </c>
      <c r="G65" s="41"/>
      <c r="H65" s="47">
        <v>0</v>
      </c>
      <c r="I65" s="41"/>
      <c r="J65" s="78">
        <f t="shared" si="0"/>
        <v>731072916</v>
      </c>
      <c r="L65" s="98">
        <f>J65/درآمد!$F$13</f>
        <v>3.1976380367473331E-3</v>
      </c>
      <c r="N65" s="47">
        <v>0</v>
      </c>
      <c r="O65" s="41"/>
      <c r="P65" s="46">
        <v>731072916</v>
      </c>
      <c r="Q65" s="41"/>
      <c r="R65" s="47">
        <v>0</v>
      </c>
      <c r="S65" s="41"/>
      <c r="T65" s="78">
        <f t="shared" si="1"/>
        <v>731072916</v>
      </c>
      <c r="V65" s="97">
        <f>T65/درآمد!$F$13</f>
        <v>3.1976380367473331E-3</v>
      </c>
    </row>
    <row r="66" spans="1:22" ht="18.75" x14ac:dyDescent="0.2">
      <c r="A66" s="18" t="s">
        <v>30</v>
      </c>
      <c r="B66" s="18"/>
      <c r="D66" s="27">
        <v>0</v>
      </c>
      <c r="F66" s="46">
        <v>264417300</v>
      </c>
      <c r="G66" s="41"/>
      <c r="H66" s="47">
        <v>0</v>
      </c>
      <c r="I66" s="41"/>
      <c r="J66" s="78">
        <f t="shared" si="0"/>
        <v>264417300</v>
      </c>
      <c r="L66" s="98">
        <f>J66/درآمد!$F$13</f>
        <v>1.1565341808586855E-3</v>
      </c>
      <c r="N66" s="47">
        <v>0</v>
      </c>
      <c r="O66" s="41"/>
      <c r="P66" s="46">
        <v>1317596167</v>
      </c>
      <c r="Q66" s="41"/>
      <c r="R66" s="47">
        <v>0</v>
      </c>
      <c r="S66" s="41"/>
      <c r="T66" s="78">
        <f t="shared" si="1"/>
        <v>1317596167</v>
      </c>
      <c r="V66" s="97">
        <f>T66/درآمد!$F$13</f>
        <v>5.7630306477824585E-3</v>
      </c>
    </row>
    <row r="67" spans="1:22" ht="18.75" x14ac:dyDescent="0.2">
      <c r="A67" s="18" t="s">
        <v>52</v>
      </c>
      <c r="B67" s="18"/>
      <c r="D67" s="27">
        <v>0</v>
      </c>
      <c r="F67" s="46">
        <v>-2248341380</v>
      </c>
      <c r="G67" s="41"/>
      <c r="H67" s="47">
        <v>0</v>
      </c>
      <c r="I67" s="41"/>
      <c r="J67" s="78">
        <f t="shared" si="0"/>
        <v>-2248341380</v>
      </c>
      <c r="L67" s="98">
        <f>J67/درآمد!$F$13</f>
        <v>-9.8340148553403527E-3</v>
      </c>
      <c r="N67" s="47">
        <v>0</v>
      </c>
      <c r="O67" s="41"/>
      <c r="P67" s="46">
        <v>-1300334906</v>
      </c>
      <c r="Q67" s="41"/>
      <c r="R67" s="47">
        <v>0</v>
      </c>
      <c r="S67" s="41"/>
      <c r="T67" s="78">
        <f t="shared" si="1"/>
        <v>-1300334906</v>
      </c>
      <c r="V67" s="98">
        <f>T67/درآمد!$F$13</f>
        <v>-5.6875316605708697E-3</v>
      </c>
    </row>
    <row r="68" spans="1:22" ht="18.75" x14ac:dyDescent="0.2">
      <c r="A68" s="18" t="s">
        <v>71</v>
      </c>
      <c r="B68" s="18"/>
      <c r="D68" s="27">
        <v>0</v>
      </c>
      <c r="F68" s="46">
        <v>-1086302018</v>
      </c>
      <c r="G68" s="41"/>
      <c r="H68" s="47">
        <v>0</v>
      </c>
      <c r="I68" s="41"/>
      <c r="J68" s="78">
        <f t="shared" si="0"/>
        <v>-1086302018</v>
      </c>
      <c r="L68" s="98">
        <f>J68/درآمد!$F$13</f>
        <v>-4.7513737359573937E-3</v>
      </c>
      <c r="N68" s="47">
        <v>0</v>
      </c>
      <c r="O68" s="41"/>
      <c r="P68" s="46">
        <v>-1086302018</v>
      </c>
      <c r="Q68" s="41"/>
      <c r="R68" s="47">
        <v>0</v>
      </c>
      <c r="S68" s="41"/>
      <c r="T68" s="78">
        <f t="shared" si="1"/>
        <v>-1086302018</v>
      </c>
      <c r="V68" s="98">
        <f>T68/درآمد!$F$13</f>
        <v>-4.7513737359573937E-3</v>
      </c>
    </row>
    <row r="69" spans="1:22" ht="18.75" x14ac:dyDescent="0.2">
      <c r="A69" s="18" t="s">
        <v>40</v>
      </c>
      <c r="B69" s="18"/>
      <c r="D69" s="27">
        <v>0</v>
      </c>
      <c r="F69" s="46">
        <v>3624803325</v>
      </c>
      <c r="G69" s="41"/>
      <c r="H69" s="47">
        <v>0</v>
      </c>
      <c r="I69" s="41"/>
      <c r="J69" s="78">
        <f t="shared" si="0"/>
        <v>3624803325</v>
      </c>
      <c r="L69" s="98">
        <f>J69/درآمد!$F$13</f>
        <v>1.5854518385342842E-2</v>
      </c>
      <c r="N69" s="47">
        <v>0</v>
      </c>
      <c r="O69" s="41"/>
      <c r="P69" s="46">
        <v>2148717350</v>
      </c>
      <c r="Q69" s="41"/>
      <c r="R69" s="47">
        <v>0</v>
      </c>
      <c r="S69" s="41"/>
      <c r="T69" s="78">
        <f t="shared" si="1"/>
        <v>2148717350</v>
      </c>
      <c r="V69" s="97">
        <f>T69/درآمد!$F$13</f>
        <v>9.3982695545227011E-3</v>
      </c>
    </row>
    <row r="70" spans="1:22" ht="18.75" x14ac:dyDescent="0.2">
      <c r="A70" s="18" t="s">
        <v>72</v>
      </c>
      <c r="B70" s="18"/>
      <c r="D70" s="27">
        <v>0</v>
      </c>
      <c r="F70" s="46">
        <v>348162030</v>
      </c>
      <c r="G70" s="41"/>
      <c r="H70" s="47">
        <v>0</v>
      </c>
      <c r="I70" s="41"/>
      <c r="J70" s="78">
        <f t="shared" si="0"/>
        <v>348162030</v>
      </c>
      <c r="L70" s="98">
        <f>J70/درآمد!$F$13</f>
        <v>1.5228250502979459E-3</v>
      </c>
      <c r="N70" s="47">
        <v>0</v>
      </c>
      <c r="O70" s="41"/>
      <c r="P70" s="46">
        <v>348162030</v>
      </c>
      <c r="Q70" s="41"/>
      <c r="R70" s="47">
        <v>0</v>
      </c>
      <c r="S70" s="41"/>
      <c r="T70" s="78">
        <f t="shared" si="1"/>
        <v>348162030</v>
      </c>
      <c r="V70" s="97">
        <f>T70/درآمد!$F$13</f>
        <v>1.5228250502979459E-3</v>
      </c>
    </row>
    <row r="71" spans="1:22" ht="18.75" x14ac:dyDescent="0.2">
      <c r="A71" s="18" t="s">
        <v>41</v>
      </c>
      <c r="B71" s="18"/>
      <c r="D71" s="27">
        <v>0</v>
      </c>
      <c r="F71" s="46">
        <v>1123773525</v>
      </c>
      <c r="G71" s="41"/>
      <c r="H71" s="47">
        <v>0</v>
      </c>
      <c r="I71" s="41"/>
      <c r="J71" s="78">
        <f t="shared" si="0"/>
        <v>1123773525</v>
      </c>
      <c r="L71" s="98">
        <f>J71/درآمد!$F$13</f>
        <v>4.9152702686494128E-3</v>
      </c>
      <c r="N71" s="47">
        <v>0</v>
      </c>
      <c r="O71" s="41"/>
      <c r="P71" s="46">
        <v>12067097630</v>
      </c>
      <c r="Q71" s="41"/>
      <c r="R71" s="47">
        <v>0</v>
      </c>
      <c r="S71" s="41"/>
      <c r="T71" s="78">
        <f t="shared" si="1"/>
        <v>12067097630</v>
      </c>
      <c r="V71" s="97">
        <f>T71/درآمد!$F$13</f>
        <v>5.2780248769100334E-2</v>
      </c>
    </row>
    <row r="72" spans="1:22" ht="18.75" x14ac:dyDescent="0.2">
      <c r="A72" s="18" t="s">
        <v>56</v>
      </c>
      <c r="B72" s="18"/>
      <c r="D72" s="27">
        <v>0</v>
      </c>
      <c r="F72" s="46">
        <v>1906130637</v>
      </c>
      <c r="G72" s="41"/>
      <c r="H72" s="47">
        <v>0</v>
      </c>
      <c r="I72" s="41"/>
      <c r="J72" s="78">
        <f t="shared" si="0"/>
        <v>1906130637</v>
      </c>
      <c r="L72" s="98">
        <f>J72/درآمد!$F$13</f>
        <v>8.3372201246758038E-3</v>
      </c>
      <c r="N72" s="47">
        <v>0</v>
      </c>
      <c r="O72" s="41"/>
      <c r="P72" s="46">
        <v>3338978613</v>
      </c>
      <c r="Q72" s="41"/>
      <c r="R72" s="47">
        <v>0</v>
      </c>
      <c r="S72" s="41"/>
      <c r="T72" s="78">
        <f t="shared" si="1"/>
        <v>3338978613</v>
      </c>
      <c r="V72" s="97">
        <f>T72/درآمد!$F$13</f>
        <v>1.460435037756843E-2</v>
      </c>
    </row>
    <row r="73" spans="1:22" ht="18.75" x14ac:dyDescent="0.2">
      <c r="A73" s="18" t="s">
        <v>62</v>
      </c>
      <c r="B73" s="18"/>
      <c r="D73" s="27">
        <v>0</v>
      </c>
      <c r="F73" s="46">
        <v>-673779515</v>
      </c>
      <c r="G73" s="41"/>
      <c r="H73" s="47">
        <v>0</v>
      </c>
      <c r="I73" s="41"/>
      <c r="J73" s="78">
        <f t="shared" si="0"/>
        <v>-673779515</v>
      </c>
      <c r="L73" s="98">
        <f>J73/درآمد!$F$13</f>
        <v>-2.9470425704365309E-3</v>
      </c>
      <c r="N73" s="47">
        <v>0</v>
      </c>
      <c r="O73" s="41"/>
      <c r="P73" s="46">
        <v>618174848</v>
      </c>
      <c r="Q73" s="41"/>
      <c r="R73" s="47">
        <v>0</v>
      </c>
      <c r="S73" s="41"/>
      <c r="T73" s="78">
        <f t="shared" si="1"/>
        <v>618174848</v>
      </c>
      <c r="V73" s="97">
        <f>T73/درآمد!$F$13</f>
        <v>2.703833453632279E-3</v>
      </c>
    </row>
    <row r="74" spans="1:22" ht="18.75" x14ac:dyDescent="0.2">
      <c r="A74" s="18" t="s">
        <v>69</v>
      </c>
      <c r="B74" s="18"/>
      <c r="D74" s="27">
        <v>0</v>
      </c>
      <c r="F74" s="46">
        <v>-511972409</v>
      </c>
      <c r="G74" s="41"/>
      <c r="H74" s="47">
        <v>0</v>
      </c>
      <c r="I74" s="41"/>
      <c r="J74" s="78">
        <f t="shared" ref="J74:J79" si="2">D74+F74+H74</f>
        <v>-511972409</v>
      </c>
      <c r="L74" s="98">
        <f>J74/درآمد!$F$13</f>
        <v>-2.2393148658013786E-3</v>
      </c>
      <c r="N74" s="47">
        <v>0</v>
      </c>
      <c r="O74" s="41"/>
      <c r="P74" s="46">
        <v>-511972409</v>
      </c>
      <c r="Q74" s="41"/>
      <c r="R74" s="47">
        <v>0</v>
      </c>
      <c r="S74" s="41"/>
      <c r="T74" s="78">
        <f t="shared" ref="T74:T79" si="3">N74+P74+R74</f>
        <v>-511972409</v>
      </c>
      <c r="V74" s="98">
        <f>T74/درآمد!$F$13</f>
        <v>-2.2393148658013786E-3</v>
      </c>
    </row>
    <row r="75" spans="1:22" ht="18.75" x14ac:dyDescent="0.2">
      <c r="A75" s="18" t="s">
        <v>38</v>
      </c>
      <c r="B75" s="18"/>
      <c r="D75" s="27">
        <v>0</v>
      </c>
      <c r="F75" s="47">
        <v>0</v>
      </c>
      <c r="G75" s="41"/>
      <c r="H75" s="47">
        <v>0</v>
      </c>
      <c r="I75" s="41"/>
      <c r="J75" s="53">
        <f t="shared" si="2"/>
        <v>0</v>
      </c>
      <c r="L75" s="98">
        <f>J75/درآمد!$F$13</f>
        <v>0</v>
      </c>
      <c r="N75" s="47">
        <v>0</v>
      </c>
      <c r="O75" s="41"/>
      <c r="P75" s="46">
        <v>-1248285266</v>
      </c>
      <c r="Q75" s="41"/>
      <c r="R75" s="47">
        <v>0</v>
      </c>
      <c r="S75" s="41"/>
      <c r="T75" s="78">
        <f t="shared" si="3"/>
        <v>-1248285266</v>
      </c>
      <c r="V75" s="98">
        <f>T75/درآمد!$F$13</f>
        <v>-5.459871867654939E-3</v>
      </c>
    </row>
    <row r="76" spans="1:22" ht="18.75" x14ac:dyDescent="0.2">
      <c r="A76" s="18" t="s">
        <v>27</v>
      </c>
      <c r="B76" s="18"/>
      <c r="D76" s="27">
        <v>0</v>
      </c>
      <c r="F76" s="46">
        <v>-581057314</v>
      </c>
      <c r="G76" s="41"/>
      <c r="H76" s="47">
        <v>0</v>
      </c>
      <c r="I76" s="41"/>
      <c r="J76" s="78">
        <f t="shared" si="2"/>
        <v>-581057314</v>
      </c>
      <c r="L76" s="98">
        <f>J76/درآمد!$F$13</f>
        <v>-2.5414851625780084E-3</v>
      </c>
      <c r="N76" s="47">
        <v>0</v>
      </c>
      <c r="O76" s="41"/>
      <c r="P76" s="46">
        <v>-552850648</v>
      </c>
      <c r="Q76" s="41"/>
      <c r="R76" s="47">
        <v>0</v>
      </c>
      <c r="S76" s="41"/>
      <c r="T76" s="78">
        <f t="shared" si="3"/>
        <v>-552850648</v>
      </c>
      <c r="V76" s="98">
        <f>T76/درآمد!$F$13</f>
        <v>-2.4181120952444239E-3</v>
      </c>
    </row>
    <row r="77" spans="1:22" ht="18.75" x14ac:dyDescent="0.2">
      <c r="A77" s="18" t="s">
        <v>67</v>
      </c>
      <c r="B77" s="18"/>
      <c r="D77" s="27">
        <v>0</v>
      </c>
      <c r="F77" s="46">
        <v>1130591182</v>
      </c>
      <c r="G77" s="41"/>
      <c r="H77" s="47">
        <v>0</v>
      </c>
      <c r="I77" s="41"/>
      <c r="J77" s="78">
        <f t="shared" si="2"/>
        <v>1130591182</v>
      </c>
      <c r="L77" s="98">
        <f>J77/درآمد!$F$13</f>
        <v>4.9450900019038955E-3</v>
      </c>
      <c r="N77" s="47">
        <v>0</v>
      </c>
      <c r="O77" s="41"/>
      <c r="P77" s="46">
        <v>1130591182</v>
      </c>
      <c r="Q77" s="41"/>
      <c r="R77" s="47">
        <v>0</v>
      </c>
      <c r="S77" s="41"/>
      <c r="T77" s="78">
        <f t="shared" si="3"/>
        <v>1130591182</v>
      </c>
      <c r="V77" s="97">
        <f>T77/درآمد!$F$13</f>
        <v>4.9450900019038955E-3</v>
      </c>
    </row>
    <row r="78" spans="1:22" ht="18.75" x14ac:dyDescent="0.2">
      <c r="A78" s="18" t="s">
        <v>47</v>
      </c>
      <c r="B78" s="18"/>
      <c r="D78" s="27">
        <v>0</v>
      </c>
      <c r="F78" s="47">
        <v>0</v>
      </c>
      <c r="G78" s="41"/>
      <c r="H78" s="47">
        <v>0</v>
      </c>
      <c r="I78" s="41"/>
      <c r="J78" s="53">
        <f t="shared" si="2"/>
        <v>0</v>
      </c>
      <c r="L78" s="98">
        <f>J78/درآمد!$F$13</f>
        <v>0</v>
      </c>
      <c r="N78" s="47">
        <v>0</v>
      </c>
      <c r="O78" s="41"/>
      <c r="P78" s="46">
        <v>387679500</v>
      </c>
      <c r="Q78" s="41"/>
      <c r="R78" s="47">
        <v>0</v>
      </c>
      <c r="S78" s="41"/>
      <c r="T78" s="78">
        <f t="shared" si="3"/>
        <v>387679500</v>
      </c>
      <c r="V78" s="97">
        <f>T78/درآمد!$F$13</f>
        <v>1.6956704155446892E-3</v>
      </c>
    </row>
    <row r="79" spans="1:22" ht="18.75" x14ac:dyDescent="0.2">
      <c r="A79" s="33" t="s">
        <v>39</v>
      </c>
      <c r="B79" s="33"/>
      <c r="D79" s="28">
        <v>0</v>
      </c>
      <c r="F79" s="52">
        <v>-134776002</v>
      </c>
      <c r="G79" s="41"/>
      <c r="H79" s="51">
        <v>0</v>
      </c>
      <c r="I79" s="41"/>
      <c r="J79" s="78">
        <f t="shared" si="2"/>
        <v>-134776002</v>
      </c>
      <c r="L79" s="98">
        <f>J79/درآمد!$F$13</f>
        <v>-5.8949642505417969E-4</v>
      </c>
      <c r="N79" s="51">
        <v>0</v>
      </c>
      <c r="O79" s="41"/>
      <c r="P79" s="46">
        <v>92506123</v>
      </c>
      <c r="Q79" s="41"/>
      <c r="R79" s="51">
        <v>0</v>
      </c>
      <c r="S79" s="41"/>
      <c r="T79" s="78">
        <f t="shared" si="3"/>
        <v>92506123</v>
      </c>
      <c r="V79" s="97">
        <f>T79/درآمد!$F$13</f>
        <v>4.0461230482354146E-4</v>
      </c>
    </row>
    <row r="80" spans="1:22" s="37" customFormat="1" ht="21.75" thickBot="1" x14ac:dyDescent="0.25">
      <c r="A80" s="36"/>
      <c r="B80" s="36"/>
      <c r="D80" s="39">
        <f>SUM(D9:D79)</f>
        <v>6142930542</v>
      </c>
      <c r="F80" s="56">
        <f>SUM(F9:F79)</f>
        <v>-24061947246</v>
      </c>
      <c r="G80" s="54"/>
      <c r="H80" s="56">
        <f>SUM(H9:H79)</f>
        <v>-10387</v>
      </c>
      <c r="I80" s="54"/>
      <c r="J80" s="84">
        <f>SUM(J9:J79)</f>
        <v>-17919027091</v>
      </c>
      <c r="L80" s="99">
        <f>SUM(L9:L79)</f>
        <v>-7.8375988706012381E-2</v>
      </c>
      <c r="N80" s="39">
        <f>SUM(N9:N79)</f>
        <v>33945898461</v>
      </c>
      <c r="P80" s="39">
        <f>SUM(P9:P79)</f>
        <v>162438635785</v>
      </c>
      <c r="R80" s="39">
        <f>SUM(R9:R79)</f>
        <v>29396651224</v>
      </c>
      <c r="T80" s="90">
        <f>SUM(T9:T79)</f>
        <v>225781185470</v>
      </c>
      <c r="V80" s="63">
        <f>SUM(V9:V79)</f>
        <v>0.98754377414355821</v>
      </c>
    </row>
    <row r="81" spans="13:20" ht="13.5" thickTop="1" x14ac:dyDescent="0.2"/>
    <row r="82" spans="13:20" x14ac:dyDescent="0.2">
      <c r="M82" s="57"/>
      <c r="N82" s="58"/>
      <c r="O82" s="58"/>
      <c r="P82" s="58"/>
      <c r="Q82" s="58"/>
      <c r="R82" s="58"/>
      <c r="S82" s="57"/>
      <c r="T82" s="57"/>
    </row>
    <row r="83" spans="13:20" x14ac:dyDescent="0.2">
      <c r="M83" s="57"/>
      <c r="N83" s="58"/>
      <c r="O83" s="58"/>
      <c r="P83" s="58">
        <v>162438635785</v>
      </c>
      <c r="Q83" s="58"/>
      <c r="R83" s="58">
        <v>29396651224</v>
      </c>
      <c r="S83" s="57"/>
      <c r="T83" s="57"/>
    </row>
    <row r="84" spans="13:20" x14ac:dyDescent="0.2">
      <c r="M84" s="57"/>
      <c r="N84" s="58">
        <v>33945898461</v>
      </c>
      <c r="O84" s="58"/>
      <c r="P84" s="58"/>
      <c r="Q84" s="58"/>
      <c r="R84" s="58">
        <f>R80-R83</f>
        <v>0</v>
      </c>
      <c r="S84" s="57"/>
      <c r="T84" s="57"/>
    </row>
    <row r="85" spans="13:20" x14ac:dyDescent="0.2">
      <c r="M85" s="57"/>
      <c r="N85" s="58">
        <f>N80-N84</f>
        <v>0</v>
      </c>
      <c r="O85" s="58"/>
      <c r="P85" s="58">
        <f>P80-P83</f>
        <v>0</v>
      </c>
      <c r="Q85" s="58"/>
      <c r="R85" s="58"/>
      <c r="S85" s="57"/>
      <c r="T85" s="57"/>
    </row>
    <row r="86" spans="13:20" x14ac:dyDescent="0.2">
      <c r="M86" s="57"/>
      <c r="N86" s="58"/>
      <c r="O86" s="58"/>
      <c r="P86" s="58"/>
      <c r="Q86" s="58"/>
      <c r="R86" s="58"/>
      <c r="S86" s="57"/>
      <c r="T86" s="57"/>
    </row>
    <row r="87" spans="13:20" x14ac:dyDescent="0.2">
      <c r="M87" s="57"/>
      <c r="N87" s="58"/>
      <c r="O87" s="58"/>
      <c r="P87" s="58"/>
      <c r="Q87" s="58"/>
      <c r="R87" s="58"/>
      <c r="S87" s="57"/>
      <c r="T87" s="57"/>
    </row>
    <row r="88" spans="13:20" x14ac:dyDescent="0.2">
      <c r="M88" s="57"/>
      <c r="N88" s="57"/>
      <c r="O88" s="57"/>
      <c r="P88" s="57"/>
      <c r="Q88" s="57"/>
      <c r="R88" s="57"/>
      <c r="S88" s="57"/>
      <c r="T88" s="57"/>
    </row>
    <row r="89" spans="13:20" x14ac:dyDescent="0.2">
      <c r="M89" s="57"/>
      <c r="N89" s="57"/>
      <c r="O89" s="57"/>
      <c r="P89" s="57"/>
      <c r="Q89" s="57"/>
      <c r="R89" s="57"/>
      <c r="S89" s="57"/>
      <c r="T89" s="57"/>
    </row>
    <row r="90" spans="13:20" x14ac:dyDescent="0.2">
      <c r="M90" s="57"/>
      <c r="N90" s="57"/>
      <c r="O90" s="57"/>
      <c r="P90" s="57"/>
      <c r="Q90" s="57"/>
      <c r="R90" s="57"/>
      <c r="S90" s="57"/>
      <c r="T90" s="57"/>
    </row>
  </sheetData>
  <mergeCells count="81">
    <mergeCell ref="A79:B79"/>
    <mergeCell ref="A80:B80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V1"/>
    <mergeCell ref="A2:V2"/>
    <mergeCell ref="A3:V3"/>
    <mergeCell ref="B5:V5"/>
    <mergeCell ref="D6:L6"/>
    <mergeCell ref="N6:V6"/>
    <mergeCell ref="J7:L7"/>
    <mergeCell ref="T7:V7"/>
    <mergeCell ref="A8:B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اعمال اختیار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Mohadeseh Salemi</cp:lastModifiedBy>
  <dcterms:created xsi:type="dcterms:W3CDTF">2025-06-28T13:30:13Z</dcterms:created>
  <dcterms:modified xsi:type="dcterms:W3CDTF">2025-06-29T14:51:38Z</dcterms:modified>
</cp:coreProperties>
</file>