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4\1404.05.31\"/>
    </mc:Choice>
  </mc:AlternateContent>
  <xr:revisionPtr revIDLastSave="0" documentId="13_ncr:1_{FB68A68C-EBDE-4E67-AA41-18C028D0C2CF}" xr6:coauthVersionLast="47" xr6:coauthVersionMax="47" xr10:uidLastSave="{00000000-0000-0000-0000-000000000000}"/>
  <bookViews>
    <workbookView xWindow="-120" yWindow="-120" windowWidth="29040" windowHeight="15840" tabRatio="943" activeTab="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سهام'!$A$1:$X$81</definedName>
    <definedName name="_xlnm.Print_Area" localSheetId="9">'درآمد سرمایه گذاری در صندوق'!$A$1:$W$8</definedName>
    <definedName name="_xlnm.Print_Area" localSheetId="14">'درآمد سود سهام'!$A$1:$T$52</definedName>
    <definedName name="_xlnm.Print_Area" localSheetId="15">'درآمد سود صندوق'!$A$1:$L$7</definedName>
    <definedName name="_xlnm.Print_Area" localSheetId="20">'درآمد ناشی از تغییر قیمت اوراق'!$A$1:$S$60</definedName>
    <definedName name="_xlnm.Print_Area" localSheetId="18">'درآمد ناشی از فروش'!$A$1:$S$58</definedName>
    <definedName name="_xlnm.Print_Area" localSheetId="13">'سایر درآمدها'!$A$1:$G$10</definedName>
    <definedName name="_xlnm.Print_Area" localSheetId="6">سپرده!$A$1:$M$12</definedName>
    <definedName name="_xlnm.Print_Area" localSheetId="1">سهام!$A$1:$AC$61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وضعیت'!$A$1:$C$25</definedName>
    <definedName name="_xlnm.Print_Area" localSheetId="11">'مبالغ تخصیصی اوراق'!$A$1:$R$70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4" i="9" l="1"/>
  <c r="Q56" i="21"/>
  <c r="I9" i="19"/>
  <c r="I8" i="19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8" i="21"/>
  <c r="Q60" i="21"/>
  <c r="Q59" i="21"/>
  <c r="Q58" i="21"/>
  <c r="Q57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Q5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8" i="19"/>
  <c r="H81" i="9"/>
  <c r="J81" i="9"/>
  <c r="L81" i="9"/>
  <c r="P81" i="9"/>
  <c r="S81" i="9"/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9" i="9"/>
  <c r="J11" i="8"/>
  <c r="J10" i="8"/>
  <c r="J9" i="8"/>
  <c r="AB57" i="2"/>
  <c r="H26" i="8"/>
  <c r="F11" i="8" l="1"/>
  <c r="N81" i="9"/>
  <c r="N86" i="9" s="1"/>
  <c r="O52" i="15"/>
  <c r="D86" i="9"/>
  <c r="H86" i="9"/>
  <c r="U76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7" i="9"/>
  <c r="U78" i="9"/>
  <c r="U79" i="9"/>
  <c r="U80" i="9"/>
  <c r="U9" i="9"/>
  <c r="S86" i="9"/>
  <c r="Q86" i="9"/>
  <c r="D81" i="9"/>
  <c r="F81" i="9"/>
  <c r="F85" i="9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9" i="9"/>
  <c r="H11" i="13"/>
  <c r="J10" i="13" s="1"/>
  <c r="D11" i="13"/>
  <c r="D16" i="13" s="1"/>
  <c r="H16" i="13"/>
  <c r="J8" i="13"/>
  <c r="F10" i="13"/>
  <c r="F9" i="13"/>
  <c r="F11" i="13" s="1"/>
  <c r="F8" i="13"/>
  <c r="F10" i="14"/>
  <c r="F12" i="8" s="1"/>
  <c r="J12" i="8" s="1"/>
  <c r="D10" i="14"/>
  <c r="K52" i="15"/>
  <c r="K58" i="15" s="1"/>
  <c r="M43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4" i="15"/>
  <c r="M45" i="15"/>
  <c r="M46" i="15"/>
  <c r="M47" i="15"/>
  <c r="M48" i="15"/>
  <c r="M49" i="15"/>
  <c r="M50" i="15"/>
  <c r="M51" i="15"/>
  <c r="M8" i="15"/>
  <c r="I52" i="15"/>
  <c r="I57" i="15" s="1"/>
  <c r="O57" i="15"/>
  <c r="Q52" i="15"/>
  <c r="Q57" i="15" s="1"/>
  <c r="S5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8" i="15"/>
  <c r="E17" i="18"/>
  <c r="C17" i="18"/>
  <c r="M10" i="18"/>
  <c r="M11" i="18"/>
  <c r="K16" i="18"/>
  <c r="I16" i="18"/>
  <c r="G11" i="18"/>
  <c r="G10" i="18"/>
  <c r="G9" i="18"/>
  <c r="G8" i="18"/>
  <c r="M9" i="18"/>
  <c r="M8" i="18"/>
  <c r="K11" i="18"/>
  <c r="I11" i="18"/>
  <c r="E11" i="18"/>
  <c r="C11" i="18"/>
  <c r="I53" i="19"/>
  <c r="E58" i="19"/>
  <c r="G58" i="19"/>
  <c r="G63" i="19" s="1"/>
  <c r="I15" i="19"/>
  <c r="I13" i="19"/>
  <c r="E64" i="19"/>
  <c r="U81" i="9" l="1"/>
  <c r="F8" i="8" s="1"/>
  <c r="F13" i="8" s="1"/>
  <c r="I58" i="19"/>
  <c r="I64" i="19" s="1"/>
  <c r="M52" i="15"/>
  <c r="J9" i="13"/>
  <c r="J11" i="13" s="1"/>
  <c r="S52" i="15"/>
  <c r="J8" i="8" l="1"/>
  <c r="J13" i="8" s="1"/>
  <c r="F20" i="8"/>
  <c r="H27" i="8" s="1"/>
  <c r="W20" i="9"/>
  <c r="W32" i="9"/>
  <c r="W44" i="9"/>
  <c r="W56" i="9"/>
  <c r="W68" i="9"/>
  <c r="W80" i="9"/>
  <c r="H8" i="8"/>
  <c r="W21" i="9"/>
  <c r="W33" i="9"/>
  <c r="W45" i="9"/>
  <c r="W57" i="9"/>
  <c r="W69" i="9"/>
  <c r="W9" i="9"/>
  <c r="H12" i="8"/>
  <c r="W76" i="9"/>
  <c r="W10" i="9"/>
  <c r="W22" i="9"/>
  <c r="W34" i="9"/>
  <c r="W46" i="9"/>
  <c r="W58" i="9"/>
  <c r="W70" i="9"/>
  <c r="H9" i="8"/>
  <c r="W73" i="9"/>
  <c r="W11" i="9"/>
  <c r="W23" i="9"/>
  <c r="W35" i="9"/>
  <c r="W47" i="9"/>
  <c r="W59" i="9"/>
  <c r="W71" i="9"/>
  <c r="H10" i="8"/>
  <c r="W12" i="9"/>
  <c r="W24" i="9"/>
  <c r="W36" i="9"/>
  <c r="W48" i="9"/>
  <c r="W60" i="9"/>
  <c r="W72" i="9"/>
  <c r="H11" i="8"/>
  <c r="W13" i="9"/>
  <c r="W25" i="9"/>
  <c r="W37" i="9"/>
  <c r="W49" i="9"/>
  <c r="W61" i="9"/>
  <c r="W14" i="9"/>
  <c r="W26" i="9"/>
  <c r="W38" i="9"/>
  <c r="W50" i="9"/>
  <c r="W62" i="9"/>
  <c r="W74" i="9"/>
  <c r="W64" i="9"/>
  <c r="W15" i="9"/>
  <c r="W27" i="9"/>
  <c r="W39" i="9"/>
  <c r="W51" i="9"/>
  <c r="W63" i="9"/>
  <c r="W75" i="9"/>
  <c r="W16" i="9"/>
  <c r="W28" i="9"/>
  <c r="W40" i="9"/>
  <c r="W52" i="9"/>
  <c r="W17" i="9"/>
  <c r="W29" i="9"/>
  <c r="W41" i="9"/>
  <c r="W53" i="9"/>
  <c r="W65" i="9"/>
  <c r="W77" i="9"/>
  <c r="W19" i="9"/>
  <c r="W55" i="9"/>
  <c r="W79" i="9"/>
  <c r="W18" i="9"/>
  <c r="W30" i="9"/>
  <c r="W42" i="9"/>
  <c r="W54" i="9"/>
  <c r="W66" i="9"/>
  <c r="W78" i="9"/>
  <c r="W31" i="9"/>
  <c r="W43" i="9"/>
  <c r="W67" i="9"/>
  <c r="E66" i="21"/>
  <c r="I10" i="19"/>
  <c r="I11" i="19"/>
  <c r="I12" i="19"/>
  <c r="I14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4" i="19"/>
  <c r="I55" i="19"/>
  <c r="I56" i="19"/>
  <c r="I57" i="19"/>
  <c r="E65" i="19"/>
  <c r="M58" i="19"/>
  <c r="M66" i="19" s="1"/>
  <c r="O58" i="19"/>
  <c r="O64" i="19" s="1"/>
  <c r="M65" i="19"/>
  <c r="M60" i="21"/>
  <c r="O60" i="21"/>
  <c r="O64" i="21" s="1"/>
  <c r="M66" i="21"/>
  <c r="M67" i="21" s="1"/>
  <c r="G60" i="21"/>
  <c r="G64" i="21" s="1"/>
  <c r="E60" i="21"/>
  <c r="E67" i="21" s="1"/>
  <c r="I60" i="21"/>
  <c r="D12" i="7"/>
  <c r="F12" i="7"/>
  <c r="H12" i="7"/>
  <c r="J12" i="7"/>
  <c r="J11" i="7"/>
  <c r="J10" i="7"/>
  <c r="J9" i="7"/>
  <c r="L10" i="7"/>
  <c r="L11" i="7"/>
  <c r="L9" i="7"/>
  <c r="L12" i="7" s="1"/>
  <c r="J18" i="7"/>
  <c r="H61" i="2"/>
  <c r="H66" i="2" s="1"/>
  <c r="J61" i="2"/>
  <c r="J66" i="2" s="1"/>
  <c r="N61" i="2"/>
  <c r="R61" i="2"/>
  <c r="AB61" i="2"/>
  <c r="Z61" i="2"/>
  <c r="X61" i="2"/>
  <c r="X66" i="2" s="1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8" i="2"/>
  <c r="AB59" i="2"/>
  <c r="AB60" i="2"/>
  <c r="AB10" i="2"/>
  <c r="AB9" i="2"/>
  <c r="X65" i="2"/>
  <c r="Z70" i="2"/>
  <c r="Z69" i="2"/>
  <c r="Q64" i="19" l="1"/>
  <c r="H13" i="8"/>
  <c r="W81" i="9"/>
  <c r="Q65" i="21"/>
  <c r="I64" i="21"/>
</calcChain>
</file>

<file path=xl/sharedStrings.xml><?xml version="1.0" encoding="utf-8"?>
<sst xmlns="http://schemas.openxmlformats.org/spreadsheetml/2006/main" count="691" uniqueCount="253">
  <si>
    <t>صندوق سرمایه‌گذاری مشترک بانک اقتصاد نوین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</si>
  <si>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</si>
  <si>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</si>
  <si>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</si>
  <si>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</si>
  <si>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</si>
  <si>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</si>
  <si>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</si>
  <si>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</si>
  <si>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</si>
  <si>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</si>
  <si>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</si>
  <si>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</si>
  <si>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</si>
  <si>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</si>
  <si>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</si>
  <si>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</si>
  <si>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</si>
  <si>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</si>
  <si>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</si>
  <si>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</si>
  <si>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</si>
  <si>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</si>
  <si>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</si>
  <si>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</si>
  <si>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</si>
  <si>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</si>
  <si>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</si>
  <si>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</si>
  <si>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</si>
  <si>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</si>
  <si>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</si>
  <si>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</si>
  <si>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</si>
  <si>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</si>
  <si>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</si>
  <si>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</si>
  <si>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</si>
  <si>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</si>
  <si>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</si>
  <si>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</si>
  <si>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</si>
  <si>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</si>
  <si>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صنایع‌شیمیایی‌ایران</t>
  </si>
  <si>
    <t>سرمایه‌ گذاری‌ آتیه‌ دماوند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</si>
  <si>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</si>
  <si>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</si>
  <si>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</si>
  <si>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</si>
  <si>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</si>
  <si>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</si>
  <si>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</si>
  <si>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</si>
  <si>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</si>
  <si>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</si>
  <si>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ارتباطی آوا</t>
  </si>
  <si>
    <t>صنایع غذایی رضوی</t>
  </si>
  <si>
    <t>فرآورده های دامی ولبنی دالاهو</t>
  </si>
  <si>
    <t>فولاد مبارکه اصفهان</t>
  </si>
  <si>
    <t>قند لرستان‌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</si>
  <si>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</si>
  <si>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</si>
  <si>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</si>
  <si>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</si>
  <si>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</si>
  <si>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</si>
  <si>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</si>
  <si>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</si>
  <si>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</si>
  <si>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</si>
  <si>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</si>
  <si>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</si>
  <si>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</si>
  <si>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</si>
  <si>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</si>
  <si>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</si>
  <si>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</si>
  <si>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</si>
  <si>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</si>
  <si>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</si>
  <si>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</si>
  <si>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</si>
  <si>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</si>
  <si>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</si>
  <si>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</si>
  <si>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</si>
  <si>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</si>
  <si>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</si>
  <si>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</si>
  <si>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</si>
  <si>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</si>
  <si>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</si>
  <si>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</si>
  <si>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</si>
  <si>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</si>
  <si>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</si>
  <si>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</si>
  <si>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</si>
  <si>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</si>
  <si>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</si>
  <si>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</si>
  <si>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</si>
  <si>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</si>
  <si>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</si>
  <si>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</si>
  <si>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</si>
  <si>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</si>
  <si>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</si>
  <si>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</si>
  <si>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</si>
  <si>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</si>
  <si>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</si>
  <si>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</si>
  <si>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</si>
  <si>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</si>
  <si>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</si>
  <si>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</si>
  <si>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</si>
  <si>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</si>
  <si>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</si>
  <si>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</si>
  <si>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</si>
  <si>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</si>
  <si>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</si>
  <si>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</si>
  <si>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</si>
  <si>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</si>
  <si>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</si>
  <si>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</si>
  <si>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</si>
  <si>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</si>
  <si>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گروه مپنا (سهامی عام)</t>
  </si>
  <si>
    <t>صنایع شیمیایی کیمیاگران امروز</t>
  </si>
  <si>
    <t>نساجی بابکان</t>
  </si>
  <si>
    <t>سرمایه‌گذاری‌ سپه‌</t>
  </si>
  <si>
    <t>ایران خودرو دیزل</t>
  </si>
  <si>
    <t>سرمایه گذاری خوارزمی</t>
  </si>
  <si>
    <t>فنرسازی‌خاور</t>
  </si>
  <si>
    <t>کشتیرانی جمهوری اسلامی ایران</t>
  </si>
  <si>
    <t>سرمایه گذاری تامین اجتماعی</t>
  </si>
  <si>
    <t>پتروشیمی غدیر</t>
  </si>
  <si>
    <t>فولاد سیرجان ایرانیان</t>
  </si>
  <si>
    <t>تولید نیروی برق دماوند</t>
  </si>
  <si>
    <t>گروه سرمایه گذاری سپهر صادرات</t>
  </si>
  <si>
    <t>توسعه مولد نیروگاهی جهرم</t>
  </si>
  <si>
    <t>سرمایه‌گذاری‌ سایپا</t>
  </si>
  <si>
    <t>پتروشیمی تندگویان</t>
  </si>
  <si>
    <t>کشاورزی مکانیزه اصفهان کشت</t>
  </si>
  <si>
    <t>آلومینای ایران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</si>
  <si>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</si>
  <si>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</si>
  <si>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</si>
  <si>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</si>
  <si>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</si>
  <si>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</si>
  <si>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</si>
  <si>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</si>
  <si>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</si>
  <si>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</si>
  <si>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</si>
  <si>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</si>
  <si>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</si>
  <si>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</si>
  <si>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</si>
  <si>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</si>
  <si>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</si>
  <si>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</si>
  <si>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</si>
  <si>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</si>
  <si>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</si>
  <si>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</si>
  <si>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</si>
  <si>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</si>
  <si>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</si>
  <si>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</si>
  <si>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</si>
  <si>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</si>
  <si>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</si>
  <si>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</si>
  <si>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</si>
  <si>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</si>
  <si>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</si>
  <si>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</si>
  <si>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</si>
  <si>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</si>
  <si>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</si>
  <si>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</si>
  <si>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</si>
  <si>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</si>
  <si>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</si>
  <si>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</si>
  <si>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</si>
  <si>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</si>
  <si>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</si>
  <si>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</si>
  <si>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</si>
  <si>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1404/05/12</t>
  </si>
  <si>
    <t>1404/03/13</t>
  </si>
  <si>
    <t>1404/04/16</t>
  </si>
  <si>
    <t>1403/11/13</t>
  </si>
  <si>
    <t>1404/05/13</t>
  </si>
  <si>
    <t>1403/11/20</t>
  </si>
  <si>
    <t>1404/04/30</t>
  </si>
  <si>
    <t>1404/03/03</t>
  </si>
  <si>
    <t>1404/02/22</t>
  </si>
  <si>
    <t>1403/12/27</t>
  </si>
  <si>
    <t>1404/02/23</t>
  </si>
  <si>
    <t>1404/04/03</t>
  </si>
  <si>
    <t>1403/12/05</t>
  </si>
  <si>
    <t>1404/02/31</t>
  </si>
  <si>
    <t>1404/03/04</t>
  </si>
  <si>
    <t>1404/01/25</t>
  </si>
  <si>
    <t>1404/05/05</t>
  </si>
  <si>
    <t>1403/12/18</t>
  </si>
  <si>
    <t>1404/01/31</t>
  </si>
  <si>
    <t>1404/03/06</t>
  </si>
  <si>
    <t>1404/05/14</t>
  </si>
  <si>
    <t>1404/04/29</t>
  </si>
  <si>
    <t>1404/05/15</t>
  </si>
  <si>
    <t>1403/12/20</t>
  </si>
  <si>
    <t>1404/03/28</t>
  </si>
  <si>
    <t>1403/12/22</t>
  </si>
  <si>
    <t>1404/05/08</t>
  </si>
  <si>
    <t>1404/04/21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</si>
  <si>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</si>
  <si>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</si>
  <si>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</si>
  <si>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</si>
  <si>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</si>
  <si>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</si>
  <si>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</si>
  <si>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</si>
  <si>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</si>
  <si>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</si>
  <si>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</si>
  <si>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</si>
  <si>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</si>
  <si>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</si>
  <si>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</si>
  <si>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</si>
  <si>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</si>
  <si>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</si>
  <si>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</si>
  <si>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</si>
  <si>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</si>
  <si>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</si>
  <si>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</si>
  <si>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</si>
  <si>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</si>
  <si>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بانک اقتصاد نوین</t>
  </si>
  <si>
    <t>بانک خاورمیانه</t>
  </si>
  <si>
    <t>بانک صادرات</t>
  </si>
  <si>
    <t>به تاریخ 1404/05/31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</si>
</sst>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right"/>
    </xf>
    <xf numFmtId="38" fontId="7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left"/>
    </xf>
    <xf numFmtId="38" fontId="8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4" fillId="0" borderId="7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top"/>
    </xf>
    <xf numFmtId="10" fontId="5" fillId="0" borderId="0" xfId="1" applyNumberFormat="1" applyFont="1" applyFill="1" applyAlignment="1">
      <alignment horizontal="center" vertical="top"/>
    </xf>
    <xf numFmtId="9" fontId="4" fillId="0" borderId="5" xfId="1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164" fontId="8" fillId="0" borderId="0" xfId="2" applyNumberFormat="1" applyFont="1" applyAlignment="1">
      <alignment horizontal="left"/>
    </xf>
    <xf numFmtId="9" fontId="4" fillId="0" borderId="7" xfId="1" applyFont="1" applyFill="1" applyBorder="1" applyAlignment="1">
      <alignment horizontal="center" vertical="top"/>
    </xf>
    <xf numFmtId="10" fontId="5" fillId="0" borderId="4" xfId="1" applyNumberFormat="1" applyFont="1" applyFill="1" applyBorder="1" applyAlignment="1">
      <alignment horizontal="center" vertical="top"/>
    </xf>
    <xf numFmtId="10" fontId="4" fillId="0" borderId="5" xfId="1" applyNumberFormat="1" applyFont="1" applyFill="1" applyBorder="1" applyAlignment="1">
      <alignment horizontal="center" vertical="top"/>
    </xf>
    <xf numFmtId="10" fontId="4" fillId="0" borderId="11" xfId="1" applyNumberFormat="1" applyFont="1" applyFill="1" applyBorder="1" applyAlignment="1">
      <alignment horizontal="center" vertical="center"/>
    </xf>
    <xf numFmtId="10" fontId="8" fillId="0" borderId="0" xfId="1" applyNumberFormat="1" applyFont="1" applyAlignment="1">
      <alignment horizontal="left"/>
    </xf>
    <xf numFmtId="10" fontId="0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5" fillId="0" borderId="0" xfId="1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4</xdr:row>
      <xdr:rowOff>742950</xdr:rowOff>
    </xdr:from>
    <xdr:to>
      <xdr:col>1</xdr:col>
      <xdr:colOff>2161907</xdr:colOff>
      <xdr:row>5</xdr:row>
      <xdr:rowOff>546472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CFEF1-02E7-4F75-9E45-B3F800BE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830043" y="1743075"/>
          <a:ext cx="130465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0"/>
  <sheetViews>
    <sheetView rightToLeft="1" zoomScaleNormal="100" workbookViewId="0">
      <selection activeCell="F19" sqref="F19"/>
    </sheetView>
  </sheetViews>
  <sheetFormatPr defaultRowHeight="12.75" x14ac:dyDescent="0.2"/>
  <cols>
    <col min="1" max="1" width="12.7109375" customWidth="1"/>
    <col min="2" max="2" width="45.42578125" customWidth="1"/>
    <col min="3" max="3" width="18" customWidth="1"/>
  </cols>
  <sheetData>
    <row r="4" spans="1:3" ht="7.35" customHeight="1" x14ac:dyDescent="0.2"/>
    <row r="5" spans="1:3" ht="123.6" customHeight="1" x14ac:dyDescent="0.2">
      <c r="B5" s="84"/>
    </row>
    <row r="6" spans="1:3" ht="123.6" customHeight="1" x14ac:dyDescent="0.2">
      <c r="B6" s="84"/>
    </row>
    <row r="8" spans="1:3" ht="25.5" x14ac:dyDescent="0.2">
      <c r="A8" s="83" t="s">
        <v>0</v>
      </c>
      <c r="B8" s="83"/>
      <c r="C8" s="83"/>
    </row>
    <row r="9" spans="1:3" ht="25.5" x14ac:dyDescent="0.2">
      <c r="A9" s="83" t="s">
        <v>1</v>
      </c>
      <c r="B9" s="83"/>
      <c r="C9" s="83"/>
    </row>
    <row r="10" spans="1:3" ht="25.5" x14ac:dyDescent="0.2">
      <c r="A10" s="83" t="s">
        <v>2</v>
      </c>
      <c r="B10" s="83"/>
      <c r="C10" s="83"/>
    </row>
  </sheetData>
  <mergeCells count="4">
    <mergeCell ref="A8:C8"/>
    <mergeCell ref="A9:C9"/>
    <mergeCell ref="A10:C10"/>
    <mergeCell ref="B5:B6"/>
  </mergeCells>
  <printOptions horizontalCentered="1"/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R20" sqref="R2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5" spans="1:22" ht="24" x14ac:dyDescent="0.2">
      <c r="A5" s="1" t="s">
        <v>150</v>
      </c>
      <c r="B5" s="85" t="s">
        <v>151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ht="21" x14ac:dyDescent="0.2">
      <c r="D6" s="86" t="s">
        <v>126</v>
      </c>
      <c r="E6" s="86"/>
      <c r="F6" s="86"/>
      <c r="G6" s="86"/>
      <c r="H6" s="86"/>
      <c r="I6" s="86"/>
      <c r="J6" s="86"/>
      <c r="K6" s="86"/>
      <c r="L6" s="86"/>
      <c r="N6" s="86" t="s">
        <v>127</v>
      </c>
      <c r="O6" s="86"/>
      <c r="P6" s="86"/>
      <c r="Q6" s="86"/>
      <c r="R6" s="86"/>
      <c r="S6" s="86"/>
      <c r="T6" s="86"/>
      <c r="U6" s="86"/>
      <c r="V6" s="86"/>
    </row>
    <row r="7" spans="1:22" ht="21" x14ac:dyDescent="0.2">
      <c r="D7" s="3"/>
      <c r="E7" s="3"/>
      <c r="F7" s="3"/>
      <c r="G7" s="3"/>
      <c r="H7" s="3"/>
      <c r="I7" s="3"/>
      <c r="J7" s="87" t="s">
        <v>70</v>
      </c>
      <c r="K7" s="87"/>
      <c r="L7" s="87"/>
      <c r="N7" s="3"/>
      <c r="O7" s="3"/>
      <c r="P7" s="3"/>
      <c r="Q7" s="3"/>
      <c r="R7" s="3"/>
      <c r="S7" s="3"/>
      <c r="T7" s="87" t="s">
        <v>70</v>
      </c>
      <c r="U7" s="87"/>
      <c r="V7" s="87"/>
    </row>
    <row r="8" spans="1:22" ht="21" x14ac:dyDescent="0.2">
      <c r="A8" s="88"/>
      <c r="B8" s="88"/>
      <c r="D8" s="2" t="s">
        <v>152</v>
      </c>
      <c r="F8" s="2" t="s">
        <v>129</v>
      </c>
      <c r="H8" s="2" t="s">
        <v>130</v>
      </c>
      <c r="J8" s="4" t="s">
        <v>105</v>
      </c>
      <c r="K8" s="3"/>
      <c r="L8" s="4" t="s">
        <v>112</v>
      </c>
      <c r="N8" s="2" t="s">
        <v>152</v>
      </c>
      <c r="P8" s="2" t="s">
        <v>129</v>
      </c>
      <c r="R8" s="2" t="s">
        <v>130</v>
      </c>
      <c r="T8" s="4" t="s">
        <v>105</v>
      </c>
      <c r="U8" s="3"/>
      <c r="V8" s="4" t="s">
        <v>112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J19" sqref="J1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18" ht="24" x14ac:dyDescent="0.2">
      <c r="A5" s="1" t="s">
        <v>153</v>
      </c>
      <c r="B5" s="85" t="s">
        <v>154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1" x14ac:dyDescent="0.2">
      <c r="D6" s="86" t="s">
        <v>126</v>
      </c>
      <c r="E6" s="86"/>
      <c r="F6" s="86"/>
      <c r="G6" s="86"/>
      <c r="H6" s="86"/>
      <c r="I6" s="86"/>
      <c r="J6" s="86"/>
      <c r="L6" s="86" t="s">
        <v>127</v>
      </c>
      <c r="M6" s="86"/>
      <c r="N6" s="86"/>
      <c r="O6" s="86"/>
      <c r="P6" s="86"/>
      <c r="Q6" s="86"/>
      <c r="R6" s="86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88"/>
      <c r="B8" s="88"/>
      <c r="D8" s="2" t="s">
        <v>155</v>
      </c>
      <c r="F8" s="2" t="s">
        <v>129</v>
      </c>
      <c r="H8" s="2" t="s">
        <v>130</v>
      </c>
      <c r="J8" s="2" t="s">
        <v>70</v>
      </c>
      <c r="L8" s="2" t="s">
        <v>155</v>
      </c>
      <c r="N8" s="2" t="s">
        <v>129</v>
      </c>
      <c r="P8" s="2" t="s">
        <v>130</v>
      </c>
      <c r="R8" s="2" t="s">
        <v>70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0"/>
  <sheetViews>
    <sheetView rightToLeft="1" workbookViewId="0">
      <selection activeCell="K12" sqref="K12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5" spans="1:17" ht="24" x14ac:dyDescent="0.2">
      <c r="A5" s="1" t="s">
        <v>156</v>
      </c>
      <c r="B5" s="85" t="s">
        <v>157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x14ac:dyDescent="0.2">
      <c r="M6" s="105" t="s">
        <v>158</v>
      </c>
      <c r="Q6" s="105" t="s">
        <v>159</v>
      </c>
    </row>
    <row r="7" spans="1:17" ht="21" x14ac:dyDescent="0.2">
      <c r="A7" s="86" t="s">
        <v>160</v>
      </c>
      <c r="B7" s="86"/>
      <c r="D7" s="2" t="s">
        <v>161</v>
      </c>
      <c r="F7" s="2" t="s">
        <v>162</v>
      </c>
      <c r="H7" s="2" t="s">
        <v>80</v>
      </c>
      <c r="J7" s="86" t="s">
        <v>163</v>
      </c>
      <c r="K7" s="86"/>
      <c r="M7" s="105"/>
      <c r="O7" s="2" t="s">
        <v>164</v>
      </c>
      <c r="Q7" s="105"/>
    </row>
    <row r="8" spans="1:17" ht="21" x14ac:dyDescent="0.2">
      <c r="A8" s="87" t="s">
        <v>165</v>
      </c>
      <c r="B8" s="98"/>
      <c r="D8" s="87" t="s">
        <v>166</v>
      </c>
      <c r="F8" s="4" t="s">
        <v>167</v>
      </c>
      <c r="H8" s="3"/>
      <c r="J8" s="3"/>
      <c r="K8" s="3"/>
      <c r="M8" s="3"/>
      <c r="O8" s="3"/>
      <c r="Q8" s="3"/>
    </row>
    <row r="9" spans="1:17" ht="21" x14ac:dyDescent="0.2">
      <c r="A9" s="86"/>
      <c r="B9" s="86"/>
      <c r="D9" s="86"/>
      <c r="F9" s="4" t="s">
        <v>168</v>
      </c>
    </row>
    <row r="10" spans="1:17" ht="21" x14ac:dyDescent="0.2">
      <c r="A10" s="87" t="s">
        <v>165</v>
      </c>
      <c r="B10" s="98"/>
      <c r="D10" s="87" t="s">
        <v>169</v>
      </c>
      <c r="F10" s="4" t="s">
        <v>167</v>
      </c>
    </row>
    <row r="11" spans="1:17" ht="21" x14ac:dyDescent="0.2">
      <c r="A11" s="86"/>
      <c r="B11" s="86"/>
      <c r="D11" s="86"/>
      <c r="F11" s="4" t="s">
        <v>170</v>
      </c>
    </row>
    <row r="12" spans="1:17" ht="189" x14ac:dyDescent="0.2">
      <c r="A12" s="106" t="s">
        <v>171</v>
      </c>
      <c r="B12" s="106"/>
      <c r="D12" s="9" t="s">
        <v>172</v>
      </c>
      <c r="F12" s="4" t="s">
        <v>173</v>
      </c>
    </row>
    <row r="13" spans="1:17" ht="21" x14ac:dyDescent="0.2">
      <c r="A13" s="106" t="s">
        <v>174</v>
      </c>
      <c r="B13" s="107"/>
      <c r="D13" s="106" t="s">
        <v>174</v>
      </c>
      <c r="F13" s="4" t="s">
        <v>175</v>
      </c>
    </row>
    <row r="14" spans="1:17" ht="21" x14ac:dyDescent="0.2">
      <c r="A14" s="108"/>
      <c r="B14" s="108"/>
      <c r="D14" s="108"/>
      <c r="F14" s="4" t="s">
        <v>176</v>
      </c>
    </row>
    <row r="15" spans="1:17" ht="21" x14ac:dyDescent="0.2">
      <c r="A15" s="108"/>
      <c r="B15" s="108"/>
      <c r="D15" s="108"/>
      <c r="F15" s="4" t="s">
        <v>177</v>
      </c>
    </row>
    <row r="16" spans="1:17" ht="21" x14ac:dyDescent="0.2">
      <c r="A16" s="105"/>
      <c r="B16" s="105"/>
      <c r="D16" s="105"/>
      <c r="F16" s="4" t="s">
        <v>178</v>
      </c>
    </row>
    <row r="17" spans="1:10" x14ac:dyDescent="0.2">
      <c r="A17" s="3"/>
      <c r="B17" s="3"/>
      <c r="D17" s="3"/>
      <c r="F17" s="3"/>
    </row>
    <row r="18" spans="1:10" ht="21" x14ac:dyDescent="0.2">
      <c r="A18" s="86" t="s">
        <v>179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6"/>
  <sheetViews>
    <sheetView rightToLeft="1" zoomScale="106" zoomScaleNormal="106" workbookViewId="0">
      <selection activeCell="J22" sqref="J22"/>
    </sheetView>
  </sheetViews>
  <sheetFormatPr defaultRowHeight="12.75" x14ac:dyDescent="0.2"/>
  <cols>
    <col min="1" max="1" width="5.140625" customWidth="1"/>
    <col min="2" max="2" width="13.7109375" customWidth="1"/>
    <col min="3" max="3" width="1.28515625" customWidth="1"/>
    <col min="4" max="4" width="17.85546875" customWidth="1"/>
    <col min="5" max="5" width="1.28515625" customWidth="1"/>
    <col min="6" max="6" width="20.7109375" customWidth="1"/>
    <col min="7" max="7" width="1.28515625" customWidth="1"/>
    <col min="8" max="8" width="17.7109375" customWidth="1"/>
    <col min="9" max="9" width="1.28515625" customWidth="1"/>
    <col min="10" max="10" width="19.42578125" customWidth="1"/>
    <col min="11" max="11" width="0.28515625" customWidth="1"/>
  </cols>
  <sheetData>
    <row r="1" spans="1:14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4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</row>
    <row r="3" spans="1:14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5" spans="1:14" ht="24" x14ac:dyDescent="0.2">
      <c r="A5" s="1" t="s">
        <v>180</v>
      </c>
      <c r="B5" s="85" t="s">
        <v>181</v>
      </c>
      <c r="C5" s="85"/>
      <c r="D5" s="85"/>
      <c r="E5" s="85"/>
      <c r="F5" s="85"/>
      <c r="G5" s="85"/>
      <c r="H5" s="85"/>
      <c r="I5" s="85"/>
      <c r="J5" s="85"/>
    </row>
    <row r="6" spans="1:14" ht="21" x14ac:dyDescent="0.2">
      <c r="D6" s="86" t="s">
        <v>126</v>
      </c>
      <c r="E6" s="86"/>
      <c r="F6" s="86"/>
      <c r="H6" s="86" t="s">
        <v>127</v>
      </c>
      <c r="I6" s="86"/>
      <c r="J6" s="86"/>
    </row>
    <row r="7" spans="1:14" ht="42" x14ac:dyDescent="0.2">
      <c r="A7" s="88"/>
      <c r="B7" s="88"/>
      <c r="D7" s="9" t="s">
        <v>182</v>
      </c>
      <c r="E7" s="3"/>
      <c r="F7" s="9" t="s">
        <v>183</v>
      </c>
      <c r="H7" s="9" t="s">
        <v>182</v>
      </c>
      <c r="I7" s="3"/>
      <c r="J7" s="9" t="s">
        <v>183</v>
      </c>
    </row>
    <row r="8" spans="1:14" ht="18.75" x14ac:dyDescent="0.2">
      <c r="A8" s="89" t="s">
        <v>249</v>
      </c>
      <c r="B8" s="89"/>
      <c r="D8" s="5">
        <v>9207142</v>
      </c>
      <c r="F8" s="65">
        <f>D8/D11</f>
        <v>7.8526536499805375E-3</v>
      </c>
      <c r="H8" s="5">
        <v>71995564</v>
      </c>
      <c r="J8" s="65">
        <f>H8/H11</f>
        <v>1.4093357719956751E-2</v>
      </c>
    </row>
    <row r="9" spans="1:14" ht="18.75" x14ac:dyDescent="0.2">
      <c r="A9" s="91" t="s">
        <v>250</v>
      </c>
      <c r="B9" s="91"/>
      <c r="D9" s="7">
        <v>57472800</v>
      </c>
      <c r="F9" s="66">
        <f>D9/D11</f>
        <v>4.9017816027449278E-2</v>
      </c>
      <c r="H9" s="7">
        <v>224350318</v>
      </c>
      <c r="J9" s="66">
        <f>H9/H11</f>
        <v>4.3917279211258792E-2</v>
      </c>
    </row>
    <row r="10" spans="1:14" ht="18.75" x14ac:dyDescent="0.2">
      <c r="A10" s="91" t="s">
        <v>23</v>
      </c>
      <c r="B10" s="91"/>
      <c r="D10" s="7">
        <v>1105808036</v>
      </c>
      <c r="E10">
        <v>0</v>
      </c>
      <c r="F10" s="66">
        <f>D10/D11</f>
        <v>0.94312953032257019</v>
      </c>
      <c r="G10">
        <v>0</v>
      </c>
      <c r="H10" s="7">
        <v>4812129006</v>
      </c>
      <c r="J10" s="66">
        <f>H10/H11</f>
        <v>0.94198936306878445</v>
      </c>
    </row>
    <row r="11" spans="1:14" s="11" customFormat="1" ht="21.75" thickBot="1" x14ac:dyDescent="0.25">
      <c r="A11" s="88"/>
      <c r="B11" s="88"/>
      <c r="D11" s="12">
        <f>SUM(D8:D10)</f>
        <v>1172487978</v>
      </c>
      <c r="F11" s="67">
        <f>SUM(F8:F10)</f>
        <v>1</v>
      </c>
      <c r="H11" s="12">
        <f>SUM(H8:H10)</f>
        <v>5108474888</v>
      </c>
      <c r="J11" s="67">
        <f>SUM(J8:J10)</f>
        <v>1</v>
      </c>
    </row>
    <row r="12" spans="1:14" ht="13.5" thickTop="1" x14ac:dyDescent="0.2"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"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x14ac:dyDescent="0.2">
      <c r="D15" s="33">
        <v>1172487978</v>
      </c>
      <c r="E15" s="32"/>
      <c r="F15" s="32"/>
      <c r="G15" s="32"/>
      <c r="H15" s="33">
        <v>5108474888</v>
      </c>
      <c r="I15" s="32"/>
      <c r="J15" s="32"/>
      <c r="K15" s="32"/>
      <c r="L15" s="32"/>
      <c r="M15" s="32"/>
      <c r="N15" s="32"/>
    </row>
    <row r="16" spans="1:14" x14ac:dyDescent="0.2">
      <c r="D16" s="33">
        <f>D11-D15</f>
        <v>0</v>
      </c>
      <c r="E16" s="32"/>
      <c r="F16" s="32"/>
      <c r="G16" s="32"/>
      <c r="H16" s="33">
        <f>H11-H15</f>
        <v>0</v>
      </c>
      <c r="I16" s="32"/>
      <c r="J16" s="32"/>
      <c r="K16" s="32"/>
      <c r="L16" s="32"/>
      <c r="M16" s="32"/>
      <c r="N16" s="32"/>
    </row>
    <row r="17" spans="4:14" x14ac:dyDescent="0.2"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4:14" x14ac:dyDescent="0.2"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4:14" x14ac:dyDescent="0.2"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4:14" x14ac:dyDescent="0.2"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4:14" x14ac:dyDescent="0.2"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4:14" x14ac:dyDescent="0.2"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4:14" x14ac:dyDescent="0.2"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4:14" x14ac:dyDescent="0.2"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4:14" x14ac:dyDescent="0.2"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4:14" x14ac:dyDescent="0.2"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</sheetData>
  <mergeCells count="11"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A10" sqref="A10:XFD10"/>
    </sheetView>
  </sheetViews>
  <sheetFormatPr defaultRowHeight="12.75" x14ac:dyDescent="0.2"/>
  <cols>
    <col min="1" max="1" width="5.140625" customWidth="1"/>
    <col min="2" max="2" width="3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83" t="s">
        <v>0</v>
      </c>
      <c r="B1" s="83"/>
      <c r="C1" s="83"/>
      <c r="D1" s="83"/>
      <c r="E1" s="83"/>
      <c r="F1" s="83"/>
    </row>
    <row r="2" spans="1:6" ht="25.5" x14ac:dyDescent="0.2">
      <c r="A2" s="83" t="s">
        <v>108</v>
      </c>
      <c r="B2" s="83"/>
      <c r="C2" s="83"/>
      <c r="D2" s="83"/>
      <c r="E2" s="83"/>
      <c r="F2" s="83"/>
    </row>
    <row r="3" spans="1:6" ht="25.5" x14ac:dyDescent="0.2">
      <c r="A3" s="83" t="s">
        <v>2</v>
      </c>
      <c r="B3" s="83"/>
      <c r="C3" s="83"/>
      <c r="D3" s="83"/>
      <c r="E3" s="83"/>
      <c r="F3" s="83"/>
    </row>
    <row r="5" spans="1:6" ht="24" x14ac:dyDescent="0.2">
      <c r="A5" s="1" t="s">
        <v>184</v>
      </c>
      <c r="B5" s="85" t="s">
        <v>122</v>
      </c>
      <c r="C5" s="85"/>
      <c r="D5" s="85"/>
      <c r="E5" s="85"/>
      <c r="F5" s="85"/>
    </row>
    <row r="6" spans="1:6" ht="21" x14ac:dyDescent="0.2">
      <c r="D6" s="2" t="s">
        <v>126</v>
      </c>
      <c r="F6" s="2" t="s">
        <v>9</v>
      </c>
    </row>
    <row r="7" spans="1:6" ht="21" x14ac:dyDescent="0.2">
      <c r="A7" s="88"/>
      <c r="B7" s="88"/>
      <c r="D7" s="4" t="s">
        <v>105</v>
      </c>
      <c r="F7" s="4" t="s">
        <v>105</v>
      </c>
    </row>
    <row r="8" spans="1:6" ht="21.75" customHeight="1" x14ac:dyDescent="0.2">
      <c r="A8" s="89" t="s">
        <v>122</v>
      </c>
      <c r="B8" s="89"/>
      <c r="D8" s="39">
        <v>0</v>
      </c>
      <c r="F8" s="5">
        <v>309644733</v>
      </c>
    </row>
    <row r="9" spans="1:6" ht="21.75" customHeight="1" x14ac:dyDescent="0.2">
      <c r="A9" s="91" t="s">
        <v>185</v>
      </c>
      <c r="B9" s="91"/>
      <c r="D9" s="42">
        <v>0</v>
      </c>
      <c r="F9" s="7">
        <v>3003630</v>
      </c>
    </row>
    <row r="10" spans="1:6" s="11" customFormat="1" ht="21.75" customHeight="1" x14ac:dyDescent="0.2">
      <c r="A10" s="88"/>
      <c r="B10" s="88"/>
      <c r="D10" s="64">
        <f>SUM(D8:D9)</f>
        <v>0</v>
      </c>
      <c r="F10" s="12">
        <f>SUM(F8:F9)</f>
        <v>312648363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3"/>
  <sheetViews>
    <sheetView rightToLeft="1" topLeftCell="A31" workbookViewId="0">
      <selection activeCell="B4" sqref="B1:B104857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.140625" bestFit="1" customWidth="1"/>
    <col min="8" max="8" width="1.28515625" customWidth="1"/>
    <col min="9" max="9" width="16.85546875" bestFit="1" customWidth="1"/>
    <col min="10" max="10" width="1.28515625" customWidth="1"/>
    <col min="11" max="11" width="14" bestFit="1" customWidth="1"/>
    <col min="12" max="12" width="1.28515625" customWidth="1"/>
    <col min="13" max="13" width="15.5703125" customWidth="1"/>
    <col min="14" max="14" width="1.28515625" customWidth="1"/>
    <col min="15" max="15" width="17.140625" bestFit="1" customWidth="1"/>
    <col min="16" max="16" width="1.28515625" customWidth="1"/>
    <col min="17" max="17" width="14.85546875" bestFit="1" customWidth="1"/>
    <col min="18" max="18" width="1.28515625" customWidth="1"/>
    <col min="19" max="19" width="16.7109375" bestFit="1" customWidth="1"/>
    <col min="20" max="20" width="0.28515625" customWidth="1"/>
    <col min="22" max="22" width="9.140625" customWidth="1"/>
  </cols>
  <sheetData>
    <row r="1" spans="1:19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19" ht="24" x14ac:dyDescent="0.2">
      <c r="A5" s="85" t="s">
        <v>128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21" x14ac:dyDescent="0.2">
      <c r="A6" s="88"/>
      <c r="C6" s="111" t="s">
        <v>186</v>
      </c>
      <c r="D6" s="111"/>
      <c r="E6" s="111"/>
      <c r="F6" s="111"/>
      <c r="G6" s="111"/>
      <c r="I6" s="88" t="s">
        <v>126</v>
      </c>
      <c r="J6" s="88"/>
      <c r="K6" s="88"/>
      <c r="L6" s="88"/>
      <c r="M6" s="88"/>
      <c r="O6" s="88" t="s">
        <v>127</v>
      </c>
      <c r="P6" s="88"/>
      <c r="Q6" s="88"/>
      <c r="R6" s="88"/>
      <c r="S6" s="88"/>
    </row>
    <row r="7" spans="1:19" ht="42" x14ac:dyDescent="0.2">
      <c r="A7" s="88"/>
      <c r="C7" s="9" t="s">
        <v>187</v>
      </c>
      <c r="D7" s="3"/>
      <c r="E7" s="9" t="s">
        <v>188</v>
      </c>
      <c r="F7" s="3"/>
      <c r="G7" s="9" t="s">
        <v>189</v>
      </c>
      <c r="I7" s="9" t="s">
        <v>190</v>
      </c>
      <c r="J7" s="3"/>
      <c r="K7" s="9" t="s">
        <v>191</v>
      </c>
      <c r="L7" s="3"/>
      <c r="M7" s="62" t="s">
        <v>192</v>
      </c>
      <c r="O7" s="9" t="s">
        <v>190</v>
      </c>
      <c r="P7" s="3"/>
      <c r="Q7" s="9" t="s">
        <v>191</v>
      </c>
      <c r="R7" s="3"/>
      <c r="S7" s="62" t="s">
        <v>192</v>
      </c>
    </row>
    <row r="8" spans="1:19" ht="18.75" x14ac:dyDescent="0.2">
      <c r="A8" s="55" t="s">
        <v>44</v>
      </c>
      <c r="C8" s="47" t="s">
        <v>193</v>
      </c>
      <c r="D8" s="41"/>
      <c r="E8" s="39">
        <v>800000</v>
      </c>
      <c r="F8" s="41"/>
      <c r="G8" s="58">
        <v>720</v>
      </c>
      <c r="H8" s="15"/>
      <c r="I8" s="58">
        <v>0</v>
      </c>
      <c r="J8" s="24"/>
      <c r="K8" s="58">
        <v>0</v>
      </c>
      <c r="L8" s="15"/>
      <c r="M8" s="56">
        <f>I8+K8</f>
        <v>0</v>
      </c>
      <c r="N8" s="15"/>
      <c r="O8" s="16">
        <v>576000000</v>
      </c>
      <c r="P8" s="15"/>
      <c r="Q8" s="58">
        <v>0</v>
      </c>
      <c r="R8" s="15"/>
      <c r="S8" s="61">
        <f>O8+Q8</f>
        <v>576000000</v>
      </c>
    </row>
    <row r="9" spans="1:19" ht="18.75" x14ac:dyDescent="0.2">
      <c r="A9" s="6" t="s">
        <v>35</v>
      </c>
      <c r="C9" s="48" t="s">
        <v>194</v>
      </c>
      <c r="D9" s="41"/>
      <c r="E9" s="42">
        <v>4600000</v>
      </c>
      <c r="F9" s="41"/>
      <c r="G9" s="54">
        <v>1000</v>
      </c>
      <c r="H9" s="15"/>
      <c r="I9" s="54">
        <v>0</v>
      </c>
      <c r="J9" s="24"/>
      <c r="K9" s="54">
        <v>0</v>
      </c>
      <c r="L9" s="15"/>
      <c r="M9" s="56">
        <f t="shared" ref="M9:M51" si="0">I9+K9</f>
        <v>0</v>
      </c>
      <c r="N9" s="15"/>
      <c r="O9" s="17">
        <v>4600000000</v>
      </c>
      <c r="P9" s="15"/>
      <c r="Q9" s="54">
        <v>0</v>
      </c>
      <c r="R9" s="15"/>
      <c r="S9" s="61">
        <f t="shared" ref="S9:S50" si="1">O9+Q9</f>
        <v>4600000000</v>
      </c>
    </row>
    <row r="10" spans="1:19" ht="18.75" x14ac:dyDescent="0.2">
      <c r="A10" s="6" t="s">
        <v>25</v>
      </c>
      <c r="C10" s="48" t="s">
        <v>195</v>
      </c>
      <c r="D10" s="41"/>
      <c r="E10" s="42">
        <v>5769173</v>
      </c>
      <c r="F10" s="41"/>
      <c r="G10" s="54">
        <v>240</v>
      </c>
      <c r="H10" s="15"/>
      <c r="I10" s="54">
        <v>0</v>
      </c>
      <c r="J10" s="24"/>
      <c r="K10" s="54">
        <v>0</v>
      </c>
      <c r="L10" s="15"/>
      <c r="M10" s="56">
        <f t="shared" si="0"/>
        <v>0</v>
      </c>
      <c r="N10" s="15"/>
      <c r="O10" s="17">
        <v>1384601520</v>
      </c>
      <c r="P10" s="15"/>
      <c r="Q10" s="54">
        <v>0</v>
      </c>
      <c r="R10" s="15"/>
      <c r="S10" s="61">
        <f t="shared" si="1"/>
        <v>1384601520</v>
      </c>
    </row>
    <row r="11" spans="1:19" ht="18.75" x14ac:dyDescent="0.2">
      <c r="A11" s="6" t="s">
        <v>45</v>
      </c>
      <c r="C11" s="48" t="s">
        <v>196</v>
      </c>
      <c r="D11" s="41"/>
      <c r="E11" s="42">
        <v>600000</v>
      </c>
      <c r="F11" s="41"/>
      <c r="G11" s="54">
        <v>2390</v>
      </c>
      <c r="H11" s="15"/>
      <c r="I11" s="17">
        <v>1434000000</v>
      </c>
      <c r="J11" s="15"/>
      <c r="K11" s="54">
        <v>0</v>
      </c>
      <c r="L11" s="15"/>
      <c r="M11" s="56">
        <f t="shared" si="0"/>
        <v>1434000000</v>
      </c>
      <c r="N11" s="15"/>
      <c r="O11" s="17">
        <v>1434000000</v>
      </c>
      <c r="P11" s="15"/>
      <c r="Q11" s="54">
        <v>0</v>
      </c>
      <c r="R11" s="15"/>
      <c r="S11" s="61">
        <f t="shared" si="1"/>
        <v>1434000000</v>
      </c>
    </row>
    <row r="12" spans="1:19" ht="18.75" x14ac:dyDescent="0.2">
      <c r="A12" s="6" t="s">
        <v>62</v>
      </c>
      <c r="C12" s="48" t="s">
        <v>7</v>
      </c>
      <c r="D12" s="41"/>
      <c r="E12" s="42">
        <v>4000999</v>
      </c>
      <c r="F12" s="41"/>
      <c r="G12" s="54">
        <v>370</v>
      </c>
      <c r="H12" s="15"/>
      <c r="I12" s="17">
        <v>1480369630</v>
      </c>
      <c r="J12" s="15"/>
      <c r="K12" s="54">
        <v>0</v>
      </c>
      <c r="L12" s="15"/>
      <c r="M12" s="56">
        <f t="shared" si="0"/>
        <v>1480369630</v>
      </c>
      <c r="N12" s="15"/>
      <c r="O12" s="17">
        <v>1480369630</v>
      </c>
      <c r="P12" s="15"/>
      <c r="Q12" s="54">
        <v>0</v>
      </c>
      <c r="R12" s="15"/>
      <c r="S12" s="61">
        <f t="shared" si="1"/>
        <v>1480369630</v>
      </c>
    </row>
    <row r="13" spans="1:19" ht="18.75" x14ac:dyDescent="0.2">
      <c r="A13" s="6" t="s">
        <v>46</v>
      </c>
      <c r="C13" s="48" t="s">
        <v>7</v>
      </c>
      <c r="D13" s="41"/>
      <c r="E13" s="42">
        <v>1000000</v>
      </c>
      <c r="F13" s="41"/>
      <c r="G13" s="54">
        <v>48</v>
      </c>
      <c r="H13" s="15"/>
      <c r="I13" s="17">
        <v>48000000</v>
      </c>
      <c r="J13" s="15"/>
      <c r="K13" s="17">
        <v>-966443</v>
      </c>
      <c r="L13" s="15"/>
      <c r="M13" s="56">
        <f t="shared" si="0"/>
        <v>47033557</v>
      </c>
      <c r="N13" s="15"/>
      <c r="O13" s="17">
        <v>48000000</v>
      </c>
      <c r="P13" s="15"/>
      <c r="Q13" s="17">
        <v>-966443</v>
      </c>
      <c r="R13" s="15"/>
      <c r="S13" s="61">
        <f t="shared" si="1"/>
        <v>47033557</v>
      </c>
    </row>
    <row r="14" spans="1:19" ht="18.75" x14ac:dyDescent="0.2">
      <c r="A14" s="6" t="s">
        <v>21</v>
      </c>
      <c r="C14" s="48" t="s">
        <v>197</v>
      </c>
      <c r="D14" s="41"/>
      <c r="E14" s="42">
        <v>2035520</v>
      </c>
      <c r="F14" s="41"/>
      <c r="G14" s="54">
        <v>1425</v>
      </c>
      <c r="H14" s="15"/>
      <c r="I14" s="54">
        <v>0</v>
      </c>
      <c r="J14" s="24"/>
      <c r="K14" s="54">
        <v>0</v>
      </c>
      <c r="L14" s="24"/>
      <c r="M14" s="56">
        <f t="shared" si="0"/>
        <v>0</v>
      </c>
      <c r="N14" s="15"/>
      <c r="O14" s="17">
        <v>2900616000</v>
      </c>
      <c r="P14" s="15"/>
      <c r="Q14" s="17">
        <v>-60307911</v>
      </c>
      <c r="R14" s="15"/>
      <c r="S14" s="61">
        <f t="shared" si="1"/>
        <v>2840308089</v>
      </c>
    </row>
    <row r="15" spans="1:19" ht="18.75" x14ac:dyDescent="0.2">
      <c r="A15" s="6" t="s">
        <v>41</v>
      </c>
      <c r="C15" s="48" t="s">
        <v>198</v>
      </c>
      <c r="D15" s="41"/>
      <c r="E15" s="42">
        <v>650000</v>
      </c>
      <c r="F15" s="41"/>
      <c r="G15" s="54">
        <v>2440</v>
      </c>
      <c r="H15" s="15"/>
      <c r="I15" s="54">
        <v>0</v>
      </c>
      <c r="J15" s="24"/>
      <c r="K15" s="54">
        <v>0</v>
      </c>
      <c r="L15" s="24"/>
      <c r="M15" s="56">
        <f t="shared" si="0"/>
        <v>0</v>
      </c>
      <c r="N15" s="15"/>
      <c r="O15" s="17">
        <v>1586000000</v>
      </c>
      <c r="P15" s="15"/>
      <c r="Q15" s="54">
        <v>0</v>
      </c>
      <c r="R15" s="15"/>
      <c r="S15" s="61">
        <f t="shared" si="1"/>
        <v>1586000000</v>
      </c>
    </row>
    <row r="16" spans="1:19" ht="18.75" x14ac:dyDescent="0.2">
      <c r="A16" s="6" t="s">
        <v>53</v>
      </c>
      <c r="C16" s="48" t="s">
        <v>199</v>
      </c>
      <c r="D16" s="41"/>
      <c r="E16" s="42">
        <v>1000000</v>
      </c>
      <c r="F16" s="41"/>
      <c r="G16" s="54">
        <v>7643</v>
      </c>
      <c r="H16" s="15"/>
      <c r="I16" s="54">
        <v>0</v>
      </c>
      <c r="J16" s="24"/>
      <c r="K16" s="54">
        <v>0</v>
      </c>
      <c r="L16" s="24"/>
      <c r="M16" s="56">
        <f t="shared" si="0"/>
        <v>0</v>
      </c>
      <c r="N16" s="15"/>
      <c r="O16" s="17">
        <v>7650000000</v>
      </c>
      <c r="P16" s="15"/>
      <c r="Q16" s="54">
        <v>0</v>
      </c>
      <c r="R16" s="15"/>
      <c r="S16" s="61">
        <f t="shared" si="1"/>
        <v>7650000000</v>
      </c>
    </row>
    <row r="17" spans="1:19" ht="18.75" x14ac:dyDescent="0.2">
      <c r="A17" s="6" t="s">
        <v>66</v>
      </c>
      <c r="C17" s="48" t="s">
        <v>200</v>
      </c>
      <c r="D17" s="41"/>
      <c r="E17" s="42">
        <v>26299529</v>
      </c>
      <c r="F17" s="41"/>
      <c r="G17" s="54">
        <v>142</v>
      </c>
      <c r="H17" s="15"/>
      <c r="I17" s="17">
        <v>3734533118</v>
      </c>
      <c r="J17" s="15"/>
      <c r="K17" s="17">
        <v>-239393149</v>
      </c>
      <c r="L17" s="15"/>
      <c r="M17" s="56">
        <f t="shared" si="0"/>
        <v>3495139969</v>
      </c>
      <c r="N17" s="15"/>
      <c r="O17" s="17">
        <v>3734533118</v>
      </c>
      <c r="P17" s="15"/>
      <c r="Q17" s="17">
        <v>-239393149</v>
      </c>
      <c r="R17" s="15"/>
      <c r="S17" s="61">
        <f t="shared" si="1"/>
        <v>3495139969</v>
      </c>
    </row>
    <row r="18" spans="1:19" ht="18.75" x14ac:dyDescent="0.2">
      <c r="A18" s="6" t="s">
        <v>65</v>
      </c>
      <c r="C18" s="48" t="s">
        <v>201</v>
      </c>
      <c r="D18" s="41"/>
      <c r="E18" s="42">
        <v>200000</v>
      </c>
      <c r="F18" s="41"/>
      <c r="G18" s="54">
        <v>750</v>
      </c>
      <c r="H18" s="15"/>
      <c r="I18" s="54">
        <v>0</v>
      </c>
      <c r="J18" s="24"/>
      <c r="K18" s="54">
        <v>0</v>
      </c>
      <c r="L18" s="24"/>
      <c r="M18" s="56">
        <f t="shared" si="0"/>
        <v>0</v>
      </c>
      <c r="N18" s="15"/>
      <c r="O18" s="17">
        <v>150000000</v>
      </c>
      <c r="P18" s="15"/>
      <c r="Q18" s="54">
        <v>0</v>
      </c>
      <c r="R18" s="15"/>
      <c r="S18" s="61">
        <f t="shared" si="1"/>
        <v>150000000</v>
      </c>
    </row>
    <row r="19" spans="1:19" ht="18.75" x14ac:dyDescent="0.2">
      <c r="A19" s="6" t="s">
        <v>29</v>
      </c>
      <c r="C19" s="48" t="s">
        <v>202</v>
      </c>
      <c r="D19" s="41"/>
      <c r="E19" s="42">
        <v>4600000</v>
      </c>
      <c r="F19" s="41"/>
      <c r="G19" s="54">
        <v>360</v>
      </c>
      <c r="H19" s="15"/>
      <c r="I19" s="54">
        <v>0</v>
      </c>
      <c r="J19" s="24"/>
      <c r="K19" s="54">
        <v>0</v>
      </c>
      <c r="L19" s="24"/>
      <c r="M19" s="56">
        <f t="shared" si="0"/>
        <v>0</v>
      </c>
      <c r="N19" s="15"/>
      <c r="O19" s="17">
        <v>1656000000</v>
      </c>
      <c r="P19" s="15"/>
      <c r="Q19" s="17">
        <v>-26781671</v>
      </c>
      <c r="R19" s="15"/>
      <c r="S19" s="61">
        <f t="shared" si="1"/>
        <v>1629218329</v>
      </c>
    </row>
    <row r="20" spans="1:19" ht="18.75" x14ac:dyDescent="0.2">
      <c r="A20" s="6" t="s">
        <v>28</v>
      </c>
      <c r="C20" s="48" t="s">
        <v>203</v>
      </c>
      <c r="D20" s="41"/>
      <c r="E20" s="42">
        <v>1062500</v>
      </c>
      <c r="F20" s="41"/>
      <c r="G20" s="54">
        <v>390</v>
      </c>
      <c r="H20" s="15"/>
      <c r="I20" s="54">
        <v>0</v>
      </c>
      <c r="J20" s="24"/>
      <c r="K20" s="54">
        <v>0</v>
      </c>
      <c r="L20" s="24"/>
      <c r="M20" s="56">
        <f t="shared" si="0"/>
        <v>0</v>
      </c>
      <c r="N20" s="15"/>
      <c r="O20" s="17">
        <v>414375000</v>
      </c>
      <c r="P20" s="15"/>
      <c r="Q20" s="17">
        <v>-8615443</v>
      </c>
      <c r="R20" s="15"/>
      <c r="S20" s="61">
        <f t="shared" si="1"/>
        <v>405759557</v>
      </c>
    </row>
    <row r="21" spans="1:19" ht="18.75" x14ac:dyDescent="0.2">
      <c r="A21" s="6" t="s">
        <v>58</v>
      </c>
      <c r="C21" s="48" t="s">
        <v>200</v>
      </c>
      <c r="D21" s="41"/>
      <c r="E21" s="42">
        <v>6800000</v>
      </c>
      <c r="F21" s="41"/>
      <c r="G21" s="54">
        <v>280</v>
      </c>
      <c r="H21" s="15"/>
      <c r="I21" s="17">
        <v>1904000000</v>
      </c>
      <c r="J21" s="15"/>
      <c r="K21" s="17">
        <v>-50773333</v>
      </c>
      <c r="L21" s="15"/>
      <c r="M21" s="56">
        <f t="shared" si="0"/>
        <v>1853226667</v>
      </c>
      <c r="N21" s="15"/>
      <c r="O21" s="17">
        <v>1904000000</v>
      </c>
      <c r="P21" s="15"/>
      <c r="Q21" s="17">
        <v>-50773333</v>
      </c>
      <c r="R21" s="15"/>
      <c r="S21" s="61">
        <f t="shared" si="1"/>
        <v>1853226667</v>
      </c>
    </row>
    <row r="22" spans="1:19" ht="18.75" x14ac:dyDescent="0.2">
      <c r="A22" s="6" t="s">
        <v>51</v>
      </c>
      <c r="C22" s="48" t="s">
        <v>204</v>
      </c>
      <c r="D22" s="41"/>
      <c r="E22" s="42">
        <v>294172</v>
      </c>
      <c r="F22" s="41"/>
      <c r="G22" s="54">
        <v>12450</v>
      </c>
      <c r="H22" s="15"/>
      <c r="I22" s="54">
        <v>0</v>
      </c>
      <c r="J22" s="24"/>
      <c r="K22" s="54">
        <v>0</v>
      </c>
      <c r="L22" s="24"/>
      <c r="M22" s="56">
        <f t="shared" si="0"/>
        <v>0</v>
      </c>
      <c r="N22" s="15"/>
      <c r="O22" s="17">
        <v>3662441400</v>
      </c>
      <c r="P22" s="15"/>
      <c r="Q22" s="54">
        <v>0</v>
      </c>
      <c r="R22" s="15"/>
      <c r="S22" s="61">
        <f t="shared" si="1"/>
        <v>3662441400</v>
      </c>
    </row>
    <row r="23" spans="1:19" ht="18.75" x14ac:dyDescent="0.2">
      <c r="A23" s="6" t="s">
        <v>43</v>
      </c>
      <c r="C23" s="48" t="s">
        <v>205</v>
      </c>
      <c r="D23" s="41"/>
      <c r="E23" s="42">
        <v>800000</v>
      </c>
      <c r="F23" s="41"/>
      <c r="G23" s="54">
        <v>350</v>
      </c>
      <c r="H23" s="15"/>
      <c r="I23" s="54">
        <v>0</v>
      </c>
      <c r="J23" s="24"/>
      <c r="K23" s="54">
        <v>0</v>
      </c>
      <c r="L23" s="24"/>
      <c r="M23" s="56">
        <f t="shared" si="0"/>
        <v>0</v>
      </c>
      <c r="N23" s="15"/>
      <c r="O23" s="17">
        <v>280000000</v>
      </c>
      <c r="P23" s="15"/>
      <c r="Q23" s="54">
        <v>0</v>
      </c>
      <c r="R23" s="15"/>
      <c r="S23" s="61">
        <f t="shared" si="1"/>
        <v>280000000</v>
      </c>
    </row>
    <row r="24" spans="1:19" ht="18.75" x14ac:dyDescent="0.2">
      <c r="A24" s="6" t="s">
        <v>24</v>
      </c>
      <c r="C24" s="48" t="s">
        <v>7</v>
      </c>
      <c r="D24" s="41"/>
      <c r="E24" s="42">
        <v>20000000</v>
      </c>
      <c r="F24" s="41"/>
      <c r="G24" s="54">
        <v>90</v>
      </c>
      <c r="H24" s="15"/>
      <c r="I24" s="54">
        <v>0</v>
      </c>
      <c r="J24" s="24"/>
      <c r="K24" s="54">
        <v>0</v>
      </c>
      <c r="L24" s="24"/>
      <c r="M24" s="56">
        <f t="shared" si="0"/>
        <v>0</v>
      </c>
      <c r="N24" s="15"/>
      <c r="O24" s="17">
        <v>1800000000</v>
      </c>
      <c r="P24" s="15"/>
      <c r="Q24" s="54">
        <v>0</v>
      </c>
      <c r="R24" s="15"/>
      <c r="S24" s="61">
        <f t="shared" si="1"/>
        <v>1800000000</v>
      </c>
    </row>
    <row r="25" spans="1:19" ht="18.75" x14ac:dyDescent="0.2">
      <c r="A25" s="6" t="s">
        <v>23</v>
      </c>
      <c r="C25" s="48" t="s">
        <v>7</v>
      </c>
      <c r="D25" s="41"/>
      <c r="E25" s="42">
        <v>60000000</v>
      </c>
      <c r="F25" s="41"/>
      <c r="G25" s="54">
        <v>15</v>
      </c>
      <c r="H25" s="15"/>
      <c r="I25" s="54">
        <v>0</v>
      </c>
      <c r="J25" s="24"/>
      <c r="K25" s="54">
        <v>0</v>
      </c>
      <c r="L25" s="24"/>
      <c r="M25" s="56">
        <f t="shared" si="0"/>
        <v>0</v>
      </c>
      <c r="N25" s="15"/>
      <c r="O25" s="17">
        <v>900000000</v>
      </c>
      <c r="P25" s="15"/>
      <c r="Q25" s="54">
        <v>0</v>
      </c>
      <c r="R25" s="15"/>
      <c r="S25" s="61">
        <f t="shared" si="1"/>
        <v>900000000</v>
      </c>
    </row>
    <row r="26" spans="1:19" ht="18.75" x14ac:dyDescent="0.2">
      <c r="A26" s="6" t="s">
        <v>48</v>
      </c>
      <c r="C26" s="48" t="s">
        <v>206</v>
      </c>
      <c r="D26" s="41"/>
      <c r="E26" s="42">
        <v>100000</v>
      </c>
      <c r="F26" s="41"/>
      <c r="G26" s="54">
        <v>4515</v>
      </c>
      <c r="H26" s="15"/>
      <c r="I26" s="54">
        <v>0</v>
      </c>
      <c r="J26" s="24"/>
      <c r="K26" s="54">
        <v>0</v>
      </c>
      <c r="L26" s="24"/>
      <c r="M26" s="56">
        <f t="shared" si="0"/>
        <v>0</v>
      </c>
      <c r="N26" s="15"/>
      <c r="O26" s="17">
        <v>451500000</v>
      </c>
      <c r="P26" s="15"/>
      <c r="Q26" s="54">
        <v>0</v>
      </c>
      <c r="R26" s="15"/>
      <c r="S26" s="61">
        <f t="shared" si="1"/>
        <v>451500000</v>
      </c>
    </row>
    <row r="27" spans="1:19" ht="18.75" x14ac:dyDescent="0.2">
      <c r="A27" s="6" t="s">
        <v>27</v>
      </c>
      <c r="C27" s="48" t="s">
        <v>202</v>
      </c>
      <c r="D27" s="41"/>
      <c r="E27" s="42">
        <v>1891700</v>
      </c>
      <c r="F27" s="41"/>
      <c r="G27" s="54">
        <v>62</v>
      </c>
      <c r="H27" s="15"/>
      <c r="I27" s="54">
        <v>0</v>
      </c>
      <c r="J27" s="24"/>
      <c r="K27" s="54">
        <v>0</v>
      </c>
      <c r="L27" s="24"/>
      <c r="M27" s="56">
        <f t="shared" si="0"/>
        <v>0</v>
      </c>
      <c r="N27" s="15"/>
      <c r="O27" s="17">
        <v>117285400</v>
      </c>
      <c r="P27" s="15"/>
      <c r="Q27" s="54">
        <v>0</v>
      </c>
      <c r="R27" s="15"/>
      <c r="S27" s="61">
        <f t="shared" si="1"/>
        <v>117285400</v>
      </c>
    </row>
    <row r="28" spans="1:19" ht="18.75" x14ac:dyDescent="0.2">
      <c r="A28" s="6" t="s">
        <v>49</v>
      </c>
      <c r="C28" s="48" t="s">
        <v>207</v>
      </c>
      <c r="D28" s="41"/>
      <c r="E28" s="42">
        <v>385000</v>
      </c>
      <c r="F28" s="41"/>
      <c r="G28" s="54">
        <v>6000</v>
      </c>
      <c r="H28" s="15"/>
      <c r="I28" s="54">
        <v>0</v>
      </c>
      <c r="J28" s="24"/>
      <c r="K28" s="54">
        <v>0</v>
      </c>
      <c r="L28" s="24"/>
      <c r="M28" s="56">
        <f t="shared" si="0"/>
        <v>0</v>
      </c>
      <c r="N28" s="15"/>
      <c r="O28" s="17">
        <v>2310000000</v>
      </c>
      <c r="P28" s="15"/>
      <c r="Q28" s="54">
        <v>0</v>
      </c>
      <c r="R28" s="15"/>
      <c r="S28" s="61">
        <f t="shared" si="1"/>
        <v>2310000000</v>
      </c>
    </row>
    <row r="29" spans="1:19" ht="18.75" x14ac:dyDescent="0.2">
      <c r="A29" s="6" t="s">
        <v>69</v>
      </c>
      <c r="C29" s="48" t="s">
        <v>208</v>
      </c>
      <c r="D29" s="41"/>
      <c r="E29" s="42">
        <v>4472601</v>
      </c>
      <c r="F29" s="41"/>
      <c r="G29" s="54">
        <v>1000</v>
      </c>
      <c r="H29" s="15"/>
      <c r="I29" s="54">
        <v>0</v>
      </c>
      <c r="J29" s="24"/>
      <c r="K29" s="54">
        <v>0</v>
      </c>
      <c r="L29" s="24"/>
      <c r="M29" s="56">
        <f t="shared" si="0"/>
        <v>0</v>
      </c>
      <c r="N29" s="15"/>
      <c r="O29" s="17">
        <v>3200000000</v>
      </c>
      <c r="P29" s="15"/>
      <c r="Q29" s="54">
        <v>0</v>
      </c>
      <c r="R29" s="15"/>
      <c r="S29" s="61">
        <f t="shared" si="1"/>
        <v>3200000000</v>
      </c>
    </row>
    <row r="30" spans="1:19" ht="18.75" x14ac:dyDescent="0.2">
      <c r="A30" s="6" t="s">
        <v>22</v>
      </c>
      <c r="C30" s="48" t="s">
        <v>209</v>
      </c>
      <c r="D30" s="41"/>
      <c r="E30" s="42">
        <v>1750000</v>
      </c>
      <c r="F30" s="41"/>
      <c r="G30" s="54">
        <v>400</v>
      </c>
      <c r="H30" s="15"/>
      <c r="I30" s="54">
        <v>0</v>
      </c>
      <c r="J30" s="24"/>
      <c r="K30" s="54">
        <v>0</v>
      </c>
      <c r="L30" s="24"/>
      <c r="M30" s="56">
        <f t="shared" si="0"/>
        <v>0</v>
      </c>
      <c r="N30" s="15"/>
      <c r="O30" s="17">
        <v>700000000</v>
      </c>
      <c r="P30" s="15"/>
      <c r="Q30" s="17">
        <v>-7118644</v>
      </c>
      <c r="R30" s="15"/>
      <c r="S30" s="61">
        <f t="shared" si="1"/>
        <v>692881356</v>
      </c>
    </row>
    <row r="31" spans="1:19" ht="18.75" x14ac:dyDescent="0.2">
      <c r="A31" s="6" t="s">
        <v>30</v>
      </c>
      <c r="C31" s="48" t="s">
        <v>7</v>
      </c>
      <c r="D31" s="41"/>
      <c r="E31" s="42">
        <v>4000000</v>
      </c>
      <c r="F31" s="41"/>
      <c r="G31" s="54">
        <v>160</v>
      </c>
      <c r="H31" s="15"/>
      <c r="I31" s="54">
        <v>0</v>
      </c>
      <c r="J31" s="24"/>
      <c r="K31" s="54">
        <v>0</v>
      </c>
      <c r="L31" s="24"/>
      <c r="M31" s="56">
        <f t="shared" si="0"/>
        <v>0</v>
      </c>
      <c r="N31" s="15"/>
      <c r="O31" s="17">
        <v>640000000</v>
      </c>
      <c r="P31" s="15"/>
      <c r="Q31" s="54">
        <v>0</v>
      </c>
      <c r="R31" s="15"/>
      <c r="S31" s="61">
        <f t="shared" si="1"/>
        <v>640000000</v>
      </c>
    </row>
    <row r="32" spans="1:19" ht="18.75" x14ac:dyDescent="0.2">
      <c r="A32" s="6" t="s">
        <v>34</v>
      </c>
      <c r="C32" s="48" t="s">
        <v>210</v>
      </c>
      <c r="D32" s="41"/>
      <c r="E32" s="42">
        <v>10660149</v>
      </c>
      <c r="F32" s="41"/>
      <c r="G32" s="54">
        <v>260</v>
      </c>
      <c r="H32" s="15"/>
      <c r="I32" s="54">
        <v>0</v>
      </c>
      <c r="J32" s="24"/>
      <c r="K32" s="54">
        <v>0</v>
      </c>
      <c r="L32" s="24"/>
      <c r="M32" s="56">
        <f t="shared" si="0"/>
        <v>0</v>
      </c>
      <c r="N32" s="15"/>
      <c r="O32" s="17">
        <v>2771638740</v>
      </c>
      <c r="P32" s="15"/>
      <c r="Q32" s="54">
        <v>0</v>
      </c>
      <c r="R32" s="15"/>
      <c r="S32" s="61">
        <f t="shared" si="1"/>
        <v>2771638740</v>
      </c>
    </row>
    <row r="33" spans="1:19" ht="18.75" x14ac:dyDescent="0.2">
      <c r="A33" s="6" t="s">
        <v>68</v>
      </c>
      <c r="C33" s="48" t="s">
        <v>204</v>
      </c>
      <c r="D33" s="41"/>
      <c r="E33" s="42">
        <v>305300</v>
      </c>
      <c r="F33" s="41"/>
      <c r="G33" s="54">
        <v>7700</v>
      </c>
      <c r="H33" s="15"/>
      <c r="I33" s="54">
        <v>0</v>
      </c>
      <c r="J33" s="24"/>
      <c r="K33" s="54">
        <v>0</v>
      </c>
      <c r="L33" s="24"/>
      <c r="M33" s="56">
        <f t="shared" si="0"/>
        <v>0</v>
      </c>
      <c r="N33" s="15"/>
      <c r="O33" s="17">
        <v>2350810000</v>
      </c>
      <c r="P33" s="15"/>
      <c r="Q33" s="17">
        <v>-179916515</v>
      </c>
      <c r="R33" s="15"/>
      <c r="S33" s="61">
        <f t="shared" si="1"/>
        <v>2170893485</v>
      </c>
    </row>
    <row r="34" spans="1:19" ht="18.75" x14ac:dyDescent="0.2">
      <c r="A34" s="6" t="s">
        <v>33</v>
      </c>
      <c r="C34" s="48" t="s">
        <v>211</v>
      </c>
      <c r="D34" s="41"/>
      <c r="E34" s="42">
        <v>500000</v>
      </c>
      <c r="F34" s="41"/>
      <c r="G34" s="54">
        <v>4700</v>
      </c>
      <c r="H34" s="15"/>
      <c r="I34" s="54">
        <v>0</v>
      </c>
      <c r="J34" s="24"/>
      <c r="K34" s="54">
        <v>0</v>
      </c>
      <c r="L34" s="24"/>
      <c r="M34" s="56">
        <f t="shared" si="0"/>
        <v>0</v>
      </c>
      <c r="N34" s="15"/>
      <c r="O34" s="17">
        <v>2350000000</v>
      </c>
      <c r="P34" s="15"/>
      <c r="Q34" s="54">
        <v>0</v>
      </c>
      <c r="R34" s="15"/>
      <c r="S34" s="61">
        <f t="shared" si="1"/>
        <v>2350000000</v>
      </c>
    </row>
    <row r="35" spans="1:19" ht="18.75" x14ac:dyDescent="0.2">
      <c r="A35" s="6" t="s">
        <v>18</v>
      </c>
      <c r="C35" s="48" t="s">
        <v>198</v>
      </c>
      <c r="D35" s="41"/>
      <c r="E35" s="42">
        <v>1800000</v>
      </c>
      <c r="F35" s="41"/>
      <c r="G35" s="54">
        <v>600</v>
      </c>
      <c r="H35" s="15"/>
      <c r="I35" s="54">
        <v>0</v>
      </c>
      <c r="J35" s="24"/>
      <c r="K35" s="54">
        <v>0</v>
      </c>
      <c r="L35" s="24"/>
      <c r="M35" s="56">
        <f t="shared" si="0"/>
        <v>0</v>
      </c>
      <c r="N35" s="15"/>
      <c r="O35" s="17">
        <v>1080000000</v>
      </c>
      <c r="P35" s="15"/>
      <c r="Q35" s="17">
        <v>-18896366</v>
      </c>
      <c r="R35" s="15"/>
      <c r="S35" s="61">
        <f t="shared" si="1"/>
        <v>1061103634</v>
      </c>
    </row>
    <row r="36" spans="1:19" ht="18.75" x14ac:dyDescent="0.2">
      <c r="A36" s="6" t="s">
        <v>60</v>
      </c>
      <c r="C36" s="48" t="s">
        <v>212</v>
      </c>
      <c r="D36" s="41"/>
      <c r="E36" s="42">
        <v>600000</v>
      </c>
      <c r="F36" s="41"/>
      <c r="G36" s="54">
        <v>722</v>
      </c>
      <c r="H36" s="15"/>
      <c r="I36" s="17">
        <v>433200000</v>
      </c>
      <c r="J36" s="15"/>
      <c r="K36" s="17">
        <v>-25416634</v>
      </c>
      <c r="L36" s="15"/>
      <c r="M36" s="56">
        <f t="shared" si="0"/>
        <v>407783366</v>
      </c>
      <c r="N36" s="15"/>
      <c r="O36" s="17">
        <v>433200000</v>
      </c>
      <c r="P36" s="15"/>
      <c r="Q36" s="17">
        <v>-25416634</v>
      </c>
      <c r="R36" s="15"/>
      <c r="S36" s="61">
        <f t="shared" si="1"/>
        <v>407783366</v>
      </c>
    </row>
    <row r="37" spans="1:19" ht="18.75" x14ac:dyDescent="0.2">
      <c r="A37" s="6" t="s">
        <v>63</v>
      </c>
      <c r="C37" s="48" t="s">
        <v>213</v>
      </c>
      <c r="D37" s="41"/>
      <c r="E37" s="42">
        <v>350000</v>
      </c>
      <c r="F37" s="41"/>
      <c r="G37" s="54">
        <v>598</v>
      </c>
      <c r="H37" s="15"/>
      <c r="I37" s="54">
        <v>0</v>
      </c>
      <c r="J37" s="24"/>
      <c r="K37" s="54">
        <v>0</v>
      </c>
      <c r="L37" s="15"/>
      <c r="M37" s="56">
        <f t="shared" si="0"/>
        <v>0</v>
      </c>
      <c r="N37" s="15"/>
      <c r="O37" s="17">
        <v>209300000</v>
      </c>
      <c r="P37" s="15"/>
      <c r="Q37" s="54">
        <v>0</v>
      </c>
      <c r="R37" s="15"/>
      <c r="S37" s="61">
        <f t="shared" si="1"/>
        <v>209300000</v>
      </c>
    </row>
    <row r="38" spans="1:19" ht="18.75" x14ac:dyDescent="0.2">
      <c r="A38" s="6" t="s">
        <v>54</v>
      </c>
      <c r="C38" s="48" t="s">
        <v>214</v>
      </c>
      <c r="D38" s="41"/>
      <c r="E38" s="42">
        <v>8117981</v>
      </c>
      <c r="F38" s="41"/>
      <c r="G38" s="54">
        <v>560</v>
      </c>
      <c r="H38" s="15"/>
      <c r="I38" s="54">
        <v>0</v>
      </c>
      <c r="J38" s="24"/>
      <c r="K38" s="54">
        <v>0</v>
      </c>
      <c r="L38" s="15"/>
      <c r="M38" s="56">
        <f t="shared" si="0"/>
        <v>0</v>
      </c>
      <c r="N38" s="15"/>
      <c r="O38" s="17">
        <v>4546069360</v>
      </c>
      <c r="P38" s="15"/>
      <c r="Q38" s="54">
        <v>0</v>
      </c>
      <c r="R38" s="15"/>
      <c r="S38" s="61">
        <f t="shared" si="1"/>
        <v>4546069360</v>
      </c>
    </row>
    <row r="39" spans="1:19" ht="18.75" x14ac:dyDescent="0.2">
      <c r="A39" s="6" t="s">
        <v>26</v>
      </c>
      <c r="C39" s="48" t="s">
        <v>215</v>
      </c>
      <c r="D39" s="41"/>
      <c r="E39" s="42">
        <v>426720</v>
      </c>
      <c r="F39" s="41"/>
      <c r="G39" s="54">
        <v>440</v>
      </c>
      <c r="H39" s="15"/>
      <c r="I39" s="54">
        <v>0</v>
      </c>
      <c r="J39" s="24"/>
      <c r="K39" s="54">
        <v>0</v>
      </c>
      <c r="L39" s="15"/>
      <c r="M39" s="56">
        <f t="shared" si="0"/>
        <v>0</v>
      </c>
      <c r="N39" s="15"/>
      <c r="O39" s="17">
        <v>154000000</v>
      </c>
      <c r="P39" s="15"/>
      <c r="Q39" s="54">
        <v>0</v>
      </c>
      <c r="R39" s="15"/>
      <c r="S39" s="61">
        <f t="shared" si="1"/>
        <v>154000000</v>
      </c>
    </row>
    <row r="40" spans="1:19" ht="18.75" x14ac:dyDescent="0.2">
      <c r="A40" s="6" t="s">
        <v>64</v>
      </c>
      <c r="C40" s="48" t="s">
        <v>216</v>
      </c>
      <c r="D40" s="41"/>
      <c r="E40" s="42">
        <v>281250</v>
      </c>
      <c r="F40" s="41"/>
      <c r="G40" s="54">
        <v>300</v>
      </c>
      <c r="H40" s="15"/>
      <c r="I40" s="17">
        <v>84375000</v>
      </c>
      <c r="J40" s="15"/>
      <c r="K40" s="17">
        <v>-5459241</v>
      </c>
      <c r="L40" s="15"/>
      <c r="M40" s="56">
        <f t="shared" si="0"/>
        <v>78915759</v>
      </c>
      <c r="N40" s="15"/>
      <c r="O40" s="17">
        <v>84375000</v>
      </c>
      <c r="P40" s="15"/>
      <c r="Q40" s="17">
        <v>-5459241</v>
      </c>
      <c r="R40" s="15"/>
      <c r="S40" s="61">
        <f t="shared" si="1"/>
        <v>78915759</v>
      </c>
    </row>
    <row r="41" spans="1:19" ht="18.75" x14ac:dyDescent="0.2">
      <c r="A41" s="6" t="s">
        <v>19</v>
      </c>
      <c r="C41" s="48" t="s">
        <v>216</v>
      </c>
      <c r="D41" s="41"/>
      <c r="E41" s="42">
        <v>245000</v>
      </c>
      <c r="F41" s="41"/>
      <c r="G41" s="54">
        <v>100</v>
      </c>
      <c r="H41" s="15"/>
      <c r="I41" s="17">
        <v>24500000</v>
      </c>
      <c r="J41" s="15"/>
      <c r="K41" s="17">
        <v>-1287800</v>
      </c>
      <c r="L41" s="15"/>
      <c r="M41" s="56">
        <f t="shared" si="0"/>
        <v>23212200</v>
      </c>
      <c r="N41" s="15"/>
      <c r="O41" s="17">
        <v>24500000</v>
      </c>
      <c r="P41" s="15"/>
      <c r="Q41" s="17">
        <v>-1287800</v>
      </c>
      <c r="R41" s="15"/>
      <c r="S41" s="61">
        <f t="shared" si="1"/>
        <v>23212200</v>
      </c>
    </row>
    <row r="42" spans="1:19" ht="18.75" x14ac:dyDescent="0.2">
      <c r="A42" s="6" t="s">
        <v>38</v>
      </c>
      <c r="C42" s="48" t="s">
        <v>217</v>
      </c>
      <c r="D42" s="41"/>
      <c r="E42" s="42">
        <v>1000000</v>
      </c>
      <c r="F42" s="41"/>
      <c r="G42" s="54">
        <v>600</v>
      </c>
      <c r="H42" s="15"/>
      <c r="I42" s="54">
        <v>0</v>
      </c>
      <c r="J42" s="24"/>
      <c r="K42" s="54">
        <v>0</v>
      </c>
      <c r="L42" s="15"/>
      <c r="M42" s="56">
        <f t="shared" si="0"/>
        <v>0</v>
      </c>
      <c r="N42" s="15"/>
      <c r="O42" s="17">
        <v>600000000</v>
      </c>
      <c r="P42" s="15"/>
      <c r="Q42" s="54">
        <v>0</v>
      </c>
      <c r="R42" s="15"/>
      <c r="S42" s="61">
        <f t="shared" si="1"/>
        <v>600000000</v>
      </c>
    </row>
    <row r="43" spans="1:19" ht="18.75" x14ac:dyDescent="0.2">
      <c r="A43" s="6" t="s">
        <v>42</v>
      </c>
      <c r="C43" s="48" t="s">
        <v>218</v>
      </c>
      <c r="D43" s="41"/>
      <c r="E43" s="42">
        <v>595000</v>
      </c>
      <c r="F43" s="41"/>
      <c r="G43" s="54">
        <v>2400</v>
      </c>
      <c r="H43" s="15"/>
      <c r="I43" s="17">
        <v>1428000000</v>
      </c>
      <c r="J43" s="15"/>
      <c r="K43" s="17">
        <v>-83783366</v>
      </c>
      <c r="L43" s="15"/>
      <c r="M43" s="56">
        <f>I43+K43</f>
        <v>1344216634</v>
      </c>
      <c r="N43" s="15"/>
      <c r="O43" s="17">
        <v>1428000000</v>
      </c>
      <c r="P43" s="15"/>
      <c r="Q43" s="17">
        <v>-83783366</v>
      </c>
      <c r="R43" s="15"/>
      <c r="S43" s="61">
        <f t="shared" si="1"/>
        <v>1344216634</v>
      </c>
    </row>
    <row r="44" spans="1:19" ht="18.75" x14ac:dyDescent="0.2">
      <c r="A44" s="6" t="s">
        <v>36</v>
      </c>
      <c r="C44" s="48" t="s">
        <v>219</v>
      </c>
      <c r="D44" s="41"/>
      <c r="E44" s="42">
        <v>428500</v>
      </c>
      <c r="F44" s="41"/>
      <c r="G44" s="54">
        <v>4400</v>
      </c>
      <c r="H44" s="15"/>
      <c r="I44" s="54">
        <v>0</v>
      </c>
      <c r="J44" s="24"/>
      <c r="K44" s="54">
        <v>0</v>
      </c>
      <c r="L44" s="15"/>
      <c r="M44" s="56">
        <f t="shared" si="0"/>
        <v>0</v>
      </c>
      <c r="N44" s="15"/>
      <c r="O44" s="17">
        <v>1885400000</v>
      </c>
      <c r="P44" s="15"/>
      <c r="Q44" s="54">
        <v>0</v>
      </c>
      <c r="R44" s="15"/>
      <c r="S44" s="61">
        <f t="shared" si="1"/>
        <v>1885400000</v>
      </c>
    </row>
    <row r="45" spans="1:19" ht="18.75" x14ac:dyDescent="0.2">
      <c r="A45" s="6" t="s">
        <v>56</v>
      </c>
      <c r="C45" s="48" t="s">
        <v>194</v>
      </c>
      <c r="D45" s="41"/>
      <c r="E45" s="42">
        <v>3750000</v>
      </c>
      <c r="F45" s="41"/>
      <c r="G45" s="54">
        <v>300</v>
      </c>
      <c r="H45" s="15"/>
      <c r="I45" s="54">
        <v>0</v>
      </c>
      <c r="J45" s="24"/>
      <c r="K45" s="54">
        <v>0</v>
      </c>
      <c r="L45" s="15"/>
      <c r="M45" s="56">
        <f t="shared" si="0"/>
        <v>0</v>
      </c>
      <c r="N45" s="15"/>
      <c r="O45" s="17">
        <v>1125000000</v>
      </c>
      <c r="P45" s="15"/>
      <c r="Q45" s="17">
        <v>-66005803</v>
      </c>
      <c r="R45" s="15"/>
      <c r="S45" s="61">
        <f t="shared" si="1"/>
        <v>1058994197</v>
      </c>
    </row>
    <row r="46" spans="1:19" ht="18.75" x14ac:dyDescent="0.2">
      <c r="A46" s="6" t="s">
        <v>67</v>
      </c>
      <c r="C46" s="48" t="s">
        <v>220</v>
      </c>
      <c r="D46" s="41"/>
      <c r="E46" s="42">
        <v>50000</v>
      </c>
      <c r="F46" s="41"/>
      <c r="G46" s="54">
        <v>1480</v>
      </c>
      <c r="H46" s="15"/>
      <c r="I46" s="54">
        <v>0</v>
      </c>
      <c r="J46" s="24"/>
      <c r="K46" s="54">
        <v>0</v>
      </c>
      <c r="L46" s="15"/>
      <c r="M46" s="56">
        <f t="shared" si="0"/>
        <v>0</v>
      </c>
      <c r="N46" s="15"/>
      <c r="O46" s="17">
        <v>74000000</v>
      </c>
      <c r="P46" s="15"/>
      <c r="Q46" s="17">
        <v>-2874259</v>
      </c>
      <c r="R46" s="15"/>
      <c r="S46" s="61">
        <f t="shared" si="1"/>
        <v>71125741</v>
      </c>
    </row>
    <row r="47" spans="1:19" ht="18.75" x14ac:dyDescent="0.2">
      <c r="A47" s="6" t="s">
        <v>37</v>
      </c>
      <c r="C47" s="48" t="s">
        <v>221</v>
      </c>
      <c r="D47" s="41"/>
      <c r="E47" s="42">
        <v>900000</v>
      </c>
      <c r="F47" s="41"/>
      <c r="G47" s="54">
        <v>325</v>
      </c>
      <c r="H47" s="15"/>
      <c r="I47" s="54">
        <v>0</v>
      </c>
      <c r="J47" s="24"/>
      <c r="K47" s="54">
        <v>0</v>
      </c>
      <c r="L47" s="15"/>
      <c r="M47" s="56">
        <f t="shared" si="0"/>
        <v>0</v>
      </c>
      <c r="N47" s="15"/>
      <c r="O47" s="17">
        <v>292500000</v>
      </c>
      <c r="P47" s="15"/>
      <c r="Q47" s="54">
        <v>0</v>
      </c>
      <c r="R47" s="15"/>
      <c r="S47" s="61">
        <f t="shared" si="1"/>
        <v>292500000</v>
      </c>
    </row>
    <row r="48" spans="1:19" ht="18.75" x14ac:dyDescent="0.2">
      <c r="A48" s="6" t="s">
        <v>55</v>
      </c>
      <c r="C48" s="48" t="s">
        <v>7</v>
      </c>
      <c r="D48" s="41"/>
      <c r="E48" s="42">
        <v>250000</v>
      </c>
      <c r="F48" s="41"/>
      <c r="G48" s="54">
        <v>118</v>
      </c>
      <c r="H48" s="15"/>
      <c r="I48" s="54">
        <v>0</v>
      </c>
      <c r="J48" s="24"/>
      <c r="K48" s="54">
        <v>0</v>
      </c>
      <c r="L48" s="15"/>
      <c r="M48" s="56">
        <f t="shared" si="0"/>
        <v>0</v>
      </c>
      <c r="N48" s="15"/>
      <c r="O48" s="17">
        <v>29500000</v>
      </c>
      <c r="P48" s="15"/>
      <c r="Q48" s="54">
        <v>0</v>
      </c>
      <c r="R48" s="15"/>
      <c r="S48" s="61">
        <f t="shared" si="1"/>
        <v>29500000</v>
      </c>
    </row>
    <row r="49" spans="1:19" ht="18.75" x14ac:dyDescent="0.2">
      <c r="A49" s="6" t="s">
        <v>61</v>
      </c>
      <c r="C49" s="48" t="s">
        <v>222</v>
      </c>
      <c r="D49" s="41"/>
      <c r="E49" s="42">
        <v>175000</v>
      </c>
      <c r="F49" s="41"/>
      <c r="G49" s="54">
        <v>1500</v>
      </c>
      <c r="H49" s="15"/>
      <c r="I49" s="17">
        <v>262500000</v>
      </c>
      <c r="J49" s="15"/>
      <c r="K49" s="17">
        <v>-4245283</v>
      </c>
      <c r="L49" s="15"/>
      <c r="M49" s="56">
        <f t="shared" si="0"/>
        <v>258254717</v>
      </c>
      <c r="N49" s="15"/>
      <c r="O49" s="17">
        <v>262500000</v>
      </c>
      <c r="P49" s="15"/>
      <c r="Q49" s="17">
        <v>-4245283</v>
      </c>
      <c r="R49" s="15"/>
      <c r="S49" s="61">
        <f t="shared" si="1"/>
        <v>258254717</v>
      </c>
    </row>
    <row r="50" spans="1:19" ht="18.75" x14ac:dyDescent="0.2">
      <c r="A50" s="6" t="s">
        <v>32</v>
      </c>
      <c r="C50" s="48" t="s">
        <v>223</v>
      </c>
      <c r="D50" s="41"/>
      <c r="E50" s="42">
        <v>200000</v>
      </c>
      <c r="F50" s="41"/>
      <c r="G50" s="54">
        <v>2350</v>
      </c>
      <c r="H50" s="15"/>
      <c r="I50" s="54">
        <v>0</v>
      </c>
      <c r="J50" s="15"/>
      <c r="K50" s="54">
        <v>0</v>
      </c>
      <c r="L50" s="15"/>
      <c r="M50" s="56">
        <f t="shared" si="0"/>
        <v>0</v>
      </c>
      <c r="N50" s="15"/>
      <c r="O50" s="17">
        <v>470000000</v>
      </c>
      <c r="P50" s="15"/>
      <c r="Q50" s="54">
        <v>0</v>
      </c>
      <c r="R50" s="15"/>
      <c r="S50" s="61">
        <f t="shared" si="1"/>
        <v>470000000</v>
      </c>
    </row>
    <row r="51" spans="1:19" ht="18.75" x14ac:dyDescent="0.2">
      <c r="A51" s="55" t="s">
        <v>57</v>
      </c>
      <c r="C51" s="49" t="s">
        <v>194</v>
      </c>
      <c r="D51" s="41"/>
      <c r="E51" s="50">
        <v>1206000</v>
      </c>
      <c r="F51" s="41"/>
      <c r="G51" s="56">
        <v>1000</v>
      </c>
      <c r="H51" s="15"/>
      <c r="I51" s="26">
        <v>0</v>
      </c>
      <c r="J51" s="15"/>
      <c r="K51" s="26">
        <v>0</v>
      </c>
      <c r="L51" s="15"/>
      <c r="M51" s="56">
        <f t="shared" si="0"/>
        <v>0</v>
      </c>
      <c r="N51" s="15"/>
      <c r="O51" s="18">
        <v>1206000000</v>
      </c>
      <c r="P51" s="15"/>
      <c r="Q51" s="18">
        <v>-151020971</v>
      </c>
      <c r="R51" s="15"/>
      <c r="S51" s="61">
        <f>O51+Q51</f>
        <v>1054979029</v>
      </c>
    </row>
    <row r="52" spans="1:19" s="11" customFormat="1" ht="21.75" thickBot="1" x14ac:dyDescent="0.25">
      <c r="A52" s="57"/>
      <c r="C52" s="14"/>
      <c r="E52" s="14"/>
      <c r="G52" s="21"/>
      <c r="H52" s="20"/>
      <c r="I52" s="22">
        <f>SUM(I8:I51)</f>
        <v>10833477748</v>
      </c>
      <c r="J52" s="20"/>
      <c r="K52" s="22">
        <f>SUM(K8:K51)</f>
        <v>-411325249</v>
      </c>
      <c r="L52" s="20"/>
      <c r="M52" s="60">
        <f>SUM(M8:M51)</f>
        <v>10422152499</v>
      </c>
      <c r="N52" s="20"/>
      <c r="O52" s="22">
        <f>SUM(O8:O51)</f>
        <v>64956515168</v>
      </c>
      <c r="P52" s="20"/>
      <c r="Q52" s="22">
        <f>SUM(Q8:Q51)</f>
        <v>-932862832</v>
      </c>
      <c r="R52" s="20"/>
      <c r="S52" s="60">
        <f>SUM(S8:S51)</f>
        <v>64023652336</v>
      </c>
    </row>
    <row r="54" spans="1:19" x14ac:dyDescent="0.2"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x14ac:dyDescent="0.2">
      <c r="I55" s="33">
        <v>10833477748</v>
      </c>
      <c r="J55" s="32"/>
      <c r="K55" s="32"/>
      <c r="L55" s="32"/>
      <c r="M55" s="32"/>
      <c r="N55" s="32"/>
      <c r="O55" s="33">
        <v>64956515168</v>
      </c>
      <c r="P55" s="32"/>
      <c r="Q55" s="33">
        <v>932862832</v>
      </c>
      <c r="R55" s="32"/>
      <c r="S55" s="32"/>
    </row>
    <row r="56" spans="1:19" x14ac:dyDescent="0.2">
      <c r="I56" s="32"/>
      <c r="J56" s="32"/>
      <c r="K56" s="33">
        <v>411325249</v>
      </c>
      <c r="L56" s="32"/>
      <c r="M56" s="32"/>
      <c r="N56" s="32"/>
      <c r="O56" s="32"/>
      <c r="P56" s="32"/>
      <c r="Q56" s="32"/>
      <c r="R56" s="32"/>
      <c r="S56" s="32"/>
    </row>
    <row r="57" spans="1:19" x14ac:dyDescent="0.2">
      <c r="I57" s="34">
        <f>I52-I55</f>
        <v>0</v>
      </c>
      <c r="J57" s="32"/>
      <c r="K57" s="32"/>
      <c r="L57" s="32"/>
      <c r="M57" s="32"/>
      <c r="N57" s="32"/>
      <c r="O57" s="34">
        <f>O52-O55</f>
        <v>0</v>
      </c>
      <c r="P57" s="32"/>
      <c r="Q57" s="34">
        <f>Q52+Q55</f>
        <v>0</v>
      </c>
      <c r="R57" s="32"/>
      <c r="S57" s="32"/>
    </row>
    <row r="58" spans="1:19" x14ac:dyDescent="0.2">
      <c r="I58" s="32"/>
      <c r="J58" s="32"/>
      <c r="K58" s="34">
        <f>K52+K56</f>
        <v>0</v>
      </c>
      <c r="L58" s="32"/>
      <c r="M58" s="32"/>
      <c r="N58" s="32"/>
      <c r="O58" s="32"/>
      <c r="P58" s="32"/>
      <c r="Q58" s="32"/>
      <c r="R58" s="32"/>
      <c r="S58" s="32"/>
    </row>
    <row r="59" spans="1:19" x14ac:dyDescent="0.2"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x14ac:dyDescent="0.2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x14ac:dyDescent="0.2"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x14ac:dyDescent="0.2"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x14ac:dyDescent="0.2"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P9" sqref="O9:P1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5" spans="1:11" ht="24" x14ac:dyDescent="0.2">
      <c r="A5" s="85" t="s">
        <v>152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21" x14ac:dyDescent="0.2">
      <c r="I6" s="2" t="s">
        <v>126</v>
      </c>
      <c r="K6" s="2" t="s">
        <v>127</v>
      </c>
    </row>
    <row r="7" spans="1:11" ht="42" x14ac:dyDescent="0.2">
      <c r="A7" s="57"/>
      <c r="C7" s="8" t="s">
        <v>224</v>
      </c>
      <c r="E7" s="8" t="s">
        <v>225</v>
      </c>
      <c r="G7" s="8" t="s">
        <v>226</v>
      </c>
      <c r="I7" s="9" t="s">
        <v>227</v>
      </c>
      <c r="K7" s="9" t="s">
        <v>227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G19" sqref="G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19" ht="24" x14ac:dyDescent="0.2">
      <c r="A5" s="85" t="s">
        <v>228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21" x14ac:dyDescent="0.2">
      <c r="A6" s="88"/>
      <c r="I6" s="86" t="s">
        <v>126</v>
      </c>
      <c r="J6" s="86"/>
      <c r="K6" s="86"/>
      <c r="L6" s="86"/>
      <c r="M6" s="86"/>
      <c r="O6" s="86" t="s">
        <v>127</v>
      </c>
      <c r="P6" s="86"/>
      <c r="Q6" s="86"/>
      <c r="R6" s="86"/>
      <c r="S6" s="86"/>
    </row>
    <row r="7" spans="1:19" ht="42" x14ac:dyDescent="0.2">
      <c r="A7" s="88"/>
      <c r="C7" s="8" t="s">
        <v>229</v>
      </c>
      <c r="E7" s="8" t="s">
        <v>94</v>
      </c>
      <c r="G7" s="8" t="s">
        <v>230</v>
      </c>
      <c r="I7" s="9" t="s">
        <v>231</v>
      </c>
      <c r="J7" s="3"/>
      <c r="K7" s="9" t="s">
        <v>191</v>
      </c>
      <c r="L7" s="3"/>
      <c r="M7" s="9" t="s">
        <v>232</v>
      </c>
      <c r="O7" s="9" t="s">
        <v>231</v>
      </c>
      <c r="P7" s="3"/>
      <c r="Q7" s="9" t="s">
        <v>191</v>
      </c>
      <c r="R7" s="3"/>
      <c r="S7" s="9" t="s">
        <v>232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workbookViewId="0">
      <selection activeCell="Q37" sqref="Q37"/>
    </sheetView>
  </sheetViews>
  <sheetFormatPr defaultRowHeight="12.75" x14ac:dyDescent="0.2"/>
  <cols>
    <col min="1" max="1" width="17.7109375" customWidth="1"/>
    <col min="2" max="2" width="1.28515625" customWidth="1"/>
    <col min="3" max="3" width="15.42578125" bestFit="1" customWidth="1"/>
    <col min="4" max="4" width="1.28515625" customWidth="1"/>
    <col min="5" max="5" width="10.7109375" bestFit="1" customWidth="1"/>
    <col min="6" max="6" width="1.28515625" customWidth="1"/>
    <col min="7" max="7" width="14.42578125" bestFit="1" customWidth="1"/>
    <col min="8" max="8" width="1.28515625" customWidth="1"/>
    <col min="9" max="9" width="15.5703125" bestFit="1" customWidth="1"/>
    <col min="10" max="10" width="1.28515625" customWidth="1"/>
    <col min="11" max="11" width="12.14062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5" spans="1:13" ht="24" x14ac:dyDescent="0.2">
      <c r="A5" s="85" t="s">
        <v>233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21" x14ac:dyDescent="0.2">
      <c r="A6" s="88"/>
      <c r="C6" s="86" t="s">
        <v>126</v>
      </c>
      <c r="D6" s="86"/>
      <c r="E6" s="86"/>
      <c r="F6" s="86"/>
      <c r="G6" s="86"/>
      <c r="I6" s="86" t="s">
        <v>127</v>
      </c>
      <c r="J6" s="86"/>
      <c r="K6" s="86"/>
      <c r="L6" s="86"/>
      <c r="M6" s="86"/>
    </row>
    <row r="7" spans="1:13" ht="21" x14ac:dyDescent="0.2">
      <c r="A7" s="88"/>
      <c r="C7" s="9" t="s">
        <v>231</v>
      </c>
      <c r="D7" s="3"/>
      <c r="E7" s="9" t="s">
        <v>191</v>
      </c>
      <c r="F7" s="3"/>
      <c r="G7" s="9" t="s">
        <v>232</v>
      </c>
      <c r="I7" s="9" t="s">
        <v>231</v>
      </c>
      <c r="J7" s="3"/>
      <c r="K7" s="9" t="s">
        <v>191</v>
      </c>
      <c r="L7" s="3"/>
      <c r="M7" s="9" t="s">
        <v>232</v>
      </c>
    </row>
    <row r="8" spans="1:13" ht="21.75" customHeight="1" x14ac:dyDescent="0.2">
      <c r="A8" s="55" t="s">
        <v>249</v>
      </c>
      <c r="C8" s="16">
        <v>9207142</v>
      </c>
      <c r="D8" s="15"/>
      <c r="E8" s="58">
        <v>0</v>
      </c>
      <c r="F8" s="15"/>
      <c r="G8" s="16">
        <f>C8+E8</f>
        <v>9207142</v>
      </c>
      <c r="H8" s="15"/>
      <c r="I8" s="16">
        <v>71995564</v>
      </c>
      <c r="J8" s="15"/>
      <c r="K8" s="58">
        <v>0</v>
      </c>
      <c r="L8" s="15"/>
      <c r="M8" s="16">
        <f>I8+K8</f>
        <v>71995564</v>
      </c>
    </row>
    <row r="9" spans="1:13" ht="21.75" customHeight="1" x14ac:dyDescent="0.2">
      <c r="A9" s="6" t="s">
        <v>250</v>
      </c>
      <c r="C9" s="17">
        <v>57472800</v>
      </c>
      <c r="D9" s="15"/>
      <c r="E9" s="17">
        <v>-176648</v>
      </c>
      <c r="F9" s="15"/>
      <c r="G9" s="17">
        <f>C9+E9</f>
        <v>57296152</v>
      </c>
      <c r="H9" s="15"/>
      <c r="I9" s="17">
        <v>224350318</v>
      </c>
      <c r="J9" s="15"/>
      <c r="K9" s="17">
        <v>-206219</v>
      </c>
      <c r="L9" s="15"/>
      <c r="M9" s="17">
        <f>I9+K9</f>
        <v>224144099</v>
      </c>
    </row>
    <row r="10" spans="1:13" ht="21.75" customHeight="1" x14ac:dyDescent="0.2">
      <c r="A10" s="6" t="s">
        <v>23</v>
      </c>
      <c r="C10" s="17">
        <v>1105808036</v>
      </c>
      <c r="D10" s="15"/>
      <c r="E10" s="17">
        <v>-96429</v>
      </c>
      <c r="F10" s="15"/>
      <c r="G10" s="17">
        <f>C10+E10</f>
        <v>1105711607</v>
      </c>
      <c r="H10" s="15"/>
      <c r="I10" s="17">
        <v>4812129006</v>
      </c>
      <c r="J10" s="15"/>
      <c r="K10" s="17">
        <v>-4502438</v>
      </c>
      <c r="L10" s="15"/>
      <c r="M10" s="17">
        <f>I10+K10</f>
        <v>4807626568</v>
      </c>
    </row>
    <row r="11" spans="1:13" s="11" customFormat="1" ht="21.75" customHeight="1" thickBot="1" x14ac:dyDescent="0.25">
      <c r="A11" s="57"/>
      <c r="C11" s="22">
        <f>SUM(C8:C10)</f>
        <v>1172487978</v>
      </c>
      <c r="D11" s="20"/>
      <c r="E11" s="22">
        <f>SUM(E8:E10)</f>
        <v>-273077</v>
      </c>
      <c r="F11" s="20"/>
      <c r="G11" s="22">
        <f>SUM(G8:G10)</f>
        <v>1172214901</v>
      </c>
      <c r="H11" s="20"/>
      <c r="I11" s="22">
        <f>SUM(I8:I10)</f>
        <v>5108474888</v>
      </c>
      <c r="J11" s="20"/>
      <c r="K11" s="22">
        <f>SUM(K8:K10)</f>
        <v>-4708657</v>
      </c>
      <c r="L11" s="20"/>
      <c r="M11" s="22">
        <f>SUM(M8:M10)</f>
        <v>5103766231</v>
      </c>
    </row>
    <row r="13" spans="1:13" x14ac:dyDescent="0.2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x14ac:dyDescent="0.2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x14ac:dyDescent="0.2">
      <c r="C15" s="33">
        <v>1172487978</v>
      </c>
      <c r="D15" s="32"/>
      <c r="E15" s="33">
        <v>273077</v>
      </c>
      <c r="F15" s="32"/>
      <c r="G15" s="32"/>
      <c r="H15" s="32"/>
      <c r="I15" s="33">
        <v>5108474888</v>
      </c>
      <c r="J15" s="32"/>
      <c r="K15" s="33">
        <v>4708657</v>
      </c>
      <c r="L15" s="32"/>
      <c r="M15" s="32"/>
    </row>
    <row r="16" spans="1:13" x14ac:dyDescent="0.2">
      <c r="C16" s="32"/>
      <c r="D16" s="32"/>
      <c r="E16" s="32"/>
      <c r="F16" s="32"/>
      <c r="G16" s="32"/>
      <c r="H16" s="32"/>
      <c r="I16" s="34">
        <f>I11-I15</f>
        <v>0</v>
      </c>
      <c r="J16" s="32"/>
      <c r="K16" s="34">
        <f>K11+K15</f>
        <v>0</v>
      </c>
      <c r="L16" s="32"/>
      <c r="M16" s="32"/>
    </row>
    <row r="17" spans="3:13" x14ac:dyDescent="0.2">
      <c r="C17" s="34">
        <f>C11-C15</f>
        <v>0</v>
      </c>
      <c r="D17" s="32"/>
      <c r="E17" s="34">
        <f>E11+E15</f>
        <v>0</v>
      </c>
      <c r="F17" s="32"/>
      <c r="G17" s="32"/>
      <c r="H17" s="32"/>
      <c r="I17" s="32"/>
      <c r="J17" s="32"/>
      <c r="K17" s="32"/>
      <c r="L17" s="32"/>
      <c r="M17" s="32"/>
    </row>
    <row r="18" spans="3:13" x14ac:dyDescent="0.2"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3:13" x14ac:dyDescent="0.2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84"/>
  <sheetViews>
    <sheetView rightToLeft="1" topLeftCell="A48" workbookViewId="0">
      <selection activeCell="A6" sqref="A6:A7"/>
    </sheetView>
  </sheetViews>
  <sheetFormatPr defaultRowHeight="12.75" x14ac:dyDescent="0.2"/>
  <cols>
    <col min="1" max="1" width="25" bestFit="1" customWidth="1"/>
    <col min="2" max="2" width="1.28515625" customWidth="1"/>
    <col min="3" max="3" width="9.85546875" bestFit="1" customWidth="1"/>
    <col min="4" max="4" width="1.28515625" customWidth="1"/>
    <col min="5" max="5" width="16.140625" bestFit="1" customWidth="1"/>
    <col min="6" max="6" width="1.28515625" customWidth="1"/>
    <col min="7" max="7" width="16.85546875" bestFit="1" customWidth="1"/>
    <col min="8" max="8" width="1.28515625" customWidth="1"/>
    <col min="9" max="9" width="15.28515625" customWidth="1"/>
    <col min="10" max="10" width="1.28515625" customWidth="1"/>
    <col min="11" max="11" width="11.7109375" bestFit="1" customWidth="1"/>
    <col min="12" max="12" width="1.28515625" customWidth="1"/>
    <col min="13" max="13" width="18.140625" bestFit="1" customWidth="1"/>
    <col min="14" max="14" width="1.28515625" customWidth="1"/>
    <col min="15" max="15" width="17.28515625" bestFit="1" customWidth="1"/>
    <col min="16" max="16" width="1.28515625" customWidth="1"/>
    <col min="17" max="17" width="17.140625" customWidth="1"/>
    <col min="18" max="18" width="1.28515625" customWidth="1"/>
    <col min="19" max="19" width="0.28515625" customWidth="1"/>
    <col min="23" max="23" width="11.5703125" bestFit="1" customWidth="1"/>
  </cols>
  <sheetData>
    <row r="1" spans="1:1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18" ht="24" x14ac:dyDescent="0.2">
      <c r="A5" s="85" t="s">
        <v>234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1" x14ac:dyDescent="0.2">
      <c r="A6" s="88"/>
      <c r="C6" s="86" t="s">
        <v>126</v>
      </c>
      <c r="D6" s="86"/>
      <c r="E6" s="86"/>
      <c r="F6" s="86"/>
      <c r="G6" s="86"/>
      <c r="H6" s="86"/>
      <c r="I6" s="88"/>
      <c r="K6" s="86" t="s">
        <v>127</v>
      </c>
      <c r="L6" s="86"/>
      <c r="M6" s="86"/>
      <c r="N6" s="86"/>
      <c r="O6" s="86"/>
      <c r="P6" s="86"/>
      <c r="Q6" s="88"/>
      <c r="R6" s="88"/>
    </row>
    <row r="7" spans="1:18" ht="38.25" customHeight="1" x14ac:dyDescent="0.2">
      <c r="A7" s="88"/>
      <c r="C7" s="9" t="s">
        <v>12</v>
      </c>
      <c r="D7" s="3"/>
      <c r="E7" s="9" t="s">
        <v>235</v>
      </c>
      <c r="F7" s="3"/>
      <c r="G7" s="9" t="s">
        <v>236</v>
      </c>
      <c r="H7" s="3"/>
      <c r="I7" s="52" t="s">
        <v>237</v>
      </c>
      <c r="K7" s="9" t="s">
        <v>12</v>
      </c>
      <c r="L7" s="3"/>
      <c r="M7" s="9" t="s">
        <v>235</v>
      </c>
      <c r="N7" s="3"/>
      <c r="O7" s="9" t="s">
        <v>236</v>
      </c>
      <c r="P7" s="3"/>
      <c r="Q7" s="109" t="s">
        <v>237</v>
      </c>
      <c r="R7" s="109"/>
    </row>
    <row r="8" spans="1:18" ht="18.75" x14ac:dyDescent="0.2">
      <c r="A8" s="40" t="s">
        <v>54</v>
      </c>
      <c r="C8" s="23">
        <v>400000</v>
      </c>
      <c r="D8" s="15"/>
      <c r="E8" s="16">
        <v>976952378</v>
      </c>
      <c r="F8" s="15"/>
      <c r="G8" s="16">
        <v>1949133241</v>
      </c>
      <c r="H8" s="15"/>
      <c r="I8" s="19">
        <f>E8-G8</f>
        <v>-972180863</v>
      </c>
      <c r="J8" s="15"/>
      <c r="K8" s="23">
        <v>1200001</v>
      </c>
      <c r="L8" s="15"/>
      <c r="M8" s="16">
        <v>2971150166</v>
      </c>
      <c r="N8" s="15"/>
      <c r="O8" s="16">
        <v>5847404596</v>
      </c>
      <c r="P8" s="15"/>
      <c r="Q8" s="103">
        <f>M8-O8</f>
        <v>-2876254430</v>
      </c>
      <c r="R8" s="103"/>
    </row>
    <row r="9" spans="1:18" ht="18.75" x14ac:dyDescent="0.2">
      <c r="A9" s="6" t="s">
        <v>49</v>
      </c>
      <c r="C9" s="25">
        <v>693476</v>
      </c>
      <c r="D9" s="15"/>
      <c r="E9" s="17">
        <v>15717175846</v>
      </c>
      <c r="F9" s="15"/>
      <c r="G9" s="17">
        <v>15717175846</v>
      </c>
      <c r="H9" s="15"/>
      <c r="I9" s="56">
        <f>E9-G9</f>
        <v>0</v>
      </c>
      <c r="J9" s="15"/>
      <c r="K9" s="25">
        <v>870000</v>
      </c>
      <c r="L9" s="15"/>
      <c r="M9" s="17">
        <v>22834228333</v>
      </c>
      <c r="N9" s="15"/>
      <c r="O9" s="17">
        <v>21984409800</v>
      </c>
      <c r="P9" s="15"/>
      <c r="Q9" s="103">
        <f t="shared" ref="Q9:Q57" si="0">M9-O9</f>
        <v>849818533</v>
      </c>
      <c r="R9" s="103"/>
    </row>
    <row r="10" spans="1:18" ht="18.75" x14ac:dyDescent="0.2">
      <c r="A10" s="6" t="s">
        <v>55</v>
      </c>
      <c r="C10" s="25">
        <v>0</v>
      </c>
      <c r="D10" s="24"/>
      <c r="E10" s="25">
        <v>0</v>
      </c>
      <c r="F10" s="24"/>
      <c r="G10" s="25">
        <v>0</v>
      </c>
      <c r="H10" s="24"/>
      <c r="I10" s="27">
        <f t="shared" ref="I10:I57" si="1">E10+G10</f>
        <v>0</v>
      </c>
      <c r="J10" s="15"/>
      <c r="K10" s="25">
        <v>250000</v>
      </c>
      <c r="L10" s="15"/>
      <c r="M10" s="17">
        <v>2268919149</v>
      </c>
      <c r="N10" s="15"/>
      <c r="O10" s="17">
        <v>1824905502</v>
      </c>
      <c r="P10" s="15"/>
      <c r="Q10" s="103">
        <f t="shared" si="0"/>
        <v>444013647</v>
      </c>
      <c r="R10" s="103"/>
    </row>
    <row r="11" spans="1:18" ht="18.75" x14ac:dyDescent="0.2">
      <c r="A11" s="6" t="s">
        <v>131</v>
      </c>
      <c r="C11" s="25">
        <v>0</v>
      </c>
      <c r="D11" s="24"/>
      <c r="E11" s="25">
        <v>0</v>
      </c>
      <c r="F11" s="24"/>
      <c r="G11" s="25">
        <v>0</v>
      </c>
      <c r="H11" s="24"/>
      <c r="I11" s="27">
        <f t="shared" si="1"/>
        <v>0</v>
      </c>
      <c r="J11" s="15"/>
      <c r="K11" s="25">
        <v>2000000</v>
      </c>
      <c r="L11" s="15"/>
      <c r="M11" s="17">
        <v>24274701127</v>
      </c>
      <c r="N11" s="15"/>
      <c r="O11" s="17">
        <v>28847331000</v>
      </c>
      <c r="P11" s="15"/>
      <c r="Q11" s="103">
        <f t="shared" si="0"/>
        <v>-4572629873</v>
      </c>
      <c r="R11" s="103"/>
    </row>
    <row r="12" spans="1:18" ht="18.75" x14ac:dyDescent="0.2">
      <c r="A12" s="6" t="s">
        <v>62</v>
      </c>
      <c r="C12" s="25">
        <v>0</v>
      </c>
      <c r="D12" s="24"/>
      <c r="E12" s="25">
        <v>0</v>
      </c>
      <c r="F12" s="24"/>
      <c r="G12" s="25">
        <v>0</v>
      </c>
      <c r="H12" s="24"/>
      <c r="I12" s="27">
        <f t="shared" si="1"/>
        <v>0</v>
      </c>
      <c r="J12" s="15"/>
      <c r="K12" s="25">
        <v>6888155</v>
      </c>
      <c r="L12" s="15"/>
      <c r="M12" s="17">
        <v>48678053731</v>
      </c>
      <c r="N12" s="15"/>
      <c r="O12" s="17">
        <v>45819526760</v>
      </c>
      <c r="P12" s="15"/>
      <c r="Q12" s="103">
        <f t="shared" si="0"/>
        <v>2858526971</v>
      </c>
      <c r="R12" s="103"/>
    </row>
    <row r="13" spans="1:18" ht="21.75" customHeight="1" x14ac:dyDescent="0.2">
      <c r="A13" s="6" t="s">
        <v>25</v>
      </c>
      <c r="C13" s="25">
        <v>0</v>
      </c>
      <c r="D13" s="24"/>
      <c r="E13" s="25">
        <v>0</v>
      </c>
      <c r="F13" s="24"/>
      <c r="G13" s="25">
        <v>0</v>
      </c>
      <c r="H13" s="24"/>
      <c r="I13" s="27">
        <f>E13+G13</f>
        <v>0</v>
      </c>
      <c r="J13" s="15"/>
      <c r="K13" s="25">
        <v>1</v>
      </c>
      <c r="L13" s="15"/>
      <c r="M13" s="17">
        <v>1</v>
      </c>
      <c r="N13" s="15"/>
      <c r="O13" s="17">
        <v>2466</v>
      </c>
      <c r="P13" s="15"/>
      <c r="Q13" s="103">
        <f t="shared" si="0"/>
        <v>-2465</v>
      </c>
      <c r="R13" s="103"/>
    </row>
    <row r="14" spans="1:18" ht="21.75" customHeight="1" x14ac:dyDescent="0.2">
      <c r="A14" s="6" t="s">
        <v>67</v>
      </c>
      <c r="C14" s="25">
        <v>0</v>
      </c>
      <c r="D14" s="24"/>
      <c r="E14" s="25">
        <v>0</v>
      </c>
      <c r="F14" s="24"/>
      <c r="G14" s="25">
        <v>0</v>
      </c>
      <c r="H14" s="24"/>
      <c r="I14" s="27">
        <f t="shared" si="1"/>
        <v>0</v>
      </c>
      <c r="J14" s="15"/>
      <c r="K14" s="25">
        <v>50000</v>
      </c>
      <c r="L14" s="15"/>
      <c r="M14" s="17">
        <v>949317759</v>
      </c>
      <c r="N14" s="15"/>
      <c r="O14" s="17">
        <v>908064674</v>
      </c>
      <c r="P14" s="15"/>
      <c r="Q14" s="103">
        <f t="shared" si="0"/>
        <v>41253085</v>
      </c>
      <c r="R14" s="103"/>
    </row>
    <row r="15" spans="1:18" ht="21.75" customHeight="1" x14ac:dyDescent="0.2">
      <c r="A15" s="6" t="s">
        <v>58</v>
      </c>
      <c r="C15" s="25">
        <v>0</v>
      </c>
      <c r="D15" s="24"/>
      <c r="E15" s="25">
        <v>0</v>
      </c>
      <c r="F15" s="24"/>
      <c r="G15" s="25">
        <v>0</v>
      </c>
      <c r="H15" s="24"/>
      <c r="I15" s="27">
        <f>E15+G15</f>
        <v>0</v>
      </c>
      <c r="J15" s="15"/>
      <c r="K15" s="25">
        <v>9814636</v>
      </c>
      <c r="L15" s="15"/>
      <c r="M15" s="17">
        <v>43709222624</v>
      </c>
      <c r="N15" s="15"/>
      <c r="O15" s="17">
        <v>44519675369</v>
      </c>
      <c r="P15" s="15"/>
      <c r="Q15" s="103">
        <f t="shared" si="0"/>
        <v>-810452745</v>
      </c>
      <c r="R15" s="103"/>
    </row>
    <row r="16" spans="1:18" ht="21.75" customHeight="1" x14ac:dyDescent="0.2">
      <c r="A16" s="6" t="s">
        <v>132</v>
      </c>
      <c r="C16" s="25">
        <v>0</v>
      </c>
      <c r="D16" s="24"/>
      <c r="E16" s="25">
        <v>0</v>
      </c>
      <c r="F16" s="24"/>
      <c r="G16" s="25">
        <v>0</v>
      </c>
      <c r="H16" s="24"/>
      <c r="I16" s="27">
        <f t="shared" si="1"/>
        <v>0</v>
      </c>
      <c r="J16" s="15"/>
      <c r="K16" s="25">
        <v>4575000</v>
      </c>
      <c r="L16" s="15"/>
      <c r="M16" s="17">
        <v>11049050466</v>
      </c>
      <c r="N16" s="15"/>
      <c r="O16" s="17">
        <v>11696886945</v>
      </c>
      <c r="P16" s="15"/>
      <c r="Q16" s="103">
        <f t="shared" si="0"/>
        <v>-647836479</v>
      </c>
      <c r="R16" s="103"/>
    </row>
    <row r="17" spans="1:18" ht="21.75" customHeight="1" x14ac:dyDescent="0.2">
      <c r="A17" s="6" t="s">
        <v>133</v>
      </c>
      <c r="C17" s="25">
        <v>0</v>
      </c>
      <c r="D17" s="24"/>
      <c r="E17" s="25">
        <v>0</v>
      </c>
      <c r="F17" s="24"/>
      <c r="G17" s="25">
        <v>0</v>
      </c>
      <c r="H17" s="24"/>
      <c r="I17" s="27">
        <f t="shared" si="1"/>
        <v>0</v>
      </c>
      <c r="J17" s="15"/>
      <c r="K17" s="25">
        <v>450000</v>
      </c>
      <c r="L17" s="15"/>
      <c r="M17" s="17">
        <v>6190943428</v>
      </c>
      <c r="N17" s="15"/>
      <c r="O17" s="17">
        <v>2960310522</v>
      </c>
      <c r="P17" s="15"/>
      <c r="Q17" s="103">
        <f t="shared" si="0"/>
        <v>3230632906</v>
      </c>
      <c r="R17" s="103"/>
    </row>
    <row r="18" spans="1:18" ht="21.75" customHeight="1" x14ac:dyDescent="0.2">
      <c r="A18" s="6" t="s">
        <v>134</v>
      </c>
      <c r="C18" s="25">
        <v>0</v>
      </c>
      <c r="D18" s="24"/>
      <c r="E18" s="25">
        <v>0</v>
      </c>
      <c r="F18" s="24"/>
      <c r="G18" s="25">
        <v>0</v>
      </c>
      <c r="H18" s="24"/>
      <c r="I18" s="27">
        <f t="shared" si="1"/>
        <v>0</v>
      </c>
      <c r="J18" s="15"/>
      <c r="K18" s="25">
        <v>34951</v>
      </c>
      <c r="L18" s="15"/>
      <c r="M18" s="17">
        <v>228596138</v>
      </c>
      <c r="N18" s="15"/>
      <c r="O18" s="17">
        <v>208799706</v>
      </c>
      <c r="P18" s="15"/>
      <c r="Q18" s="103">
        <f t="shared" si="0"/>
        <v>19796432</v>
      </c>
      <c r="R18" s="103"/>
    </row>
    <row r="19" spans="1:18" ht="21.75" customHeight="1" x14ac:dyDescent="0.2">
      <c r="A19" s="6" t="s">
        <v>65</v>
      </c>
      <c r="C19" s="25">
        <v>0</v>
      </c>
      <c r="D19" s="24"/>
      <c r="E19" s="25">
        <v>0</v>
      </c>
      <c r="F19" s="24"/>
      <c r="G19" s="25">
        <v>0</v>
      </c>
      <c r="H19" s="24"/>
      <c r="I19" s="27">
        <f t="shared" si="1"/>
        <v>0</v>
      </c>
      <c r="J19" s="15"/>
      <c r="K19" s="25">
        <v>200000</v>
      </c>
      <c r="L19" s="15"/>
      <c r="M19" s="17">
        <v>2355898511</v>
      </c>
      <c r="N19" s="15"/>
      <c r="O19" s="17">
        <v>1994064300</v>
      </c>
      <c r="P19" s="15"/>
      <c r="Q19" s="103">
        <f t="shared" si="0"/>
        <v>361834211</v>
      </c>
      <c r="R19" s="103"/>
    </row>
    <row r="20" spans="1:18" ht="21.75" customHeight="1" x14ac:dyDescent="0.2">
      <c r="A20" s="6" t="s">
        <v>135</v>
      </c>
      <c r="C20" s="25">
        <v>0</v>
      </c>
      <c r="D20" s="24"/>
      <c r="E20" s="25">
        <v>0</v>
      </c>
      <c r="F20" s="24"/>
      <c r="G20" s="25">
        <v>0</v>
      </c>
      <c r="H20" s="24"/>
      <c r="I20" s="27">
        <f t="shared" si="1"/>
        <v>0</v>
      </c>
      <c r="J20" s="15"/>
      <c r="K20" s="25">
        <v>2771416</v>
      </c>
      <c r="L20" s="15"/>
      <c r="M20" s="17">
        <v>4033210397</v>
      </c>
      <c r="N20" s="15"/>
      <c r="O20" s="17">
        <v>4385842311</v>
      </c>
      <c r="P20" s="15"/>
      <c r="Q20" s="103">
        <f t="shared" si="0"/>
        <v>-352631914</v>
      </c>
      <c r="R20" s="103"/>
    </row>
    <row r="21" spans="1:18" ht="21.75" customHeight="1" x14ac:dyDescent="0.2">
      <c r="A21" s="6" t="s">
        <v>45</v>
      </c>
      <c r="C21" s="25">
        <v>0</v>
      </c>
      <c r="D21" s="24"/>
      <c r="E21" s="25">
        <v>0</v>
      </c>
      <c r="F21" s="24"/>
      <c r="G21" s="25">
        <v>0</v>
      </c>
      <c r="H21" s="24"/>
      <c r="I21" s="27">
        <f t="shared" si="1"/>
        <v>0</v>
      </c>
      <c r="J21" s="15"/>
      <c r="K21" s="25">
        <v>100000</v>
      </c>
      <c r="L21" s="15"/>
      <c r="M21" s="17">
        <v>2000028600</v>
      </c>
      <c r="N21" s="15"/>
      <c r="O21" s="17">
        <v>2278362600</v>
      </c>
      <c r="P21" s="15"/>
      <c r="Q21" s="103">
        <f t="shared" si="0"/>
        <v>-278334000</v>
      </c>
      <c r="R21" s="103"/>
    </row>
    <row r="22" spans="1:18" ht="21.75" customHeight="1" x14ac:dyDescent="0.2">
      <c r="A22" s="6" t="s">
        <v>136</v>
      </c>
      <c r="C22" s="25">
        <v>0</v>
      </c>
      <c r="D22" s="24"/>
      <c r="E22" s="25">
        <v>0</v>
      </c>
      <c r="F22" s="24"/>
      <c r="G22" s="25">
        <v>0</v>
      </c>
      <c r="H22" s="24"/>
      <c r="I22" s="27">
        <f t="shared" si="1"/>
        <v>0</v>
      </c>
      <c r="J22" s="15"/>
      <c r="K22" s="25">
        <v>3208556</v>
      </c>
      <c r="L22" s="15"/>
      <c r="M22" s="17">
        <v>6630897976</v>
      </c>
      <c r="N22" s="15"/>
      <c r="O22" s="17">
        <v>6429961625</v>
      </c>
      <c r="P22" s="15"/>
      <c r="Q22" s="103">
        <f t="shared" si="0"/>
        <v>200936351</v>
      </c>
      <c r="R22" s="103"/>
    </row>
    <row r="23" spans="1:18" ht="21.75" customHeight="1" x14ac:dyDescent="0.2">
      <c r="A23" s="6" t="s">
        <v>137</v>
      </c>
      <c r="C23" s="25">
        <v>0</v>
      </c>
      <c r="D23" s="24"/>
      <c r="E23" s="25">
        <v>0</v>
      </c>
      <c r="F23" s="24"/>
      <c r="G23" s="25">
        <v>0</v>
      </c>
      <c r="H23" s="24"/>
      <c r="I23" s="27">
        <f t="shared" si="1"/>
        <v>0</v>
      </c>
      <c r="J23" s="15"/>
      <c r="K23" s="25">
        <v>700000</v>
      </c>
      <c r="L23" s="15"/>
      <c r="M23" s="17">
        <v>2726977377</v>
      </c>
      <c r="N23" s="15"/>
      <c r="O23" s="17">
        <v>2868231870</v>
      </c>
      <c r="P23" s="15"/>
      <c r="Q23" s="103">
        <f t="shared" si="0"/>
        <v>-141254493</v>
      </c>
      <c r="R23" s="103"/>
    </row>
    <row r="24" spans="1:18" ht="21.75" customHeight="1" x14ac:dyDescent="0.2">
      <c r="A24" s="6" t="s">
        <v>21</v>
      </c>
      <c r="C24" s="25">
        <v>0</v>
      </c>
      <c r="D24" s="24"/>
      <c r="E24" s="25">
        <v>0</v>
      </c>
      <c r="F24" s="24"/>
      <c r="G24" s="25">
        <v>0</v>
      </c>
      <c r="H24" s="24"/>
      <c r="I24" s="27">
        <f t="shared" si="1"/>
        <v>0</v>
      </c>
      <c r="J24" s="15"/>
      <c r="K24" s="25">
        <v>300000</v>
      </c>
      <c r="L24" s="15"/>
      <c r="M24" s="17">
        <v>4422528745</v>
      </c>
      <c r="N24" s="15"/>
      <c r="O24" s="17">
        <v>4291313706</v>
      </c>
      <c r="P24" s="15"/>
      <c r="Q24" s="103">
        <f t="shared" si="0"/>
        <v>131215039</v>
      </c>
      <c r="R24" s="103"/>
    </row>
    <row r="25" spans="1:18" ht="21.75" customHeight="1" x14ac:dyDescent="0.2">
      <c r="A25" s="6" t="s">
        <v>24</v>
      </c>
      <c r="C25" s="25">
        <v>0</v>
      </c>
      <c r="D25" s="24"/>
      <c r="E25" s="25">
        <v>0</v>
      </c>
      <c r="F25" s="24"/>
      <c r="G25" s="25">
        <v>0</v>
      </c>
      <c r="H25" s="24"/>
      <c r="I25" s="27">
        <f t="shared" si="1"/>
        <v>0</v>
      </c>
      <c r="J25" s="15"/>
      <c r="K25" s="25">
        <v>19020485</v>
      </c>
      <c r="L25" s="15"/>
      <c r="M25" s="17">
        <v>48747206492</v>
      </c>
      <c r="N25" s="15"/>
      <c r="O25" s="17">
        <v>40497396980</v>
      </c>
      <c r="P25" s="15"/>
      <c r="Q25" s="103">
        <f t="shared" si="0"/>
        <v>8249809512</v>
      </c>
      <c r="R25" s="103"/>
    </row>
    <row r="26" spans="1:18" ht="21.75" customHeight="1" x14ac:dyDescent="0.2">
      <c r="A26" s="6" t="s">
        <v>138</v>
      </c>
      <c r="C26" s="25">
        <v>0</v>
      </c>
      <c r="D26" s="24"/>
      <c r="E26" s="25">
        <v>0</v>
      </c>
      <c r="F26" s="24"/>
      <c r="G26" s="25">
        <v>0</v>
      </c>
      <c r="H26" s="24"/>
      <c r="I26" s="27">
        <f t="shared" si="1"/>
        <v>0</v>
      </c>
      <c r="J26" s="15"/>
      <c r="K26" s="25">
        <v>100000</v>
      </c>
      <c r="L26" s="15"/>
      <c r="M26" s="17">
        <v>1414533164</v>
      </c>
      <c r="N26" s="15"/>
      <c r="O26" s="17">
        <v>1206118235</v>
      </c>
      <c r="P26" s="15"/>
      <c r="Q26" s="103">
        <f t="shared" si="0"/>
        <v>208414929</v>
      </c>
      <c r="R26" s="103"/>
    </row>
    <row r="27" spans="1:18" ht="21.75" customHeight="1" x14ac:dyDescent="0.2">
      <c r="A27" s="6" t="s">
        <v>23</v>
      </c>
      <c r="C27" s="25">
        <v>0</v>
      </c>
      <c r="D27" s="24"/>
      <c r="E27" s="25">
        <v>0</v>
      </c>
      <c r="F27" s="24"/>
      <c r="G27" s="25">
        <v>0</v>
      </c>
      <c r="H27" s="24"/>
      <c r="I27" s="27">
        <f t="shared" si="1"/>
        <v>0</v>
      </c>
      <c r="J27" s="15"/>
      <c r="K27" s="25">
        <v>12634518</v>
      </c>
      <c r="L27" s="15"/>
      <c r="M27" s="17">
        <v>7284730806</v>
      </c>
      <c r="N27" s="15"/>
      <c r="O27" s="17">
        <v>7678301381</v>
      </c>
      <c r="P27" s="15"/>
      <c r="Q27" s="103">
        <f t="shared" si="0"/>
        <v>-393570575</v>
      </c>
      <c r="R27" s="103"/>
    </row>
    <row r="28" spans="1:18" ht="21.75" customHeight="1" x14ac:dyDescent="0.2">
      <c r="A28" s="6" t="s">
        <v>20</v>
      </c>
      <c r="C28" s="25">
        <v>0</v>
      </c>
      <c r="D28" s="24"/>
      <c r="E28" s="25">
        <v>0</v>
      </c>
      <c r="F28" s="24"/>
      <c r="G28" s="25">
        <v>0</v>
      </c>
      <c r="H28" s="24"/>
      <c r="I28" s="27">
        <f t="shared" si="1"/>
        <v>0</v>
      </c>
      <c r="J28" s="15"/>
      <c r="K28" s="25">
        <v>12361427</v>
      </c>
      <c r="L28" s="15"/>
      <c r="M28" s="17">
        <v>12498256154</v>
      </c>
      <c r="N28" s="15"/>
      <c r="O28" s="17">
        <v>8889468246</v>
      </c>
      <c r="P28" s="15"/>
      <c r="Q28" s="103">
        <f t="shared" si="0"/>
        <v>3608787908</v>
      </c>
      <c r="R28" s="103"/>
    </row>
    <row r="29" spans="1:18" ht="21.75" customHeight="1" x14ac:dyDescent="0.2">
      <c r="A29" s="6" t="s">
        <v>50</v>
      </c>
      <c r="C29" s="25">
        <v>0</v>
      </c>
      <c r="D29" s="24"/>
      <c r="E29" s="25">
        <v>0</v>
      </c>
      <c r="F29" s="24"/>
      <c r="G29" s="25">
        <v>0</v>
      </c>
      <c r="H29" s="24"/>
      <c r="I29" s="27">
        <f t="shared" si="1"/>
        <v>0</v>
      </c>
      <c r="J29" s="15"/>
      <c r="K29" s="25">
        <v>428997</v>
      </c>
      <c r="L29" s="15"/>
      <c r="M29" s="17">
        <v>5498215644</v>
      </c>
      <c r="N29" s="15"/>
      <c r="O29" s="17">
        <v>3663157978</v>
      </c>
      <c r="P29" s="15"/>
      <c r="Q29" s="103">
        <f t="shared" si="0"/>
        <v>1835057666</v>
      </c>
      <c r="R29" s="103"/>
    </row>
    <row r="30" spans="1:18" ht="21.75" customHeight="1" x14ac:dyDescent="0.2">
      <c r="A30" s="6" t="s">
        <v>53</v>
      </c>
      <c r="C30" s="25">
        <v>0</v>
      </c>
      <c r="D30" s="24"/>
      <c r="E30" s="25">
        <v>0</v>
      </c>
      <c r="F30" s="24"/>
      <c r="G30" s="25">
        <v>0</v>
      </c>
      <c r="H30" s="24"/>
      <c r="I30" s="27">
        <f t="shared" si="1"/>
        <v>0</v>
      </c>
      <c r="J30" s="15"/>
      <c r="K30" s="25">
        <v>200000</v>
      </c>
      <c r="L30" s="15"/>
      <c r="M30" s="17">
        <v>15155286437</v>
      </c>
      <c r="N30" s="15"/>
      <c r="O30" s="17">
        <v>10646275489</v>
      </c>
      <c r="P30" s="15"/>
      <c r="Q30" s="103">
        <f t="shared" si="0"/>
        <v>4509010948</v>
      </c>
      <c r="R30" s="103"/>
    </row>
    <row r="31" spans="1:18" ht="21.75" customHeight="1" x14ac:dyDescent="0.2">
      <c r="A31" s="6" t="s">
        <v>32</v>
      </c>
      <c r="C31" s="25">
        <v>0</v>
      </c>
      <c r="D31" s="24"/>
      <c r="E31" s="25">
        <v>0</v>
      </c>
      <c r="F31" s="24"/>
      <c r="G31" s="25">
        <v>0</v>
      </c>
      <c r="H31" s="24"/>
      <c r="I31" s="27">
        <f t="shared" si="1"/>
        <v>0</v>
      </c>
      <c r="J31" s="15"/>
      <c r="K31" s="25">
        <v>100000</v>
      </c>
      <c r="L31" s="15"/>
      <c r="M31" s="17">
        <v>3086525294</v>
      </c>
      <c r="N31" s="15"/>
      <c r="O31" s="17">
        <v>2651405293</v>
      </c>
      <c r="P31" s="15"/>
      <c r="Q31" s="103">
        <f t="shared" si="0"/>
        <v>435120001</v>
      </c>
      <c r="R31" s="103"/>
    </row>
    <row r="32" spans="1:18" ht="21.75" customHeight="1" x14ac:dyDescent="0.2">
      <c r="A32" s="6" t="s">
        <v>19</v>
      </c>
      <c r="C32" s="25">
        <v>0</v>
      </c>
      <c r="D32" s="24"/>
      <c r="E32" s="25">
        <v>0</v>
      </c>
      <c r="F32" s="24"/>
      <c r="G32" s="25">
        <v>0</v>
      </c>
      <c r="H32" s="24"/>
      <c r="I32" s="27">
        <f t="shared" si="1"/>
        <v>0</v>
      </c>
      <c r="J32" s="15"/>
      <c r="K32" s="25">
        <v>245000</v>
      </c>
      <c r="L32" s="15"/>
      <c r="M32" s="17">
        <v>2172794525</v>
      </c>
      <c r="N32" s="15"/>
      <c r="O32" s="17">
        <v>1788422413</v>
      </c>
      <c r="P32" s="15"/>
      <c r="Q32" s="103">
        <f t="shared" si="0"/>
        <v>384372112</v>
      </c>
      <c r="R32" s="103"/>
    </row>
    <row r="33" spans="1:18" ht="21.75" customHeight="1" x14ac:dyDescent="0.2">
      <c r="A33" s="6" t="s">
        <v>139</v>
      </c>
      <c r="C33" s="25">
        <v>0</v>
      </c>
      <c r="D33" s="24"/>
      <c r="E33" s="25">
        <v>0</v>
      </c>
      <c r="F33" s="24"/>
      <c r="G33" s="25">
        <v>0</v>
      </c>
      <c r="H33" s="24"/>
      <c r="I33" s="27">
        <f t="shared" si="1"/>
        <v>0</v>
      </c>
      <c r="J33" s="15"/>
      <c r="K33" s="25">
        <v>38667000</v>
      </c>
      <c r="L33" s="15"/>
      <c r="M33" s="17">
        <v>51392397520</v>
      </c>
      <c r="N33" s="15"/>
      <c r="O33" s="17">
        <v>53811703890</v>
      </c>
      <c r="P33" s="15"/>
      <c r="Q33" s="103">
        <f t="shared" si="0"/>
        <v>-2419306370</v>
      </c>
      <c r="R33" s="103"/>
    </row>
    <row r="34" spans="1:18" ht="21.75" customHeight="1" x14ac:dyDescent="0.2">
      <c r="A34" s="6" t="s">
        <v>140</v>
      </c>
      <c r="C34" s="25">
        <v>0</v>
      </c>
      <c r="D34" s="24"/>
      <c r="E34" s="25">
        <v>0</v>
      </c>
      <c r="F34" s="24"/>
      <c r="G34" s="25">
        <v>0</v>
      </c>
      <c r="H34" s="24"/>
      <c r="I34" s="27">
        <f t="shared" si="1"/>
        <v>0</v>
      </c>
      <c r="J34" s="15"/>
      <c r="K34" s="25">
        <v>50170</v>
      </c>
      <c r="L34" s="15"/>
      <c r="M34" s="17">
        <v>3247631341</v>
      </c>
      <c r="N34" s="15"/>
      <c r="O34" s="17">
        <v>3163348515</v>
      </c>
      <c r="P34" s="15"/>
      <c r="Q34" s="103">
        <f t="shared" si="0"/>
        <v>84282826</v>
      </c>
      <c r="R34" s="103"/>
    </row>
    <row r="35" spans="1:18" ht="21.75" customHeight="1" x14ac:dyDescent="0.2">
      <c r="A35" s="6" t="s">
        <v>141</v>
      </c>
      <c r="C35" s="25">
        <v>0</v>
      </c>
      <c r="D35" s="24"/>
      <c r="E35" s="25">
        <v>0</v>
      </c>
      <c r="F35" s="24"/>
      <c r="G35" s="25">
        <v>0</v>
      </c>
      <c r="H35" s="24"/>
      <c r="I35" s="27">
        <f t="shared" si="1"/>
        <v>0</v>
      </c>
      <c r="J35" s="15"/>
      <c r="K35" s="25">
        <v>5120</v>
      </c>
      <c r="L35" s="15"/>
      <c r="M35" s="17">
        <v>17681050</v>
      </c>
      <c r="N35" s="15"/>
      <c r="O35" s="17">
        <v>16880933</v>
      </c>
      <c r="P35" s="15"/>
      <c r="Q35" s="103">
        <f t="shared" si="0"/>
        <v>800117</v>
      </c>
      <c r="R35" s="103"/>
    </row>
    <row r="36" spans="1:18" ht="21.75" customHeight="1" x14ac:dyDescent="0.2">
      <c r="A36" s="6" t="s">
        <v>142</v>
      </c>
      <c r="C36" s="25">
        <v>0</v>
      </c>
      <c r="D36" s="24"/>
      <c r="E36" s="25">
        <v>0</v>
      </c>
      <c r="F36" s="24"/>
      <c r="G36" s="25">
        <v>0</v>
      </c>
      <c r="H36" s="24"/>
      <c r="I36" s="27">
        <f t="shared" si="1"/>
        <v>0</v>
      </c>
      <c r="J36" s="15"/>
      <c r="K36" s="25">
        <v>1</v>
      </c>
      <c r="L36" s="15"/>
      <c r="M36" s="17">
        <v>1</v>
      </c>
      <c r="N36" s="15"/>
      <c r="O36" s="17">
        <v>8419</v>
      </c>
      <c r="P36" s="15"/>
      <c r="Q36" s="103">
        <f t="shared" si="0"/>
        <v>-8418</v>
      </c>
      <c r="R36" s="103"/>
    </row>
    <row r="37" spans="1:18" ht="21.75" customHeight="1" x14ac:dyDescent="0.2">
      <c r="A37" s="6" t="s">
        <v>51</v>
      </c>
      <c r="C37" s="25">
        <v>0</v>
      </c>
      <c r="D37" s="24"/>
      <c r="E37" s="25">
        <v>0</v>
      </c>
      <c r="F37" s="24"/>
      <c r="G37" s="25">
        <v>0</v>
      </c>
      <c r="H37" s="24"/>
      <c r="I37" s="27">
        <f t="shared" si="1"/>
        <v>0</v>
      </c>
      <c r="J37" s="15"/>
      <c r="K37" s="25">
        <v>150000</v>
      </c>
      <c r="L37" s="15"/>
      <c r="M37" s="17">
        <v>15796448583</v>
      </c>
      <c r="N37" s="15"/>
      <c r="O37" s="17">
        <v>8813744323</v>
      </c>
      <c r="P37" s="15"/>
      <c r="Q37" s="103">
        <f t="shared" si="0"/>
        <v>6982704260</v>
      </c>
      <c r="R37" s="103"/>
    </row>
    <row r="38" spans="1:18" ht="21.75" customHeight="1" x14ac:dyDescent="0.2">
      <c r="A38" s="6" t="s">
        <v>29</v>
      </c>
      <c r="C38" s="25">
        <v>0</v>
      </c>
      <c r="D38" s="24"/>
      <c r="E38" s="25">
        <v>0</v>
      </c>
      <c r="F38" s="24"/>
      <c r="G38" s="25">
        <v>0</v>
      </c>
      <c r="H38" s="24"/>
      <c r="I38" s="27">
        <f t="shared" si="1"/>
        <v>0</v>
      </c>
      <c r="J38" s="15"/>
      <c r="K38" s="25">
        <v>8318442</v>
      </c>
      <c r="L38" s="15"/>
      <c r="M38" s="17">
        <v>42178288762</v>
      </c>
      <c r="N38" s="15"/>
      <c r="O38" s="17">
        <v>37091467951</v>
      </c>
      <c r="P38" s="15"/>
      <c r="Q38" s="103">
        <f t="shared" si="0"/>
        <v>5086820811</v>
      </c>
      <c r="R38" s="103"/>
    </row>
    <row r="39" spans="1:18" ht="21.75" customHeight="1" x14ac:dyDescent="0.2">
      <c r="A39" s="6" t="s">
        <v>61</v>
      </c>
      <c r="C39" s="25">
        <v>0</v>
      </c>
      <c r="D39" s="24"/>
      <c r="E39" s="25">
        <v>0</v>
      </c>
      <c r="F39" s="24"/>
      <c r="G39" s="25">
        <v>0</v>
      </c>
      <c r="H39" s="24"/>
      <c r="I39" s="27">
        <f t="shared" si="1"/>
        <v>0</v>
      </c>
      <c r="J39" s="15"/>
      <c r="K39" s="25">
        <v>175000</v>
      </c>
      <c r="L39" s="15"/>
      <c r="M39" s="17">
        <v>7955879275</v>
      </c>
      <c r="N39" s="15"/>
      <c r="O39" s="17">
        <v>7339157911</v>
      </c>
      <c r="P39" s="15"/>
      <c r="Q39" s="103">
        <f t="shared" si="0"/>
        <v>616721364</v>
      </c>
      <c r="R39" s="103"/>
    </row>
    <row r="40" spans="1:18" ht="21.75" customHeight="1" x14ac:dyDescent="0.2">
      <c r="A40" s="6" t="s">
        <v>143</v>
      </c>
      <c r="C40" s="25">
        <v>0</v>
      </c>
      <c r="D40" s="24"/>
      <c r="E40" s="25">
        <v>0</v>
      </c>
      <c r="F40" s="24"/>
      <c r="G40" s="25">
        <v>0</v>
      </c>
      <c r="H40" s="24"/>
      <c r="I40" s="27">
        <f t="shared" si="1"/>
        <v>0</v>
      </c>
      <c r="J40" s="15"/>
      <c r="K40" s="25">
        <v>78373</v>
      </c>
      <c r="L40" s="15"/>
      <c r="M40" s="17">
        <v>302990087</v>
      </c>
      <c r="N40" s="15"/>
      <c r="O40" s="17">
        <v>371225333</v>
      </c>
      <c r="P40" s="15"/>
      <c r="Q40" s="103">
        <f t="shared" si="0"/>
        <v>-68235246</v>
      </c>
      <c r="R40" s="103"/>
    </row>
    <row r="41" spans="1:18" ht="21.75" customHeight="1" x14ac:dyDescent="0.2">
      <c r="A41" s="6" t="s">
        <v>31</v>
      </c>
      <c r="C41" s="25">
        <v>0</v>
      </c>
      <c r="D41" s="24"/>
      <c r="E41" s="25">
        <v>0</v>
      </c>
      <c r="F41" s="24"/>
      <c r="G41" s="25">
        <v>0</v>
      </c>
      <c r="H41" s="24"/>
      <c r="I41" s="27">
        <f t="shared" si="1"/>
        <v>0</v>
      </c>
      <c r="J41" s="15"/>
      <c r="K41" s="25">
        <v>50000</v>
      </c>
      <c r="L41" s="15"/>
      <c r="M41" s="17">
        <v>14400553893</v>
      </c>
      <c r="N41" s="15"/>
      <c r="O41" s="17">
        <v>13761258600</v>
      </c>
      <c r="P41" s="15"/>
      <c r="Q41" s="103">
        <f t="shared" si="0"/>
        <v>639295293</v>
      </c>
      <c r="R41" s="103"/>
    </row>
    <row r="42" spans="1:18" ht="21.75" customHeight="1" x14ac:dyDescent="0.2">
      <c r="A42" s="6" t="s">
        <v>35</v>
      </c>
      <c r="C42" s="25">
        <v>0</v>
      </c>
      <c r="D42" s="24"/>
      <c r="E42" s="25">
        <v>0</v>
      </c>
      <c r="F42" s="24"/>
      <c r="G42" s="25">
        <v>0</v>
      </c>
      <c r="H42" s="24"/>
      <c r="I42" s="27">
        <f t="shared" si="1"/>
        <v>0</v>
      </c>
      <c r="J42" s="15"/>
      <c r="K42" s="25">
        <v>4660079</v>
      </c>
      <c r="L42" s="15"/>
      <c r="M42" s="17">
        <v>38572094714</v>
      </c>
      <c r="N42" s="15"/>
      <c r="O42" s="17">
        <v>28444961620</v>
      </c>
      <c r="P42" s="15"/>
      <c r="Q42" s="103">
        <f t="shared" si="0"/>
        <v>10127133094</v>
      </c>
      <c r="R42" s="103"/>
    </row>
    <row r="43" spans="1:18" ht="21.75" customHeight="1" x14ac:dyDescent="0.2">
      <c r="A43" s="6" t="s">
        <v>144</v>
      </c>
      <c r="C43" s="25">
        <v>0</v>
      </c>
      <c r="D43" s="24"/>
      <c r="E43" s="25">
        <v>0</v>
      </c>
      <c r="F43" s="24"/>
      <c r="G43" s="25">
        <v>0</v>
      </c>
      <c r="H43" s="24"/>
      <c r="I43" s="27">
        <f t="shared" si="1"/>
        <v>0</v>
      </c>
      <c r="J43" s="15"/>
      <c r="K43" s="25">
        <v>1900000</v>
      </c>
      <c r="L43" s="15"/>
      <c r="M43" s="17">
        <v>4117355187</v>
      </c>
      <c r="N43" s="15"/>
      <c r="O43" s="17">
        <v>4799173995</v>
      </c>
      <c r="P43" s="15"/>
      <c r="Q43" s="103">
        <f t="shared" si="0"/>
        <v>-681818808</v>
      </c>
      <c r="R43" s="103"/>
    </row>
    <row r="44" spans="1:18" ht="21.75" customHeight="1" x14ac:dyDescent="0.2">
      <c r="A44" s="6" t="s">
        <v>30</v>
      </c>
      <c r="C44" s="25">
        <v>0</v>
      </c>
      <c r="D44" s="24"/>
      <c r="E44" s="25">
        <v>0</v>
      </c>
      <c r="F44" s="24"/>
      <c r="G44" s="25">
        <v>0</v>
      </c>
      <c r="H44" s="24"/>
      <c r="I44" s="27">
        <f t="shared" si="1"/>
        <v>0</v>
      </c>
      <c r="J44" s="15"/>
      <c r="K44" s="25">
        <v>3000000</v>
      </c>
      <c r="L44" s="15"/>
      <c r="M44" s="17">
        <v>10591073756</v>
      </c>
      <c r="N44" s="15"/>
      <c r="O44" s="17">
        <v>10534878234</v>
      </c>
      <c r="P44" s="15"/>
      <c r="Q44" s="103">
        <f t="shared" si="0"/>
        <v>56195522</v>
      </c>
      <c r="R44" s="103"/>
    </row>
    <row r="45" spans="1:18" ht="21.75" customHeight="1" x14ac:dyDescent="0.2">
      <c r="A45" s="6" t="s">
        <v>52</v>
      </c>
      <c r="C45" s="25">
        <v>0</v>
      </c>
      <c r="D45" s="24"/>
      <c r="E45" s="25">
        <v>0</v>
      </c>
      <c r="F45" s="24"/>
      <c r="G45" s="25">
        <v>0</v>
      </c>
      <c r="H45" s="24"/>
      <c r="I45" s="27">
        <f t="shared" si="1"/>
        <v>0</v>
      </c>
      <c r="J45" s="15"/>
      <c r="K45" s="25">
        <v>131194</v>
      </c>
      <c r="L45" s="15"/>
      <c r="M45" s="17">
        <v>2170078906</v>
      </c>
      <c r="N45" s="15"/>
      <c r="O45" s="17">
        <v>2550151812</v>
      </c>
      <c r="P45" s="15"/>
      <c r="Q45" s="103">
        <f t="shared" si="0"/>
        <v>-380072906</v>
      </c>
      <c r="R45" s="103"/>
    </row>
    <row r="46" spans="1:18" ht="21.75" customHeight="1" x14ac:dyDescent="0.2">
      <c r="A46" s="6" t="s">
        <v>145</v>
      </c>
      <c r="C46" s="25">
        <v>0</v>
      </c>
      <c r="D46" s="24"/>
      <c r="E46" s="25">
        <v>0</v>
      </c>
      <c r="F46" s="24"/>
      <c r="G46" s="25">
        <v>0</v>
      </c>
      <c r="H46" s="24"/>
      <c r="I46" s="27">
        <f t="shared" si="1"/>
        <v>0</v>
      </c>
      <c r="J46" s="15"/>
      <c r="K46" s="25">
        <v>4000000</v>
      </c>
      <c r="L46" s="15"/>
      <c r="M46" s="17">
        <v>18904843058</v>
      </c>
      <c r="N46" s="15"/>
      <c r="O46" s="17">
        <v>15980347800</v>
      </c>
      <c r="P46" s="15"/>
      <c r="Q46" s="103">
        <f t="shared" si="0"/>
        <v>2924495258</v>
      </c>
      <c r="R46" s="103"/>
    </row>
    <row r="47" spans="1:18" ht="21.75" customHeight="1" x14ac:dyDescent="0.2">
      <c r="A47" s="6" t="s">
        <v>146</v>
      </c>
      <c r="C47" s="25">
        <v>0</v>
      </c>
      <c r="D47" s="24"/>
      <c r="E47" s="25">
        <v>0</v>
      </c>
      <c r="F47" s="24"/>
      <c r="G47" s="25">
        <v>0</v>
      </c>
      <c r="H47" s="24"/>
      <c r="I47" s="27">
        <f t="shared" si="1"/>
        <v>0</v>
      </c>
      <c r="J47" s="15"/>
      <c r="K47" s="25">
        <v>1100000</v>
      </c>
      <c r="L47" s="15"/>
      <c r="M47" s="17">
        <v>11022026523</v>
      </c>
      <c r="N47" s="15"/>
      <c r="O47" s="17">
        <v>12279499650</v>
      </c>
      <c r="P47" s="15"/>
      <c r="Q47" s="103">
        <f t="shared" si="0"/>
        <v>-1257473127</v>
      </c>
      <c r="R47" s="103"/>
    </row>
    <row r="48" spans="1:18" ht="21.75" customHeight="1" x14ac:dyDescent="0.2">
      <c r="A48" s="6" t="s">
        <v>33</v>
      </c>
      <c r="C48" s="25">
        <v>0</v>
      </c>
      <c r="D48" s="24"/>
      <c r="E48" s="25">
        <v>0</v>
      </c>
      <c r="F48" s="24"/>
      <c r="G48" s="25">
        <v>0</v>
      </c>
      <c r="H48" s="24"/>
      <c r="I48" s="27">
        <f t="shared" si="1"/>
        <v>0</v>
      </c>
      <c r="J48" s="15"/>
      <c r="K48" s="25">
        <v>250000</v>
      </c>
      <c r="L48" s="15"/>
      <c r="M48" s="17">
        <v>11357021333</v>
      </c>
      <c r="N48" s="15"/>
      <c r="O48" s="17">
        <v>11623044150</v>
      </c>
      <c r="P48" s="15"/>
      <c r="Q48" s="103">
        <f t="shared" si="0"/>
        <v>-266022817</v>
      </c>
      <c r="R48" s="103"/>
    </row>
    <row r="49" spans="1:22" ht="21.75" customHeight="1" x14ac:dyDescent="0.2">
      <c r="A49" s="6" t="s">
        <v>147</v>
      </c>
      <c r="C49" s="25">
        <v>0</v>
      </c>
      <c r="D49" s="24"/>
      <c r="E49" s="25">
        <v>0</v>
      </c>
      <c r="F49" s="24"/>
      <c r="G49" s="25">
        <v>0</v>
      </c>
      <c r="H49" s="24"/>
      <c r="I49" s="27">
        <f t="shared" si="1"/>
        <v>0</v>
      </c>
      <c r="J49" s="15"/>
      <c r="K49" s="25">
        <v>800000</v>
      </c>
      <c r="L49" s="15"/>
      <c r="M49" s="17">
        <v>9097545654</v>
      </c>
      <c r="N49" s="15"/>
      <c r="O49" s="17">
        <v>8767954052</v>
      </c>
      <c r="P49" s="15"/>
      <c r="Q49" s="103">
        <f t="shared" si="0"/>
        <v>329591602</v>
      </c>
      <c r="R49" s="103"/>
    </row>
    <row r="50" spans="1:22" ht="21.75" customHeight="1" x14ac:dyDescent="0.2">
      <c r="A50" s="6" t="s">
        <v>69</v>
      </c>
      <c r="C50" s="25">
        <v>0</v>
      </c>
      <c r="D50" s="24"/>
      <c r="E50" s="25">
        <v>0</v>
      </c>
      <c r="F50" s="24"/>
      <c r="G50" s="25">
        <v>0</v>
      </c>
      <c r="H50" s="24"/>
      <c r="I50" s="27">
        <f t="shared" si="1"/>
        <v>0</v>
      </c>
      <c r="J50" s="15"/>
      <c r="K50" s="25">
        <v>400000</v>
      </c>
      <c r="L50" s="15"/>
      <c r="M50" s="17">
        <v>2544768007</v>
      </c>
      <c r="N50" s="15"/>
      <c r="O50" s="17">
        <v>1834922634</v>
      </c>
      <c r="P50" s="15"/>
      <c r="Q50" s="103">
        <f t="shared" si="0"/>
        <v>709845373</v>
      </c>
      <c r="R50" s="103"/>
    </row>
    <row r="51" spans="1:22" ht="21.75" customHeight="1" x14ac:dyDescent="0.2">
      <c r="A51" s="6" t="s">
        <v>148</v>
      </c>
      <c r="C51" s="25">
        <v>0</v>
      </c>
      <c r="D51" s="24"/>
      <c r="E51" s="25">
        <v>0</v>
      </c>
      <c r="F51" s="24"/>
      <c r="G51" s="25">
        <v>0</v>
      </c>
      <c r="H51" s="24"/>
      <c r="I51" s="27">
        <f t="shared" si="1"/>
        <v>0</v>
      </c>
      <c r="J51" s="15"/>
      <c r="K51" s="25">
        <v>75</v>
      </c>
      <c r="L51" s="15"/>
      <c r="M51" s="17">
        <v>5821905</v>
      </c>
      <c r="N51" s="15"/>
      <c r="O51" s="17">
        <v>4112010</v>
      </c>
      <c r="P51" s="15"/>
      <c r="Q51" s="103">
        <f t="shared" si="0"/>
        <v>1709895</v>
      </c>
      <c r="R51" s="103"/>
    </row>
    <row r="52" spans="1:22" ht="21.75" customHeight="1" x14ac:dyDescent="0.2">
      <c r="A52" s="6" t="s">
        <v>22</v>
      </c>
      <c r="C52" s="25">
        <v>0</v>
      </c>
      <c r="D52" s="24"/>
      <c r="E52" s="25">
        <v>0</v>
      </c>
      <c r="F52" s="24"/>
      <c r="G52" s="25">
        <v>0</v>
      </c>
      <c r="H52" s="24"/>
      <c r="I52" s="27">
        <f t="shared" si="1"/>
        <v>0</v>
      </c>
      <c r="J52" s="15"/>
      <c r="K52" s="25">
        <v>1750000</v>
      </c>
      <c r="L52" s="15"/>
      <c r="M52" s="17">
        <v>4636000733</v>
      </c>
      <c r="N52" s="15"/>
      <c r="O52" s="17">
        <v>3871011690</v>
      </c>
      <c r="P52" s="15"/>
      <c r="Q52" s="103">
        <f t="shared" si="0"/>
        <v>764989043</v>
      </c>
      <c r="R52" s="103"/>
    </row>
    <row r="53" spans="1:22" ht="21.75" customHeight="1" x14ac:dyDescent="0.2">
      <c r="A53" s="6" t="s">
        <v>38</v>
      </c>
      <c r="C53" s="25">
        <v>0</v>
      </c>
      <c r="D53" s="24"/>
      <c r="E53" s="25">
        <v>0</v>
      </c>
      <c r="F53" s="24"/>
      <c r="G53" s="25">
        <v>0</v>
      </c>
      <c r="H53" s="24"/>
      <c r="I53" s="27">
        <f>E53+G53</f>
        <v>0</v>
      </c>
      <c r="J53" s="15"/>
      <c r="K53" s="25">
        <v>1000000</v>
      </c>
      <c r="L53" s="15"/>
      <c r="M53" s="17">
        <v>7157160059</v>
      </c>
      <c r="N53" s="15"/>
      <c r="O53" s="17">
        <v>6540848988</v>
      </c>
      <c r="P53" s="15"/>
      <c r="Q53" s="103">
        <f t="shared" si="0"/>
        <v>616311071</v>
      </c>
      <c r="R53" s="103"/>
    </row>
    <row r="54" spans="1:22" ht="21.75" customHeight="1" x14ac:dyDescent="0.2">
      <c r="A54" s="6" t="s">
        <v>37</v>
      </c>
      <c r="C54" s="25">
        <v>0</v>
      </c>
      <c r="D54" s="24"/>
      <c r="E54" s="25">
        <v>0</v>
      </c>
      <c r="F54" s="24"/>
      <c r="G54" s="25">
        <v>0</v>
      </c>
      <c r="H54" s="24"/>
      <c r="I54" s="27">
        <f t="shared" si="1"/>
        <v>0</v>
      </c>
      <c r="J54" s="15"/>
      <c r="K54" s="25">
        <v>900000</v>
      </c>
      <c r="L54" s="15"/>
      <c r="M54" s="17">
        <v>3614365837</v>
      </c>
      <c r="N54" s="15"/>
      <c r="O54" s="17">
        <v>2934412025</v>
      </c>
      <c r="P54" s="15"/>
      <c r="Q54" s="103">
        <f t="shared" si="0"/>
        <v>679953812</v>
      </c>
      <c r="R54" s="103"/>
    </row>
    <row r="55" spans="1:22" ht="21.75" customHeight="1" x14ac:dyDescent="0.2">
      <c r="A55" s="6" t="s">
        <v>60</v>
      </c>
      <c r="C55" s="25">
        <v>0</v>
      </c>
      <c r="D55" s="24"/>
      <c r="E55" s="25">
        <v>0</v>
      </c>
      <c r="F55" s="24"/>
      <c r="G55" s="25">
        <v>0</v>
      </c>
      <c r="H55" s="24"/>
      <c r="I55" s="27">
        <f t="shared" si="1"/>
        <v>0</v>
      </c>
      <c r="J55" s="15"/>
      <c r="K55" s="25">
        <v>600000</v>
      </c>
      <c r="L55" s="15"/>
      <c r="M55" s="17">
        <v>9196589371</v>
      </c>
      <c r="N55" s="15"/>
      <c r="O55" s="17">
        <v>8956124782</v>
      </c>
      <c r="P55" s="15"/>
      <c r="Q55" s="103">
        <f t="shared" si="0"/>
        <v>240464589</v>
      </c>
      <c r="R55" s="103"/>
    </row>
    <row r="56" spans="1:22" ht="21.75" customHeight="1" x14ac:dyDescent="0.2">
      <c r="A56" s="6" t="s">
        <v>66</v>
      </c>
      <c r="C56" s="25">
        <v>0</v>
      </c>
      <c r="D56" s="24"/>
      <c r="E56" s="25">
        <v>0</v>
      </c>
      <c r="F56" s="24"/>
      <c r="G56" s="25">
        <v>0</v>
      </c>
      <c r="H56" s="24"/>
      <c r="I56" s="27">
        <f t="shared" si="1"/>
        <v>0</v>
      </c>
      <c r="J56" s="15"/>
      <c r="K56" s="25">
        <v>2</v>
      </c>
      <c r="L56" s="15"/>
      <c r="M56" s="17">
        <v>2</v>
      </c>
      <c r="N56" s="15"/>
      <c r="O56" s="17">
        <v>5078</v>
      </c>
      <c r="P56" s="15"/>
      <c r="Q56" s="103">
        <f t="shared" si="0"/>
        <v>-5076</v>
      </c>
      <c r="R56" s="103"/>
    </row>
    <row r="57" spans="1:22" ht="21.75" customHeight="1" x14ac:dyDescent="0.2">
      <c r="A57" s="40" t="s">
        <v>149</v>
      </c>
      <c r="C57" s="27">
        <v>0</v>
      </c>
      <c r="D57" s="24"/>
      <c r="E57" s="26">
        <v>0</v>
      </c>
      <c r="F57" s="24"/>
      <c r="G57" s="26">
        <v>0</v>
      </c>
      <c r="H57" s="24"/>
      <c r="I57" s="27">
        <f t="shared" si="1"/>
        <v>0</v>
      </c>
      <c r="J57" s="15"/>
      <c r="K57" s="27">
        <v>9262001</v>
      </c>
      <c r="L57" s="15"/>
      <c r="M57" s="18">
        <v>5285948504</v>
      </c>
      <c r="N57" s="15"/>
      <c r="O57" s="18">
        <v>3126756441</v>
      </c>
      <c r="P57" s="15"/>
      <c r="Q57" s="103">
        <f t="shared" si="0"/>
        <v>2159192063</v>
      </c>
      <c r="R57" s="103"/>
    </row>
    <row r="58" spans="1:22" s="11" customFormat="1" ht="21.75" customHeight="1" thickBot="1" x14ac:dyDescent="0.25">
      <c r="A58" s="35"/>
      <c r="C58" s="21"/>
      <c r="D58" s="20"/>
      <c r="E58" s="22">
        <f>SUM(E8:E57)</f>
        <v>16694128224</v>
      </c>
      <c r="F58" s="20"/>
      <c r="G58" s="22">
        <f>SUM(G8:G57)</f>
        <v>17666309087</v>
      </c>
      <c r="H58" s="20"/>
      <c r="I58" s="53">
        <f>SUM(I8:I57)</f>
        <v>-972180863</v>
      </c>
      <c r="J58" s="20"/>
      <c r="K58" s="21"/>
      <c r="L58" s="20"/>
      <c r="M58" s="22">
        <f>SUM(M8:M57)</f>
        <v>554745837105</v>
      </c>
      <c r="N58" s="20"/>
      <c r="O58" s="22">
        <f>SUM(O8:O57)</f>
        <v>510502640603</v>
      </c>
      <c r="P58" s="20"/>
      <c r="Q58" s="104">
        <f>SUM(Q8:R57)</f>
        <v>44243196502</v>
      </c>
      <c r="R58" s="104"/>
    </row>
    <row r="59" spans="1:22" ht="13.5" thickTop="1" x14ac:dyDescent="0.2"/>
    <row r="60" spans="1:22" x14ac:dyDescent="0.2"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</row>
    <row r="61" spans="1:22" x14ac:dyDescent="0.2">
      <c r="E61" s="33">
        <v>16699975846</v>
      </c>
      <c r="F61" s="32"/>
      <c r="G61" s="33">
        <v>17666309087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63"/>
      <c r="S61" s="63"/>
      <c r="T61" s="63"/>
      <c r="U61" s="63"/>
      <c r="V61" s="63"/>
    </row>
    <row r="62" spans="1:22" x14ac:dyDescent="0.2">
      <c r="E62" s="33">
        <v>933622</v>
      </c>
      <c r="F62" s="32"/>
      <c r="G62" s="32"/>
      <c r="H62" s="32"/>
      <c r="I62" s="33">
        <v>-972180863</v>
      </c>
      <c r="J62" s="32"/>
      <c r="K62" s="32"/>
      <c r="L62" s="32"/>
      <c r="M62" s="33">
        <v>557972249849</v>
      </c>
      <c r="N62" s="32"/>
      <c r="O62" s="33">
        <v>510502640603</v>
      </c>
      <c r="P62" s="32"/>
      <c r="Q62" s="33">
        <v>44243196502</v>
      </c>
      <c r="R62" s="63"/>
      <c r="S62" s="63"/>
      <c r="T62" s="63"/>
      <c r="U62" s="63"/>
      <c r="V62" s="63"/>
    </row>
    <row r="63" spans="1:22" x14ac:dyDescent="0.2">
      <c r="E63" s="33">
        <v>4914000</v>
      </c>
      <c r="F63" s="32"/>
      <c r="G63" s="34">
        <f>G58+G61</f>
        <v>35332618174</v>
      </c>
      <c r="H63" s="32"/>
      <c r="I63" s="32"/>
      <c r="J63" s="32"/>
      <c r="K63" s="32"/>
      <c r="L63" s="32"/>
      <c r="M63" s="33">
        <v>515137353</v>
      </c>
      <c r="N63" s="32"/>
      <c r="O63" s="32"/>
      <c r="P63" s="32"/>
      <c r="Q63" s="32"/>
      <c r="R63" s="63"/>
      <c r="S63" s="63"/>
      <c r="T63" s="63"/>
      <c r="U63" s="63"/>
      <c r="V63" s="63"/>
    </row>
    <row r="64" spans="1:22" x14ac:dyDescent="0.2">
      <c r="E64" s="33">
        <f>E61-E62-E63</f>
        <v>16694128224</v>
      </c>
      <c r="F64" s="32"/>
      <c r="G64" s="32"/>
      <c r="H64" s="32"/>
      <c r="I64" s="34">
        <f>I58-I62</f>
        <v>0</v>
      </c>
      <c r="J64" s="32"/>
      <c r="K64" s="32"/>
      <c r="L64" s="32"/>
      <c r="M64" s="33">
        <v>2711275391</v>
      </c>
      <c r="N64" s="32"/>
      <c r="O64" s="34">
        <f>O58+O62</f>
        <v>1021005281206</v>
      </c>
      <c r="P64" s="32"/>
      <c r="Q64" s="34">
        <f>Q58-Q62</f>
        <v>0</v>
      </c>
      <c r="R64" s="63"/>
      <c r="S64" s="63"/>
      <c r="T64" s="63"/>
      <c r="U64" s="63"/>
      <c r="V64" s="63"/>
    </row>
    <row r="65" spans="5:22" x14ac:dyDescent="0.2">
      <c r="E65" s="34">
        <f>E58-E64</f>
        <v>0</v>
      </c>
      <c r="F65" s="32"/>
      <c r="G65" s="32"/>
      <c r="H65" s="32"/>
      <c r="I65" s="32"/>
      <c r="J65" s="32"/>
      <c r="K65" s="32"/>
      <c r="L65" s="32"/>
      <c r="M65" s="33">
        <f>M62-M63-M64</f>
        <v>554745837105</v>
      </c>
      <c r="N65" s="32"/>
      <c r="O65" s="32"/>
      <c r="P65" s="32"/>
      <c r="Q65" s="32"/>
      <c r="R65" s="63"/>
      <c r="S65" s="63"/>
      <c r="T65" s="63"/>
      <c r="U65" s="63"/>
      <c r="V65" s="63"/>
    </row>
    <row r="66" spans="5:22" x14ac:dyDescent="0.2">
      <c r="E66" s="32"/>
      <c r="F66" s="32"/>
      <c r="G66" s="32"/>
      <c r="H66" s="32"/>
      <c r="I66" s="32"/>
      <c r="J66" s="32"/>
      <c r="K66" s="32"/>
      <c r="L66" s="32"/>
      <c r="M66" s="34">
        <f>M58-M65</f>
        <v>0</v>
      </c>
      <c r="N66" s="32"/>
      <c r="O66" s="32"/>
      <c r="P66" s="32"/>
      <c r="Q66" s="32"/>
      <c r="R66" s="63"/>
      <c r="S66" s="63"/>
      <c r="T66" s="63"/>
      <c r="U66" s="63"/>
      <c r="V66" s="63"/>
    </row>
    <row r="67" spans="5:22" x14ac:dyDescent="0.2"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63"/>
      <c r="S67" s="63"/>
      <c r="T67" s="63"/>
      <c r="U67" s="63"/>
      <c r="V67" s="63"/>
    </row>
    <row r="68" spans="5:22" x14ac:dyDescent="0.2"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63"/>
      <c r="S68" s="63"/>
      <c r="T68" s="63"/>
      <c r="U68" s="63"/>
      <c r="V68" s="63"/>
    </row>
    <row r="69" spans="5:22" x14ac:dyDescent="0.2"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63"/>
      <c r="S69" s="63"/>
      <c r="T69" s="63"/>
      <c r="U69" s="63"/>
      <c r="V69" s="63"/>
    </row>
    <row r="70" spans="5:22" x14ac:dyDescent="0.2"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63"/>
      <c r="S70" s="63"/>
      <c r="T70" s="63"/>
      <c r="U70" s="63"/>
      <c r="V70" s="63"/>
    </row>
    <row r="71" spans="5:22" x14ac:dyDescent="0.2"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63"/>
      <c r="S71" s="63"/>
      <c r="T71" s="63"/>
      <c r="U71" s="63"/>
      <c r="V71" s="63"/>
    </row>
    <row r="72" spans="5:22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63"/>
      <c r="S72" s="63"/>
      <c r="T72" s="63"/>
      <c r="U72" s="63"/>
      <c r="V72" s="63"/>
    </row>
    <row r="73" spans="5:22" x14ac:dyDescent="0.2"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63"/>
      <c r="S73" s="63"/>
      <c r="T73" s="63"/>
      <c r="U73" s="63"/>
      <c r="V73" s="63"/>
    </row>
    <row r="74" spans="5:22" x14ac:dyDescent="0.2"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63"/>
      <c r="S74" s="63"/>
      <c r="T74" s="63"/>
      <c r="U74" s="63"/>
      <c r="V74" s="63"/>
    </row>
    <row r="75" spans="5:22" x14ac:dyDescent="0.2"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63"/>
      <c r="S75" s="63"/>
      <c r="T75" s="63"/>
      <c r="U75" s="63"/>
      <c r="V75" s="63"/>
    </row>
    <row r="76" spans="5:22" x14ac:dyDescent="0.2"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63"/>
      <c r="S76" s="63"/>
      <c r="T76" s="63"/>
      <c r="U76" s="63"/>
      <c r="V76" s="63"/>
    </row>
    <row r="77" spans="5:22" x14ac:dyDescent="0.2"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</row>
    <row r="78" spans="5:22" x14ac:dyDescent="0.2"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</row>
    <row r="79" spans="5:22" x14ac:dyDescent="0.2"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</row>
    <row r="80" spans="5:22" x14ac:dyDescent="0.2"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</row>
    <row r="81" spans="5:22" x14ac:dyDescent="0.2"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</row>
    <row r="82" spans="5:22" x14ac:dyDescent="0.2"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</row>
    <row r="83" spans="5:22" x14ac:dyDescent="0.2"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</row>
    <row r="84" spans="5:22" x14ac:dyDescent="0.2"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</row>
  </sheetData>
  <mergeCells count="59">
    <mergeCell ref="Q58:R58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3"/>
  <sheetViews>
    <sheetView rightToLeft="1" topLeftCell="A37" workbookViewId="0">
      <selection activeCell="A4" sqref="A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8.28515625" bestFit="1" customWidth="1"/>
    <col min="9" max="9" width="1.28515625" customWidth="1"/>
    <col min="10" max="10" width="17" bestFit="1" customWidth="1"/>
    <col min="11" max="11" width="1.28515625" customWidth="1"/>
    <col min="12" max="12" width="9.7109375" bestFit="1" customWidth="1"/>
    <col min="13" max="13" width="1.28515625" customWidth="1"/>
    <col min="14" max="14" width="16.42578125" bestFit="1" customWidth="1"/>
    <col min="15" max="15" width="1.28515625" customWidth="1"/>
    <col min="16" max="16" width="11.5703125" bestFit="1" customWidth="1"/>
    <col min="17" max="17" width="1.28515625" customWidth="1"/>
    <col min="18" max="18" width="16" bestFit="1" customWidth="1"/>
    <col min="19" max="19" width="1.28515625" customWidth="1"/>
    <col min="20" max="20" width="12.42578125" bestFit="1" customWidth="1"/>
    <col min="21" max="21" width="1.28515625" customWidth="1"/>
    <col min="22" max="22" width="16.28515625" bestFit="1" customWidth="1"/>
    <col min="23" max="23" width="1.28515625" customWidth="1"/>
    <col min="24" max="24" width="18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2" max="32" width="16" bestFit="1" customWidth="1"/>
    <col min="33" max="33" width="14.85546875" bestFit="1" customWidth="1"/>
  </cols>
  <sheetData>
    <row r="1" spans="1:3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33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3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33" ht="24" x14ac:dyDescent="0.2">
      <c r="A4" s="1" t="s">
        <v>3</v>
      </c>
      <c r="B4" s="85" t="s">
        <v>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33" ht="24" x14ac:dyDescent="0.2">
      <c r="A5" s="85" t="s">
        <v>5</v>
      </c>
      <c r="B5" s="85"/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33" ht="21" x14ac:dyDescent="0.2">
      <c r="F6" s="86" t="s">
        <v>7</v>
      </c>
      <c r="G6" s="86"/>
      <c r="H6" s="86"/>
      <c r="I6" s="86"/>
      <c r="J6" s="86"/>
      <c r="L6" s="86" t="s">
        <v>8</v>
      </c>
      <c r="M6" s="86"/>
      <c r="N6" s="86"/>
      <c r="O6" s="86"/>
      <c r="P6" s="86"/>
      <c r="Q6" s="86"/>
      <c r="R6" s="86"/>
      <c r="T6" s="86" t="s">
        <v>9</v>
      </c>
      <c r="U6" s="86"/>
      <c r="V6" s="86"/>
      <c r="W6" s="86"/>
      <c r="X6" s="86"/>
      <c r="Y6" s="86"/>
      <c r="Z6" s="86"/>
      <c r="AA6" s="86"/>
      <c r="AB6" s="86"/>
    </row>
    <row r="7" spans="1:33" ht="21" x14ac:dyDescent="0.2">
      <c r="F7" s="3"/>
      <c r="G7" s="3"/>
      <c r="H7" s="3"/>
      <c r="I7" s="3"/>
      <c r="J7" s="3"/>
      <c r="L7" s="87" t="s">
        <v>10</v>
      </c>
      <c r="M7" s="87"/>
      <c r="N7" s="87"/>
      <c r="O7" s="3"/>
      <c r="P7" s="87" t="s">
        <v>11</v>
      </c>
      <c r="Q7" s="87"/>
      <c r="R7" s="87"/>
      <c r="T7" s="3"/>
      <c r="U7" s="3"/>
      <c r="V7" s="3"/>
      <c r="W7" s="3"/>
      <c r="X7" s="3"/>
      <c r="Y7" s="3"/>
      <c r="Z7" s="3"/>
      <c r="AA7" s="3"/>
      <c r="AB7" s="3"/>
    </row>
    <row r="8" spans="1:33" ht="21" x14ac:dyDescent="0.2">
      <c r="A8" s="88"/>
      <c r="B8" s="88"/>
      <c r="C8" s="88"/>
      <c r="E8" s="86" t="s">
        <v>12</v>
      </c>
      <c r="F8" s="86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37" t="s">
        <v>17</v>
      </c>
      <c r="AG8" s="33">
        <v>881058573204</v>
      </c>
    </row>
    <row r="9" spans="1:33" ht="18.75" x14ac:dyDescent="0.2">
      <c r="A9" s="89" t="s">
        <v>18</v>
      </c>
      <c r="B9" s="89"/>
      <c r="C9" s="89"/>
      <c r="E9" s="90">
        <v>1800000</v>
      </c>
      <c r="F9" s="90"/>
      <c r="G9" s="15"/>
      <c r="H9" s="16">
        <v>19638207270</v>
      </c>
      <c r="I9" s="28"/>
      <c r="J9" s="16">
        <v>17499256200</v>
      </c>
      <c r="K9" s="15"/>
      <c r="L9" s="23">
        <v>0</v>
      </c>
      <c r="M9" s="24"/>
      <c r="N9" s="23">
        <v>0</v>
      </c>
      <c r="O9" s="24"/>
      <c r="P9" s="23">
        <v>0</v>
      </c>
      <c r="Q9" s="24"/>
      <c r="R9" s="23">
        <v>0</v>
      </c>
      <c r="S9" s="24"/>
      <c r="T9" s="23">
        <v>1800000</v>
      </c>
      <c r="U9" s="15"/>
      <c r="V9" s="23">
        <v>8250</v>
      </c>
      <c r="W9" s="15"/>
      <c r="X9" s="16">
        <v>19638207270</v>
      </c>
      <c r="Y9" s="28"/>
      <c r="Z9" s="16">
        <v>14761642500</v>
      </c>
      <c r="AB9" s="36">
        <f>Z9/$AG$8</f>
        <v>1.6754439431102493E-2</v>
      </c>
      <c r="AF9" s="15"/>
    </row>
    <row r="10" spans="1:33" ht="21.75" customHeight="1" x14ac:dyDescent="0.2">
      <c r="A10" s="91" t="s">
        <v>19</v>
      </c>
      <c r="B10" s="91"/>
      <c r="C10" s="91"/>
      <c r="E10" s="92">
        <v>245000</v>
      </c>
      <c r="F10" s="92"/>
      <c r="G10" s="15"/>
      <c r="H10" s="17">
        <v>1788422413</v>
      </c>
      <c r="I10" s="28"/>
      <c r="J10" s="17">
        <v>1799777227.5</v>
      </c>
      <c r="K10" s="15"/>
      <c r="L10" s="25">
        <v>0</v>
      </c>
      <c r="M10" s="24"/>
      <c r="N10" s="25">
        <v>0</v>
      </c>
      <c r="O10" s="24"/>
      <c r="P10" s="25">
        <v>0</v>
      </c>
      <c r="Q10" s="24"/>
      <c r="R10" s="25">
        <v>0</v>
      </c>
      <c r="S10" s="24"/>
      <c r="T10" s="25">
        <v>245000</v>
      </c>
      <c r="U10" s="15"/>
      <c r="V10" s="25">
        <v>6530</v>
      </c>
      <c r="W10" s="15"/>
      <c r="X10" s="17">
        <v>1788422413</v>
      </c>
      <c r="Y10" s="28"/>
      <c r="Z10" s="17">
        <v>1590330892.5</v>
      </c>
      <c r="AB10" s="36">
        <f>Z10/$AG$8</f>
        <v>1.805022890494904E-3</v>
      </c>
      <c r="AF10" s="15"/>
    </row>
    <row r="11" spans="1:33" ht="21.75" customHeight="1" x14ac:dyDescent="0.2">
      <c r="A11" s="91" t="s">
        <v>20</v>
      </c>
      <c r="B11" s="91"/>
      <c r="C11" s="91"/>
      <c r="E11" s="92">
        <v>40000000</v>
      </c>
      <c r="F11" s="92"/>
      <c r="G11" s="15"/>
      <c r="H11" s="17">
        <v>14550352428</v>
      </c>
      <c r="I11" s="28"/>
      <c r="J11" s="17">
        <v>22783626000</v>
      </c>
      <c r="K11" s="15"/>
      <c r="L11" s="25">
        <v>0</v>
      </c>
      <c r="M11" s="24"/>
      <c r="N11" s="25">
        <v>0</v>
      </c>
      <c r="O11" s="24"/>
      <c r="P11" s="25">
        <v>0</v>
      </c>
      <c r="Q11" s="24"/>
      <c r="R11" s="25">
        <v>0</v>
      </c>
      <c r="S11" s="24"/>
      <c r="T11" s="25">
        <v>40000000</v>
      </c>
      <c r="U11" s="15"/>
      <c r="V11" s="25">
        <v>384</v>
      </c>
      <c r="W11" s="15"/>
      <c r="X11" s="17">
        <v>14550352428</v>
      </c>
      <c r="Y11" s="28"/>
      <c r="Z11" s="17">
        <v>15268608000</v>
      </c>
      <c r="AB11" s="36">
        <f t="shared" ref="AB11:AB60" si="0">Z11/$AG$8</f>
        <v>1.7329844421665609E-2</v>
      </c>
      <c r="AF11" s="15"/>
    </row>
    <row r="12" spans="1:33" ht="21.75" customHeight="1" x14ac:dyDescent="0.2">
      <c r="A12" s="91" t="s">
        <v>21</v>
      </c>
      <c r="B12" s="91"/>
      <c r="C12" s="91"/>
      <c r="E12" s="92">
        <v>1735520</v>
      </c>
      <c r="F12" s="92"/>
      <c r="G12" s="15"/>
      <c r="H12" s="17">
        <v>23046995897</v>
      </c>
      <c r="I12" s="28"/>
      <c r="J12" s="17">
        <v>24238970866.799999</v>
      </c>
      <c r="K12" s="15"/>
      <c r="L12" s="25">
        <v>0</v>
      </c>
      <c r="M12" s="24"/>
      <c r="N12" s="25">
        <v>0</v>
      </c>
      <c r="O12" s="24"/>
      <c r="P12" s="25">
        <v>0</v>
      </c>
      <c r="Q12" s="24"/>
      <c r="R12" s="25">
        <v>0</v>
      </c>
      <c r="S12" s="24"/>
      <c r="T12" s="25">
        <v>1735520</v>
      </c>
      <c r="U12" s="15"/>
      <c r="V12" s="25">
        <v>11160</v>
      </c>
      <c r="W12" s="15"/>
      <c r="X12" s="17">
        <v>23046995897</v>
      </c>
      <c r="Y12" s="28"/>
      <c r="Z12" s="17">
        <v>19253161200.959999</v>
      </c>
      <c r="AB12" s="36">
        <f t="shared" si="0"/>
        <v>2.1852305608860048E-2</v>
      </c>
      <c r="AF12" s="15"/>
    </row>
    <row r="13" spans="1:33" ht="21.75" customHeight="1" x14ac:dyDescent="0.2">
      <c r="A13" s="91" t="s">
        <v>22</v>
      </c>
      <c r="B13" s="91"/>
      <c r="C13" s="91"/>
      <c r="E13" s="92">
        <v>1750000</v>
      </c>
      <c r="F13" s="92"/>
      <c r="G13" s="15"/>
      <c r="H13" s="17">
        <v>3871011690</v>
      </c>
      <c r="I13" s="28"/>
      <c r="J13" s="17">
        <v>6502578075</v>
      </c>
      <c r="K13" s="15"/>
      <c r="L13" s="25">
        <v>0</v>
      </c>
      <c r="M13" s="24"/>
      <c r="N13" s="25">
        <v>0</v>
      </c>
      <c r="O13" s="24"/>
      <c r="P13" s="25">
        <v>0</v>
      </c>
      <c r="Q13" s="24"/>
      <c r="R13" s="25">
        <v>0</v>
      </c>
      <c r="S13" s="24"/>
      <c r="T13" s="25">
        <v>1750000</v>
      </c>
      <c r="U13" s="15"/>
      <c r="V13" s="25">
        <v>3522</v>
      </c>
      <c r="W13" s="15"/>
      <c r="X13" s="17">
        <v>3871011690</v>
      </c>
      <c r="Y13" s="28"/>
      <c r="Z13" s="17">
        <v>6126827175</v>
      </c>
      <c r="AB13" s="36">
        <f t="shared" si="0"/>
        <v>6.9539385477171865E-3</v>
      </c>
      <c r="AF13" s="15"/>
    </row>
    <row r="14" spans="1:33" ht="21.75" customHeight="1" x14ac:dyDescent="0.2">
      <c r="A14" s="91" t="s">
        <v>23</v>
      </c>
      <c r="B14" s="91"/>
      <c r="C14" s="91"/>
      <c r="E14" s="92">
        <v>60000000</v>
      </c>
      <c r="F14" s="92"/>
      <c r="G14" s="15"/>
      <c r="H14" s="17">
        <v>38387674375</v>
      </c>
      <c r="I14" s="28"/>
      <c r="J14" s="17">
        <v>35070084000</v>
      </c>
      <c r="K14" s="15"/>
      <c r="L14" s="25">
        <v>0</v>
      </c>
      <c r="M14" s="24"/>
      <c r="N14" s="25">
        <v>0</v>
      </c>
      <c r="O14" s="24"/>
      <c r="P14" s="25">
        <v>0</v>
      </c>
      <c r="Q14" s="24"/>
      <c r="R14" s="25">
        <v>0</v>
      </c>
      <c r="S14" s="24"/>
      <c r="T14" s="25">
        <v>60000000</v>
      </c>
      <c r="U14" s="15"/>
      <c r="V14" s="25">
        <v>460</v>
      </c>
      <c r="W14" s="15"/>
      <c r="X14" s="17">
        <v>38387674375</v>
      </c>
      <c r="Y14" s="28"/>
      <c r="Z14" s="17">
        <v>27435780000</v>
      </c>
      <c r="AB14" s="36">
        <f t="shared" si="0"/>
        <v>3.1139564195180391E-2</v>
      </c>
      <c r="AF14" s="15"/>
    </row>
    <row r="15" spans="1:33" ht="21.75" customHeight="1" x14ac:dyDescent="0.2">
      <c r="A15" s="91" t="s">
        <v>24</v>
      </c>
      <c r="B15" s="91"/>
      <c r="C15" s="91"/>
      <c r="E15" s="92">
        <v>39313066</v>
      </c>
      <c r="F15" s="92"/>
      <c r="G15" s="15"/>
      <c r="H15" s="17">
        <v>24949838405</v>
      </c>
      <c r="I15" s="28"/>
      <c r="J15" s="17">
        <v>46738667295.730797</v>
      </c>
      <c r="K15" s="15"/>
      <c r="L15" s="25">
        <v>0</v>
      </c>
      <c r="M15" s="24"/>
      <c r="N15" s="25">
        <v>0</v>
      </c>
      <c r="O15" s="24"/>
      <c r="P15" s="25">
        <v>0</v>
      </c>
      <c r="Q15" s="24"/>
      <c r="R15" s="25">
        <v>0</v>
      </c>
      <c r="S15" s="24"/>
      <c r="T15" s="25">
        <v>39313066</v>
      </c>
      <c r="U15" s="15"/>
      <c r="V15" s="25">
        <v>1008</v>
      </c>
      <c r="W15" s="15"/>
      <c r="X15" s="17">
        <v>24949838405</v>
      </c>
      <c r="Y15" s="28"/>
      <c r="Z15" s="17">
        <v>39391786483.358398</v>
      </c>
      <c r="AB15" s="36">
        <f t="shared" si="0"/>
        <v>4.4709611462162846E-2</v>
      </c>
      <c r="AF15" s="15"/>
    </row>
    <row r="16" spans="1:33" ht="21.75" customHeight="1" x14ac:dyDescent="0.2">
      <c r="A16" s="91" t="s">
        <v>25</v>
      </c>
      <c r="B16" s="91"/>
      <c r="C16" s="91"/>
      <c r="E16" s="92">
        <v>5769173</v>
      </c>
      <c r="F16" s="92"/>
      <c r="G16" s="15"/>
      <c r="H16" s="17">
        <v>8158146217</v>
      </c>
      <c r="I16" s="28"/>
      <c r="J16" s="17">
        <v>21545818002.382</v>
      </c>
      <c r="K16" s="15"/>
      <c r="L16" s="25">
        <v>0</v>
      </c>
      <c r="M16" s="24"/>
      <c r="N16" s="25">
        <v>0</v>
      </c>
      <c r="O16" s="24"/>
      <c r="P16" s="25">
        <v>0</v>
      </c>
      <c r="Q16" s="24"/>
      <c r="R16" s="25">
        <v>0</v>
      </c>
      <c r="S16" s="24"/>
      <c r="T16" s="25">
        <v>5769173</v>
      </c>
      <c r="U16" s="15"/>
      <c r="V16" s="25">
        <v>3281</v>
      </c>
      <c r="W16" s="15"/>
      <c r="X16" s="17">
        <v>8158146217</v>
      </c>
      <c r="Y16" s="28"/>
      <c r="Z16" s="17">
        <v>18816031106.152599</v>
      </c>
      <c r="AB16" s="36">
        <f t="shared" si="0"/>
        <v>2.1356163685834702E-2</v>
      </c>
      <c r="AF16" s="15"/>
    </row>
    <row r="17" spans="1:32" ht="21.75" customHeight="1" x14ac:dyDescent="0.2">
      <c r="A17" s="91" t="s">
        <v>26</v>
      </c>
      <c r="B17" s="91"/>
      <c r="C17" s="91"/>
      <c r="E17" s="92">
        <v>426720</v>
      </c>
      <c r="F17" s="92"/>
      <c r="G17" s="15"/>
      <c r="H17" s="17">
        <v>619940930</v>
      </c>
      <c r="I17" s="28"/>
      <c r="J17" s="17">
        <v>817396817.83200002</v>
      </c>
      <c r="K17" s="15"/>
      <c r="L17" s="25">
        <v>0</v>
      </c>
      <c r="M17" s="24"/>
      <c r="N17" s="25">
        <v>0</v>
      </c>
      <c r="O17" s="24"/>
      <c r="P17" s="25">
        <v>0</v>
      </c>
      <c r="Q17" s="24"/>
      <c r="R17" s="25">
        <v>0</v>
      </c>
      <c r="S17" s="24"/>
      <c r="T17" s="25">
        <v>426720</v>
      </c>
      <c r="U17" s="15"/>
      <c r="V17" s="25">
        <v>1927</v>
      </c>
      <c r="W17" s="15"/>
      <c r="X17" s="17">
        <v>619940930</v>
      </c>
      <c r="Y17" s="28"/>
      <c r="Z17" s="17">
        <v>817396817.83200002</v>
      </c>
      <c r="AB17" s="36">
        <f t="shared" si="0"/>
        <v>9.2774401463401935E-4</v>
      </c>
      <c r="AF17" s="15"/>
    </row>
    <row r="18" spans="1:32" ht="21.75" customHeight="1" x14ac:dyDescent="0.2">
      <c r="A18" s="91" t="s">
        <v>27</v>
      </c>
      <c r="B18" s="91"/>
      <c r="C18" s="91"/>
      <c r="E18" s="92">
        <v>1891700</v>
      </c>
      <c r="F18" s="92"/>
      <c r="G18" s="15"/>
      <c r="H18" s="17">
        <v>6613179564</v>
      </c>
      <c r="I18" s="28"/>
      <c r="J18" s="17">
        <v>4108770981.2249999</v>
      </c>
      <c r="K18" s="15"/>
      <c r="L18" s="25">
        <v>0</v>
      </c>
      <c r="M18" s="24"/>
      <c r="N18" s="25">
        <v>0</v>
      </c>
      <c r="O18" s="24"/>
      <c r="P18" s="25">
        <v>0</v>
      </c>
      <c r="Q18" s="24"/>
      <c r="R18" s="25">
        <v>0</v>
      </c>
      <c r="S18" s="24"/>
      <c r="T18" s="25">
        <v>1891700</v>
      </c>
      <c r="U18" s="15"/>
      <c r="V18" s="25">
        <v>2098</v>
      </c>
      <c r="W18" s="15"/>
      <c r="X18" s="17">
        <v>6613179564</v>
      </c>
      <c r="Y18" s="28"/>
      <c r="Z18" s="17">
        <v>3945172319.73</v>
      </c>
      <c r="AB18" s="36">
        <f t="shared" si="0"/>
        <v>4.4777639531765117E-3</v>
      </c>
      <c r="AF18" s="15"/>
    </row>
    <row r="19" spans="1:32" ht="21.75" customHeight="1" x14ac:dyDescent="0.2">
      <c r="A19" s="91" t="s">
        <v>28</v>
      </c>
      <c r="B19" s="91"/>
      <c r="C19" s="91"/>
      <c r="E19" s="92">
        <v>6062500</v>
      </c>
      <c r="F19" s="92"/>
      <c r="G19" s="15"/>
      <c r="H19" s="17">
        <v>27319879308</v>
      </c>
      <c r="I19" s="28"/>
      <c r="J19" s="17">
        <v>25979931646.875</v>
      </c>
      <c r="K19" s="15"/>
      <c r="L19" s="25">
        <v>0</v>
      </c>
      <c r="M19" s="24"/>
      <c r="N19" s="25">
        <v>0</v>
      </c>
      <c r="O19" s="24"/>
      <c r="P19" s="25">
        <v>0</v>
      </c>
      <c r="Q19" s="24"/>
      <c r="R19" s="25">
        <v>0</v>
      </c>
      <c r="S19" s="24"/>
      <c r="T19" s="25">
        <v>6062500</v>
      </c>
      <c r="U19" s="15"/>
      <c r="V19" s="25">
        <v>3742</v>
      </c>
      <c r="W19" s="15"/>
      <c r="X19" s="17">
        <v>27319879308</v>
      </c>
      <c r="Y19" s="28"/>
      <c r="Z19" s="17">
        <v>22550894043.75</v>
      </c>
      <c r="AB19" s="36">
        <f t="shared" si="0"/>
        <v>2.5595226843707897E-2</v>
      </c>
      <c r="AF19" s="15"/>
    </row>
    <row r="20" spans="1:32" ht="21.75" customHeight="1" x14ac:dyDescent="0.2">
      <c r="A20" s="91" t="s">
        <v>29</v>
      </c>
      <c r="B20" s="91"/>
      <c r="C20" s="91"/>
      <c r="E20" s="92">
        <v>4600000</v>
      </c>
      <c r="F20" s="92"/>
      <c r="G20" s="15"/>
      <c r="H20" s="17">
        <v>14702687377</v>
      </c>
      <c r="I20" s="28"/>
      <c r="J20" s="17">
        <v>15775573500</v>
      </c>
      <c r="K20" s="15"/>
      <c r="L20" s="25">
        <v>0</v>
      </c>
      <c r="M20" s="24"/>
      <c r="N20" s="25">
        <v>0</v>
      </c>
      <c r="O20" s="24"/>
      <c r="P20" s="25">
        <v>0</v>
      </c>
      <c r="Q20" s="24"/>
      <c r="R20" s="25">
        <v>0</v>
      </c>
      <c r="S20" s="24"/>
      <c r="T20" s="25">
        <v>4600000</v>
      </c>
      <c r="U20" s="15"/>
      <c r="V20" s="25">
        <v>3130</v>
      </c>
      <c r="W20" s="15"/>
      <c r="X20" s="17">
        <v>14702687377</v>
      </c>
      <c r="Y20" s="28"/>
      <c r="Z20" s="17">
        <v>14312331900</v>
      </c>
      <c r="AB20" s="36">
        <f t="shared" si="0"/>
        <v>1.6244472655152439E-2</v>
      </c>
      <c r="AF20" s="15"/>
    </row>
    <row r="21" spans="1:32" ht="21.75" customHeight="1" x14ac:dyDescent="0.2">
      <c r="A21" s="91" t="s">
        <v>30</v>
      </c>
      <c r="B21" s="91"/>
      <c r="C21" s="91"/>
      <c r="E21" s="92">
        <v>4000000</v>
      </c>
      <c r="F21" s="92"/>
      <c r="G21" s="15"/>
      <c r="H21" s="17">
        <v>14046504299</v>
      </c>
      <c r="I21" s="28"/>
      <c r="J21" s="17">
        <v>13527032400</v>
      </c>
      <c r="K21" s="15"/>
      <c r="L21" s="25">
        <v>0</v>
      </c>
      <c r="M21" s="24"/>
      <c r="N21" s="25">
        <v>0</v>
      </c>
      <c r="O21" s="24"/>
      <c r="P21" s="25">
        <v>0</v>
      </c>
      <c r="Q21" s="24"/>
      <c r="R21" s="25">
        <v>0</v>
      </c>
      <c r="S21" s="24"/>
      <c r="T21" s="25">
        <v>4000000</v>
      </c>
      <c r="U21" s="15"/>
      <c r="V21" s="25">
        <v>2529</v>
      </c>
      <c r="W21" s="15"/>
      <c r="X21" s="17">
        <v>14046504299</v>
      </c>
      <c r="Y21" s="28"/>
      <c r="Z21" s="17">
        <v>10055809800</v>
      </c>
      <c r="AB21" s="36">
        <f t="shared" si="0"/>
        <v>1.1413327224581335E-2</v>
      </c>
      <c r="AF21" s="15"/>
    </row>
    <row r="22" spans="1:32" ht="21.75" customHeight="1" x14ac:dyDescent="0.2">
      <c r="A22" s="91" t="s">
        <v>31</v>
      </c>
      <c r="B22" s="91"/>
      <c r="C22" s="91"/>
      <c r="E22" s="92">
        <v>50000</v>
      </c>
      <c r="F22" s="92"/>
      <c r="G22" s="15"/>
      <c r="H22" s="17">
        <v>13761258598</v>
      </c>
      <c r="I22" s="28"/>
      <c r="J22" s="17">
        <v>13411722600</v>
      </c>
      <c r="K22" s="15"/>
      <c r="L22" s="25">
        <v>0</v>
      </c>
      <c r="M22" s="24"/>
      <c r="N22" s="25">
        <v>0</v>
      </c>
      <c r="O22" s="24"/>
      <c r="P22" s="25">
        <v>0</v>
      </c>
      <c r="Q22" s="24"/>
      <c r="R22" s="25">
        <v>0</v>
      </c>
      <c r="S22" s="24"/>
      <c r="T22" s="25">
        <v>50000</v>
      </c>
      <c r="U22" s="15"/>
      <c r="V22" s="25">
        <v>269070</v>
      </c>
      <c r="W22" s="15"/>
      <c r="X22" s="17">
        <v>13761258598</v>
      </c>
      <c r="Y22" s="28"/>
      <c r="Z22" s="17">
        <v>13373451675</v>
      </c>
      <c r="AB22" s="36">
        <f t="shared" si="0"/>
        <v>1.5178845177531137E-2</v>
      </c>
      <c r="AF22" s="15"/>
    </row>
    <row r="23" spans="1:32" ht="21.75" customHeight="1" x14ac:dyDescent="0.2">
      <c r="A23" s="91" t="s">
        <v>32</v>
      </c>
      <c r="B23" s="91"/>
      <c r="C23" s="91"/>
      <c r="E23" s="92">
        <v>100000</v>
      </c>
      <c r="F23" s="92"/>
      <c r="G23" s="15"/>
      <c r="H23" s="17">
        <v>2651405291</v>
      </c>
      <c r="I23" s="28"/>
      <c r="J23" s="17">
        <v>3504026250</v>
      </c>
      <c r="K23" s="15"/>
      <c r="L23" s="25">
        <v>0</v>
      </c>
      <c r="M23" s="24"/>
      <c r="N23" s="25">
        <v>0</v>
      </c>
      <c r="O23" s="24"/>
      <c r="P23" s="25">
        <v>0</v>
      </c>
      <c r="Q23" s="24"/>
      <c r="R23" s="25">
        <v>0</v>
      </c>
      <c r="S23" s="24"/>
      <c r="T23" s="25">
        <v>100000</v>
      </c>
      <c r="U23" s="15"/>
      <c r="V23" s="25">
        <v>31550</v>
      </c>
      <c r="W23" s="15"/>
      <c r="X23" s="17">
        <v>2651405291</v>
      </c>
      <c r="Y23" s="28"/>
      <c r="Z23" s="17">
        <v>3136227750</v>
      </c>
      <c r="AB23" s="36">
        <f t="shared" si="0"/>
        <v>3.5596132259345702E-3</v>
      </c>
      <c r="AF23" s="15"/>
    </row>
    <row r="24" spans="1:32" ht="21.75" customHeight="1" x14ac:dyDescent="0.2">
      <c r="A24" s="91" t="s">
        <v>33</v>
      </c>
      <c r="B24" s="91"/>
      <c r="C24" s="91"/>
      <c r="E24" s="92">
        <v>250000</v>
      </c>
      <c r="F24" s="92"/>
      <c r="G24" s="15"/>
      <c r="H24" s="17">
        <v>11623044150</v>
      </c>
      <c r="I24" s="28"/>
      <c r="J24" s="17">
        <v>11804343750</v>
      </c>
      <c r="K24" s="15"/>
      <c r="L24" s="25">
        <v>0</v>
      </c>
      <c r="M24" s="24"/>
      <c r="N24" s="25">
        <v>0</v>
      </c>
      <c r="O24" s="24"/>
      <c r="P24" s="25">
        <v>0</v>
      </c>
      <c r="Q24" s="24"/>
      <c r="R24" s="25">
        <v>0</v>
      </c>
      <c r="S24" s="24"/>
      <c r="T24" s="25">
        <v>250000</v>
      </c>
      <c r="U24" s="15"/>
      <c r="V24" s="25">
        <v>58250</v>
      </c>
      <c r="W24" s="15"/>
      <c r="X24" s="17">
        <v>11623044150</v>
      </c>
      <c r="Y24" s="28"/>
      <c r="Z24" s="17">
        <v>14475853125</v>
      </c>
      <c r="AB24" s="36">
        <f t="shared" si="0"/>
        <v>1.6430068970736032E-2</v>
      </c>
      <c r="AF24" s="15"/>
    </row>
    <row r="25" spans="1:32" ht="21.75" customHeight="1" x14ac:dyDescent="0.2">
      <c r="A25" s="91" t="s">
        <v>34</v>
      </c>
      <c r="B25" s="91"/>
      <c r="C25" s="91"/>
      <c r="E25" s="92">
        <v>10660149</v>
      </c>
      <c r="F25" s="92"/>
      <c r="G25" s="15"/>
      <c r="H25" s="17">
        <v>11847785845</v>
      </c>
      <c r="I25" s="28"/>
      <c r="J25" s="17">
        <v>16022242323.5364</v>
      </c>
      <c r="K25" s="15"/>
      <c r="L25" s="25">
        <v>0</v>
      </c>
      <c r="M25" s="24"/>
      <c r="N25" s="25">
        <v>0</v>
      </c>
      <c r="O25" s="24"/>
      <c r="P25" s="25">
        <v>0</v>
      </c>
      <c r="Q25" s="24"/>
      <c r="R25" s="25">
        <v>0</v>
      </c>
      <c r="S25" s="24"/>
      <c r="T25" s="25">
        <v>10660149</v>
      </c>
      <c r="U25" s="15"/>
      <c r="V25" s="25">
        <v>1329</v>
      </c>
      <c r="W25" s="15"/>
      <c r="X25" s="17">
        <v>11847785845</v>
      </c>
      <c r="Y25" s="28"/>
      <c r="Z25" s="17">
        <v>14083042359.775</v>
      </c>
      <c r="AB25" s="36">
        <f t="shared" si="0"/>
        <v>1.5984229412309703E-2</v>
      </c>
      <c r="AF25" s="15"/>
    </row>
    <row r="26" spans="1:32" ht="21.75" customHeight="1" x14ac:dyDescent="0.2">
      <c r="A26" s="91" t="s">
        <v>35</v>
      </c>
      <c r="B26" s="91"/>
      <c r="C26" s="91"/>
      <c r="E26" s="92">
        <v>4600000</v>
      </c>
      <c r="F26" s="92"/>
      <c r="G26" s="15"/>
      <c r="H26" s="17">
        <v>11909255622</v>
      </c>
      <c r="I26" s="28"/>
      <c r="J26" s="17">
        <v>33060114900</v>
      </c>
      <c r="K26" s="15"/>
      <c r="L26" s="25">
        <v>0</v>
      </c>
      <c r="M26" s="24"/>
      <c r="N26" s="25">
        <v>0</v>
      </c>
      <c r="O26" s="24"/>
      <c r="P26" s="25">
        <v>0</v>
      </c>
      <c r="Q26" s="24"/>
      <c r="R26" s="25">
        <v>0</v>
      </c>
      <c r="S26" s="24"/>
      <c r="T26" s="25">
        <v>4600000</v>
      </c>
      <c r="U26" s="15"/>
      <c r="V26" s="25">
        <v>7180</v>
      </c>
      <c r="W26" s="15"/>
      <c r="X26" s="17">
        <v>11909255622</v>
      </c>
      <c r="Y26" s="28"/>
      <c r="Z26" s="17">
        <v>32831483400</v>
      </c>
      <c r="AB26" s="36">
        <f t="shared" si="0"/>
        <v>3.7263678486899203E-2</v>
      </c>
      <c r="AF26" s="15"/>
    </row>
    <row r="27" spans="1:32" ht="21.75" customHeight="1" x14ac:dyDescent="0.2">
      <c r="A27" s="91" t="s">
        <v>36</v>
      </c>
      <c r="B27" s="91"/>
      <c r="C27" s="91"/>
      <c r="E27" s="92">
        <v>428500</v>
      </c>
      <c r="F27" s="92"/>
      <c r="G27" s="15"/>
      <c r="H27" s="17">
        <v>18306601308</v>
      </c>
      <c r="I27" s="28"/>
      <c r="J27" s="17">
        <v>20062265017.5</v>
      </c>
      <c r="K27" s="15"/>
      <c r="L27" s="25">
        <v>0</v>
      </c>
      <c r="M27" s="24"/>
      <c r="N27" s="25">
        <v>0</v>
      </c>
      <c r="O27" s="24"/>
      <c r="P27" s="25">
        <v>0</v>
      </c>
      <c r="Q27" s="24"/>
      <c r="R27" s="25">
        <v>0</v>
      </c>
      <c r="S27" s="24"/>
      <c r="T27" s="25">
        <v>428500</v>
      </c>
      <c r="U27" s="15"/>
      <c r="V27" s="25">
        <v>43150</v>
      </c>
      <c r="W27" s="15"/>
      <c r="X27" s="17">
        <v>18306601308</v>
      </c>
      <c r="Y27" s="28"/>
      <c r="Z27" s="17">
        <v>18379760838.75</v>
      </c>
      <c r="AB27" s="36">
        <f t="shared" si="0"/>
        <v>2.0860997665468894E-2</v>
      </c>
      <c r="AF27" s="15"/>
    </row>
    <row r="28" spans="1:32" ht="21.75" customHeight="1" x14ac:dyDescent="0.2">
      <c r="A28" s="91" t="s">
        <v>37</v>
      </c>
      <c r="B28" s="91"/>
      <c r="C28" s="91"/>
      <c r="E28" s="92">
        <v>900000</v>
      </c>
      <c r="F28" s="92"/>
      <c r="G28" s="15"/>
      <c r="H28" s="17">
        <v>2934412033</v>
      </c>
      <c r="I28" s="28"/>
      <c r="J28" s="17">
        <v>3443488605</v>
      </c>
      <c r="K28" s="15"/>
      <c r="L28" s="25">
        <v>0</v>
      </c>
      <c r="M28" s="24"/>
      <c r="N28" s="25">
        <v>0</v>
      </c>
      <c r="O28" s="24"/>
      <c r="P28" s="25">
        <v>0</v>
      </c>
      <c r="Q28" s="24"/>
      <c r="R28" s="25">
        <v>0</v>
      </c>
      <c r="S28" s="24"/>
      <c r="T28" s="25">
        <v>900000</v>
      </c>
      <c r="U28" s="15"/>
      <c r="V28" s="25">
        <v>3482</v>
      </c>
      <c r="W28" s="15"/>
      <c r="X28" s="17">
        <v>2934412033</v>
      </c>
      <c r="Y28" s="28"/>
      <c r="Z28" s="17">
        <v>3115153890</v>
      </c>
      <c r="AB28" s="36">
        <f t="shared" si="0"/>
        <v>3.535694430248417E-3</v>
      </c>
      <c r="AF28" s="15"/>
    </row>
    <row r="29" spans="1:32" ht="21.75" customHeight="1" x14ac:dyDescent="0.2">
      <c r="A29" s="91" t="s">
        <v>38</v>
      </c>
      <c r="B29" s="91"/>
      <c r="C29" s="91"/>
      <c r="E29" s="92">
        <v>1000000</v>
      </c>
      <c r="F29" s="92"/>
      <c r="G29" s="15"/>
      <c r="H29" s="17">
        <v>6260679538</v>
      </c>
      <c r="I29" s="28"/>
      <c r="J29" s="17">
        <v>5904657000</v>
      </c>
      <c r="K29" s="15"/>
      <c r="L29" s="25">
        <v>0</v>
      </c>
      <c r="M29" s="24"/>
      <c r="N29" s="25">
        <v>0</v>
      </c>
      <c r="O29" s="24"/>
      <c r="P29" s="25">
        <v>0</v>
      </c>
      <c r="Q29" s="24"/>
      <c r="R29" s="25">
        <v>0</v>
      </c>
      <c r="S29" s="24"/>
      <c r="T29" s="25">
        <v>1000000</v>
      </c>
      <c r="U29" s="15"/>
      <c r="V29" s="25">
        <v>5630</v>
      </c>
      <c r="W29" s="15"/>
      <c r="X29" s="17">
        <v>6260679538</v>
      </c>
      <c r="Y29" s="28"/>
      <c r="Z29" s="17">
        <v>5596501500</v>
      </c>
      <c r="AB29" s="36">
        <f t="shared" si="0"/>
        <v>6.3520197977849852E-3</v>
      </c>
      <c r="AF29" s="15"/>
    </row>
    <row r="30" spans="1:32" ht="21.75" customHeight="1" x14ac:dyDescent="0.2">
      <c r="A30" s="91" t="s">
        <v>39</v>
      </c>
      <c r="B30" s="91"/>
      <c r="C30" s="91"/>
      <c r="E30" s="92">
        <v>617383</v>
      </c>
      <c r="F30" s="92"/>
      <c r="G30" s="15"/>
      <c r="H30" s="17">
        <v>1854876906</v>
      </c>
      <c r="I30" s="28"/>
      <c r="J30" s="17">
        <v>613709571.14999998</v>
      </c>
      <c r="K30" s="15"/>
      <c r="L30" s="25">
        <v>0</v>
      </c>
      <c r="M30" s="24"/>
      <c r="N30" s="25">
        <v>0</v>
      </c>
      <c r="O30" s="24"/>
      <c r="P30" s="25">
        <v>0</v>
      </c>
      <c r="Q30" s="24"/>
      <c r="R30" s="25">
        <v>0</v>
      </c>
      <c r="S30" s="24"/>
      <c r="T30" s="25">
        <v>617383</v>
      </c>
      <c r="U30" s="15"/>
      <c r="V30" s="25">
        <v>1000</v>
      </c>
      <c r="W30" s="15"/>
      <c r="X30" s="17">
        <v>1854876906</v>
      </c>
      <c r="Y30" s="28"/>
      <c r="Z30" s="17">
        <v>613709571.14999998</v>
      </c>
      <c r="AB30" s="36">
        <f t="shared" si="0"/>
        <v>6.9655933193887875E-4</v>
      </c>
      <c r="AF30" s="15"/>
    </row>
    <row r="31" spans="1:32" ht="21.75" customHeight="1" x14ac:dyDescent="0.2">
      <c r="A31" s="91" t="s">
        <v>40</v>
      </c>
      <c r="B31" s="91"/>
      <c r="C31" s="91"/>
      <c r="E31" s="92">
        <v>217280</v>
      </c>
      <c r="F31" s="92"/>
      <c r="G31" s="15"/>
      <c r="H31" s="17">
        <v>98210560</v>
      </c>
      <c r="I31" s="28"/>
      <c r="J31" s="17">
        <v>200220119.56799999</v>
      </c>
      <c r="K31" s="15"/>
      <c r="L31" s="25">
        <v>0</v>
      </c>
      <c r="M31" s="24"/>
      <c r="N31" s="25">
        <v>0</v>
      </c>
      <c r="O31" s="24"/>
      <c r="P31" s="25">
        <v>0</v>
      </c>
      <c r="Q31" s="24"/>
      <c r="R31" s="25">
        <v>0</v>
      </c>
      <c r="S31" s="24"/>
      <c r="T31" s="25">
        <v>217280</v>
      </c>
      <c r="U31" s="15"/>
      <c r="V31" s="25">
        <v>927</v>
      </c>
      <c r="W31" s="15"/>
      <c r="X31" s="17">
        <v>98210560</v>
      </c>
      <c r="Y31" s="28"/>
      <c r="Z31" s="17">
        <v>200220119.56799999</v>
      </c>
      <c r="AB31" s="36">
        <f t="shared" si="0"/>
        <v>2.2724949924713019E-4</v>
      </c>
      <c r="AF31" s="15"/>
    </row>
    <row r="32" spans="1:32" ht="21.75" customHeight="1" x14ac:dyDescent="0.2">
      <c r="A32" s="91" t="s">
        <v>41</v>
      </c>
      <c r="B32" s="91"/>
      <c r="C32" s="91"/>
      <c r="E32" s="92">
        <v>650000</v>
      </c>
      <c r="F32" s="92"/>
      <c r="G32" s="15"/>
      <c r="H32" s="17">
        <v>20168699200</v>
      </c>
      <c r="I32" s="28"/>
      <c r="J32" s="17">
        <v>18724919850</v>
      </c>
      <c r="K32" s="15"/>
      <c r="L32" s="25">
        <v>0</v>
      </c>
      <c r="M32" s="24"/>
      <c r="N32" s="25">
        <v>0</v>
      </c>
      <c r="O32" s="24"/>
      <c r="P32" s="25">
        <v>0</v>
      </c>
      <c r="Q32" s="24"/>
      <c r="R32" s="25">
        <v>0</v>
      </c>
      <c r="S32" s="24"/>
      <c r="T32" s="25">
        <v>650000</v>
      </c>
      <c r="U32" s="15"/>
      <c r="V32" s="25">
        <v>28110</v>
      </c>
      <c r="W32" s="15"/>
      <c r="X32" s="17">
        <v>20168699200</v>
      </c>
      <c r="Y32" s="28"/>
      <c r="Z32" s="17">
        <v>18162784575</v>
      </c>
      <c r="AB32" s="36">
        <f t="shared" si="0"/>
        <v>2.061472997073328E-2</v>
      </c>
      <c r="AF32" s="15"/>
    </row>
    <row r="33" spans="1:32" ht="21.75" customHeight="1" x14ac:dyDescent="0.2">
      <c r="A33" s="91" t="s">
        <v>42</v>
      </c>
      <c r="B33" s="91"/>
      <c r="C33" s="91"/>
      <c r="E33" s="92">
        <v>595000</v>
      </c>
      <c r="F33" s="92"/>
      <c r="G33" s="15"/>
      <c r="H33" s="17">
        <v>11029405607</v>
      </c>
      <c r="I33" s="28"/>
      <c r="J33" s="17">
        <v>21588280875</v>
      </c>
      <c r="K33" s="15"/>
      <c r="L33" s="25">
        <v>0</v>
      </c>
      <c r="M33" s="24"/>
      <c r="N33" s="25">
        <v>0</v>
      </c>
      <c r="O33" s="24"/>
      <c r="P33" s="25">
        <v>0</v>
      </c>
      <c r="Q33" s="24"/>
      <c r="R33" s="25">
        <v>0</v>
      </c>
      <c r="S33" s="24"/>
      <c r="T33" s="25">
        <v>595000</v>
      </c>
      <c r="U33" s="15"/>
      <c r="V33" s="25">
        <v>29250</v>
      </c>
      <c r="W33" s="15"/>
      <c r="X33" s="17">
        <v>11029405607</v>
      </c>
      <c r="Y33" s="28"/>
      <c r="Z33" s="17">
        <v>17300197682.5</v>
      </c>
      <c r="AB33" s="36">
        <f t="shared" si="0"/>
        <v>1.9635695297291339E-2</v>
      </c>
      <c r="AF33" s="15"/>
    </row>
    <row r="34" spans="1:32" ht="21.75" customHeight="1" x14ac:dyDescent="0.2">
      <c r="A34" s="91" t="s">
        <v>43</v>
      </c>
      <c r="B34" s="91"/>
      <c r="C34" s="91"/>
      <c r="E34" s="92">
        <v>5020000</v>
      </c>
      <c r="F34" s="92"/>
      <c r="G34" s="15"/>
      <c r="H34" s="17">
        <v>28893588335</v>
      </c>
      <c r="I34" s="28"/>
      <c r="J34" s="17">
        <v>29491674210</v>
      </c>
      <c r="K34" s="15"/>
      <c r="L34" s="25">
        <v>0</v>
      </c>
      <c r="M34" s="24"/>
      <c r="N34" s="25">
        <v>0</v>
      </c>
      <c r="O34" s="24"/>
      <c r="P34" s="25">
        <v>0</v>
      </c>
      <c r="Q34" s="24"/>
      <c r="R34" s="25">
        <v>0</v>
      </c>
      <c r="S34" s="24"/>
      <c r="T34" s="25">
        <v>5020000</v>
      </c>
      <c r="U34" s="15"/>
      <c r="V34" s="25">
        <v>5890</v>
      </c>
      <c r="W34" s="15"/>
      <c r="X34" s="17">
        <v>28893588335</v>
      </c>
      <c r="Y34" s="28"/>
      <c r="Z34" s="17">
        <v>29391871590</v>
      </c>
      <c r="AB34" s="36">
        <f t="shared" si="0"/>
        <v>3.3359724862690392E-2</v>
      </c>
      <c r="AF34" s="15"/>
    </row>
    <row r="35" spans="1:32" ht="21.75" customHeight="1" x14ac:dyDescent="0.2">
      <c r="A35" s="91" t="s">
        <v>44</v>
      </c>
      <c r="B35" s="91"/>
      <c r="C35" s="91"/>
      <c r="E35" s="92">
        <v>1440000</v>
      </c>
      <c r="F35" s="92"/>
      <c r="G35" s="15"/>
      <c r="H35" s="17">
        <v>6037597681</v>
      </c>
      <c r="I35" s="28"/>
      <c r="J35" s="17">
        <v>5635547784</v>
      </c>
      <c r="K35" s="15"/>
      <c r="L35" s="25">
        <v>0</v>
      </c>
      <c r="M35" s="24"/>
      <c r="N35" s="25">
        <v>0</v>
      </c>
      <c r="O35" s="24"/>
      <c r="P35" s="25">
        <v>0</v>
      </c>
      <c r="Q35" s="24"/>
      <c r="R35" s="25">
        <v>0</v>
      </c>
      <c r="S35" s="24"/>
      <c r="T35" s="25">
        <v>1440000</v>
      </c>
      <c r="U35" s="15"/>
      <c r="V35" s="25">
        <v>3289</v>
      </c>
      <c r="W35" s="15"/>
      <c r="X35" s="17">
        <v>6037597681</v>
      </c>
      <c r="Y35" s="28"/>
      <c r="Z35" s="17">
        <v>4707979848</v>
      </c>
      <c r="AB35" s="36">
        <f t="shared" si="0"/>
        <v>5.3435492158929549E-3</v>
      </c>
      <c r="AF35" s="15"/>
    </row>
    <row r="36" spans="1:32" ht="21.75" customHeight="1" x14ac:dyDescent="0.2">
      <c r="A36" s="91" t="s">
        <v>45</v>
      </c>
      <c r="B36" s="91"/>
      <c r="C36" s="91"/>
      <c r="E36" s="92">
        <v>600000</v>
      </c>
      <c r="F36" s="92"/>
      <c r="G36" s="15"/>
      <c r="H36" s="17">
        <v>7875851981</v>
      </c>
      <c r="I36" s="28"/>
      <c r="J36" s="17">
        <v>11958421500</v>
      </c>
      <c r="K36" s="15"/>
      <c r="L36" s="25">
        <v>0</v>
      </c>
      <c r="M36" s="24"/>
      <c r="N36" s="25">
        <v>0</v>
      </c>
      <c r="O36" s="24"/>
      <c r="P36" s="25">
        <v>0</v>
      </c>
      <c r="Q36" s="24"/>
      <c r="R36" s="25">
        <v>0</v>
      </c>
      <c r="S36" s="24"/>
      <c r="T36" s="25">
        <v>600000</v>
      </c>
      <c r="U36" s="15"/>
      <c r="V36" s="25">
        <v>14260</v>
      </c>
      <c r="W36" s="15"/>
      <c r="X36" s="17">
        <v>7875851981</v>
      </c>
      <c r="Y36" s="28"/>
      <c r="Z36" s="17">
        <v>8505091800</v>
      </c>
      <c r="AB36" s="36">
        <f t="shared" si="0"/>
        <v>9.6532649005059215E-3</v>
      </c>
      <c r="AF36" s="15"/>
    </row>
    <row r="37" spans="1:32" ht="21.75" customHeight="1" x14ac:dyDescent="0.2">
      <c r="A37" s="91" t="s">
        <v>46</v>
      </c>
      <c r="B37" s="91"/>
      <c r="C37" s="91"/>
      <c r="E37" s="92">
        <v>1000000</v>
      </c>
      <c r="F37" s="92"/>
      <c r="G37" s="15"/>
      <c r="H37" s="17">
        <v>5765170532</v>
      </c>
      <c r="I37" s="28"/>
      <c r="J37" s="17">
        <v>5606442000</v>
      </c>
      <c r="K37" s="15"/>
      <c r="L37" s="25">
        <v>0</v>
      </c>
      <c r="M37" s="24"/>
      <c r="N37" s="25">
        <v>0</v>
      </c>
      <c r="O37" s="24"/>
      <c r="P37" s="25">
        <v>0</v>
      </c>
      <c r="Q37" s="24"/>
      <c r="R37" s="25">
        <v>0</v>
      </c>
      <c r="S37" s="24"/>
      <c r="T37" s="25">
        <v>1000000</v>
      </c>
      <c r="U37" s="15"/>
      <c r="V37" s="25">
        <v>5590</v>
      </c>
      <c r="W37" s="15"/>
      <c r="X37" s="17">
        <v>5765170532</v>
      </c>
      <c r="Y37" s="28"/>
      <c r="Z37" s="17">
        <v>5556739500</v>
      </c>
      <c r="AB37" s="36">
        <f t="shared" si="0"/>
        <v>6.3068899946035649E-3</v>
      </c>
      <c r="AF37" s="15"/>
    </row>
    <row r="38" spans="1:32" ht="21.75" customHeight="1" x14ac:dyDescent="0.2">
      <c r="A38" s="91" t="s">
        <v>47</v>
      </c>
      <c r="B38" s="91"/>
      <c r="C38" s="91"/>
      <c r="E38" s="92">
        <v>1200000</v>
      </c>
      <c r="F38" s="92"/>
      <c r="G38" s="15"/>
      <c r="H38" s="17">
        <v>12046928609</v>
      </c>
      <c r="I38" s="28"/>
      <c r="J38" s="17">
        <v>11284455600</v>
      </c>
      <c r="K38" s="15"/>
      <c r="L38" s="25">
        <v>0</v>
      </c>
      <c r="M38" s="24"/>
      <c r="N38" s="25">
        <v>0</v>
      </c>
      <c r="O38" s="24"/>
      <c r="P38" s="25">
        <v>0</v>
      </c>
      <c r="Q38" s="24"/>
      <c r="R38" s="25">
        <v>0</v>
      </c>
      <c r="S38" s="24"/>
      <c r="T38" s="25">
        <v>1200000</v>
      </c>
      <c r="U38" s="15"/>
      <c r="V38" s="25">
        <v>8000</v>
      </c>
      <c r="W38" s="15"/>
      <c r="X38" s="17">
        <v>12046928609</v>
      </c>
      <c r="Y38" s="28"/>
      <c r="Z38" s="17">
        <v>9542880000</v>
      </c>
      <c r="AB38" s="36">
        <f t="shared" si="0"/>
        <v>1.0831152763541005E-2</v>
      </c>
      <c r="AF38" s="15"/>
    </row>
    <row r="39" spans="1:32" ht="21.75" customHeight="1" x14ac:dyDescent="0.2">
      <c r="A39" s="91" t="s">
        <v>48</v>
      </c>
      <c r="B39" s="91"/>
      <c r="C39" s="91"/>
      <c r="E39" s="92">
        <v>200000</v>
      </c>
      <c r="F39" s="92"/>
      <c r="G39" s="15"/>
      <c r="H39" s="17">
        <v>6928423606</v>
      </c>
      <c r="I39" s="28"/>
      <c r="J39" s="17">
        <v>6377824800</v>
      </c>
      <c r="K39" s="15"/>
      <c r="L39" s="25">
        <v>0</v>
      </c>
      <c r="M39" s="24"/>
      <c r="N39" s="25">
        <v>0</v>
      </c>
      <c r="O39" s="24"/>
      <c r="P39" s="25">
        <v>0</v>
      </c>
      <c r="Q39" s="24"/>
      <c r="R39" s="25">
        <v>0</v>
      </c>
      <c r="S39" s="24"/>
      <c r="T39" s="25">
        <v>200000</v>
      </c>
      <c r="U39" s="15"/>
      <c r="V39" s="25">
        <v>27670</v>
      </c>
      <c r="W39" s="15"/>
      <c r="X39" s="17">
        <v>6928423606</v>
      </c>
      <c r="Y39" s="28"/>
      <c r="Z39" s="17">
        <v>5501072700</v>
      </c>
      <c r="AB39" s="36">
        <f t="shared" si="0"/>
        <v>6.2437082701495752E-3</v>
      </c>
      <c r="AF39" s="15"/>
    </row>
    <row r="40" spans="1:32" ht="21.75" customHeight="1" x14ac:dyDescent="0.2">
      <c r="A40" s="91" t="s">
        <v>49</v>
      </c>
      <c r="B40" s="91"/>
      <c r="C40" s="91"/>
      <c r="E40" s="92">
        <v>693476</v>
      </c>
      <c r="F40" s="92"/>
      <c r="G40" s="15"/>
      <c r="H40" s="17">
        <v>14367987497</v>
      </c>
      <c r="I40" s="28"/>
      <c r="J40" s="17">
        <v>19784339770.860001</v>
      </c>
      <c r="K40" s="15"/>
      <c r="L40" s="25">
        <v>693476</v>
      </c>
      <c r="M40" s="24"/>
      <c r="N40" s="17">
        <v>15717175845.84</v>
      </c>
      <c r="O40" s="24"/>
      <c r="P40" s="25">
        <v>-693476</v>
      </c>
      <c r="Q40" s="24"/>
      <c r="R40" s="17">
        <v>15717175845.84</v>
      </c>
      <c r="S40" s="24"/>
      <c r="T40" s="25">
        <v>693476</v>
      </c>
      <c r="U40" s="15"/>
      <c r="V40" s="25">
        <v>27400</v>
      </c>
      <c r="W40" s="15"/>
      <c r="X40" s="17">
        <v>15717175845</v>
      </c>
      <c r="Y40" s="28"/>
      <c r="Z40" s="17">
        <v>18888185007.720001</v>
      </c>
      <c r="AB40" s="36">
        <f t="shared" si="0"/>
        <v>2.1438058242861723E-2</v>
      </c>
      <c r="AF40" s="15"/>
    </row>
    <row r="41" spans="1:32" ht="21.75" customHeight="1" x14ac:dyDescent="0.2">
      <c r="A41" s="91" t="s">
        <v>50</v>
      </c>
      <c r="B41" s="91"/>
      <c r="C41" s="91"/>
      <c r="E41" s="92">
        <v>4000000</v>
      </c>
      <c r="F41" s="92"/>
      <c r="G41" s="15"/>
      <c r="H41" s="17">
        <v>18681549209</v>
      </c>
      <c r="I41" s="28"/>
      <c r="J41" s="17">
        <v>63539676000</v>
      </c>
      <c r="K41" s="15"/>
      <c r="L41" s="25">
        <v>0</v>
      </c>
      <c r="M41" s="24"/>
      <c r="N41" s="25">
        <v>0</v>
      </c>
      <c r="O41" s="24"/>
      <c r="P41" s="25">
        <v>0</v>
      </c>
      <c r="Q41" s="24"/>
      <c r="R41" s="25">
        <v>0</v>
      </c>
      <c r="S41" s="24"/>
      <c r="T41" s="25">
        <v>4000000</v>
      </c>
      <c r="U41" s="15"/>
      <c r="V41" s="25">
        <v>14210</v>
      </c>
      <c r="W41" s="15"/>
      <c r="X41" s="17">
        <v>18681549209</v>
      </c>
      <c r="Y41" s="28"/>
      <c r="Z41" s="17">
        <v>56501802000</v>
      </c>
      <c r="AB41" s="36">
        <f t="shared" si="0"/>
        <v>6.4129450320799031E-2</v>
      </c>
      <c r="AF41" s="15"/>
    </row>
    <row r="42" spans="1:32" ht="21.75" customHeight="1" x14ac:dyDescent="0.2">
      <c r="A42" s="91" t="s">
        <v>51</v>
      </c>
      <c r="B42" s="91"/>
      <c r="C42" s="91"/>
      <c r="E42" s="92">
        <v>144172</v>
      </c>
      <c r="F42" s="92"/>
      <c r="G42" s="15"/>
      <c r="H42" s="17">
        <v>3270488232</v>
      </c>
      <c r="I42" s="28"/>
      <c r="J42" s="17">
        <v>18414438551.334</v>
      </c>
      <c r="K42" s="15"/>
      <c r="L42" s="25">
        <v>0</v>
      </c>
      <c r="M42" s="24"/>
      <c r="N42" s="25">
        <v>0</v>
      </c>
      <c r="O42" s="24"/>
      <c r="P42" s="25">
        <v>0</v>
      </c>
      <c r="Q42" s="24"/>
      <c r="R42" s="25">
        <v>0</v>
      </c>
      <c r="S42" s="24"/>
      <c r="T42" s="25">
        <v>144172</v>
      </c>
      <c r="U42" s="15"/>
      <c r="V42" s="25">
        <v>108050</v>
      </c>
      <c r="W42" s="15"/>
      <c r="X42" s="17">
        <v>3270488232</v>
      </c>
      <c r="Y42" s="28"/>
      <c r="Z42" s="17">
        <v>15485096781.629999</v>
      </c>
      <c r="AB42" s="36">
        <f t="shared" si="0"/>
        <v>1.7575558825014218E-2</v>
      </c>
      <c r="AF42" s="15"/>
    </row>
    <row r="43" spans="1:32" ht="21.75" customHeight="1" x14ac:dyDescent="0.2">
      <c r="A43" s="91" t="s">
        <v>52</v>
      </c>
      <c r="B43" s="91"/>
      <c r="C43" s="91"/>
      <c r="E43" s="92">
        <v>1268806</v>
      </c>
      <c r="F43" s="92"/>
      <c r="G43" s="15"/>
      <c r="H43" s="17">
        <v>24663078494</v>
      </c>
      <c r="I43" s="28"/>
      <c r="J43" s="17">
        <v>24644954048.021999</v>
      </c>
      <c r="K43" s="15"/>
      <c r="L43" s="25">
        <v>0</v>
      </c>
      <c r="M43" s="24"/>
      <c r="N43" s="25">
        <v>0</v>
      </c>
      <c r="O43" s="24"/>
      <c r="P43" s="25">
        <v>0</v>
      </c>
      <c r="Q43" s="24"/>
      <c r="R43" s="25">
        <v>0</v>
      </c>
      <c r="S43" s="24"/>
      <c r="T43" s="25">
        <v>1268806</v>
      </c>
      <c r="U43" s="15"/>
      <c r="V43" s="25">
        <v>16180</v>
      </c>
      <c r="W43" s="15"/>
      <c r="X43" s="17">
        <v>24663078494</v>
      </c>
      <c r="Y43" s="28"/>
      <c r="Z43" s="17">
        <v>20407131853.574001</v>
      </c>
      <c r="AB43" s="36">
        <f t="shared" si="0"/>
        <v>2.3162060360371682E-2</v>
      </c>
      <c r="AF43" s="15"/>
    </row>
    <row r="44" spans="1:32" ht="21.75" customHeight="1" x14ac:dyDescent="0.2">
      <c r="A44" s="91" t="s">
        <v>53</v>
      </c>
      <c r="B44" s="91"/>
      <c r="C44" s="91"/>
      <c r="E44" s="92">
        <v>1100000</v>
      </c>
      <c r="F44" s="92"/>
      <c r="G44" s="15"/>
      <c r="H44" s="17">
        <v>57737530739</v>
      </c>
      <c r="I44" s="28"/>
      <c r="J44" s="17">
        <v>72135226350</v>
      </c>
      <c r="K44" s="15"/>
      <c r="L44" s="25">
        <v>0</v>
      </c>
      <c r="M44" s="24"/>
      <c r="N44" s="25">
        <v>0</v>
      </c>
      <c r="O44" s="24"/>
      <c r="P44" s="25">
        <v>0</v>
      </c>
      <c r="Q44" s="24"/>
      <c r="R44" s="25">
        <v>0</v>
      </c>
      <c r="S44" s="24"/>
      <c r="T44" s="25">
        <v>1100000</v>
      </c>
      <c r="U44" s="15"/>
      <c r="V44" s="25">
        <v>57660</v>
      </c>
      <c r="W44" s="15"/>
      <c r="X44" s="17">
        <v>57737530739</v>
      </c>
      <c r="Y44" s="28"/>
      <c r="Z44" s="17">
        <v>63048615300</v>
      </c>
      <c r="AB44" s="36">
        <f t="shared" si="0"/>
        <v>7.156007241461998E-2</v>
      </c>
      <c r="AF44" s="15"/>
    </row>
    <row r="45" spans="1:32" ht="21.75" customHeight="1" x14ac:dyDescent="0.2">
      <c r="A45" s="91" t="s">
        <v>54</v>
      </c>
      <c r="B45" s="91"/>
      <c r="C45" s="91"/>
      <c r="E45" s="92">
        <v>7317981</v>
      </c>
      <c r="F45" s="92"/>
      <c r="G45" s="15"/>
      <c r="H45" s="17">
        <v>31583980703</v>
      </c>
      <c r="I45" s="28"/>
      <c r="J45" s="17">
        <v>18418879581.042599</v>
      </c>
      <c r="K45" s="15"/>
      <c r="L45" s="25">
        <v>0</v>
      </c>
      <c r="M45" s="24"/>
      <c r="N45" s="25">
        <v>0</v>
      </c>
      <c r="O45" s="24"/>
      <c r="P45" s="25">
        <v>-400000</v>
      </c>
      <c r="Q45" s="24"/>
      <c r="R45" s="17">
        <v>976952378</v>
      </c>
      <c r="S45" s="24"/>
      <c r="T45" s="25">
        <v>6917981</v>
      </c>
      <c r="U45" s="15"/>
      <c r="V45" s="25">
        <v>2116</v>
      </c>
      <c r="W45" s="15"/>
      <c r="X45" s="17">
        <v>29857603948</v>
      </c>
      <c r="Y45" s="28"/>
      <c r="Z45" s="17">
        <v>14551349031.6138</v>
      </c>
      <c r="AB45" s="36">
        <f t="shared" si="0"/>
        <v>1.6515756697874598E-2</v>
      </c>
      <c r="AF45" s="15"/>
    </row>
    <row r="46" spans="1:32" ht="21.75" customHeight="1" x14ac:dyDescent="0.2">
      <c r="A46" s="91" t="s">
        <v>55</v>
      </c>
      <c r="B46" s="91"/>
      <c r="C46" s="91"/>
      <c r="E46" s="92">
        <v>250000</v>
      </c>
      <c r="F46" s="92"/>
      <c r="G46" s="15"/>
      <c r="H46" s="17">
        <v>1824905501</v>
      </c>
      <c r="I46" s="28"/>
      <c r="J46" s="17">
        <v>1715233270</v>
      </c>
      <c r="K46" s="15"/>
      <c r="L46" s="25">
        <v>0</v>
      </c>
      <c r="M46" s="24"/>
      <c r="N46" s="25">
        <v>0</v>
      </c>
      <c r="O46" s="24"/>
      <c r="P46" s="25">
        <v>0</v>
      </c>
      <c r="Q46" s="24"/>
      <c r="R46" s="25">
        <v>0</v>
      </c>
      <c r="S46" s="24"/>
      <c r="T46" s="25">
        <v>250000</v>
      </c>
      <c r="U46" s="15"/>
      <c r="V46" s="25">
        <v>6000</v>
      </c>
      <c r="W46" s="15"/>
      <c r="X46" s="17">
        <v>1824905501</v>
      </c>
      <c r="Y46" s="28"/>
      <c r="Z46" s="17">
        <v>1491075000</v>
      </c>
      <c r="AB46" s="36">
        <f t="shared" si="0"/>
        <v>1.6923676193032822E-3</v>
      </c>
      <c r="AF46" s="15"/>
    </row>
    <row r="47" spans="1:32" ht="21.75" customHeight="1" x14ac:dyDescent="0.2">
      <c r="A47" s="91" t="s">
        <v>56</v>
      </c>
      <c r="B47" s="91"/>
      <c r="C47" s="91"/>
      <c r="E47" s="92">
        <v>3750000</v>
      </c>
      <c r="F47" s="92"/>
      <c r="G47" s="15"/>
      <c r="H47" s="17">
        <v>11808212130</v>
      </c>
      <c r="I47" s="28"/>
      <c r="J47" s="17">
        <v>13009629375</v>
      </c>
      <c r="K47" s="15"/>
      <c r="L47" s="25">
        <v>0</v>
      </c>
      <c r="M47" s="24"/>
      <c r="N47" s="25">
        <v>0</v>
      </c>
      <c r="O47" s="24"/>
      <c r="P47" s="25">
        <v>0</v>
      </c>
      <c r="Q47" s="24"/>
      <c r="R47" s="25">
        <v>0</v>
      </c>
      <c r="S47" s="24"/>
      <c r="T47" s="25">
        <v>3750000</v>
      </c>
      <c r="U47" s="15"/>
      <c r="V47" s="25">
        <v>3268</v>
      </c>
      <c r="W47" s="15"/>
      <c r="X47" s="17">
        <v>11808212130</v>
      </c>
      <c r="Y47" s="28"/>
      <c r="Z47" s="17">
        <v>12182082750</v>
      </c>
      <c r="AB47" s="36">
        <f t="shared" si="0"/>
        <v>1.3826643449707816E-2</v>
      </c>
      <c r="AF47" s="15"/>
    </row>
    <row r="48" spans="1:32" ht="21.75" customHeight="1" x14ac:dyDescent="0.2">
      <c r="A48" s="91" t="s">
        <v>57</v>
      </c>
      <c r="B48" s="91"/>
      <c r="C48" s="91"/>
      <c r="E48" s="92">
        <v>1206000</v>
      </c>
      <c r="F48" s="92"/>
      <c r="G48" s="15"/>
      <c r="H48" s="17">
        <v>20026106994</v>
      </c>
      <c r="I48" s="28"/>
      <c r="J48" s="17">
        <v>20931472272</v>
      </c>
      <c r="K48" s="15"/>
      <c r="L48" s="25">
        <v>0</v>
      </c>
      <c r="M48" s="24"/>
      <c r="N48" s="25">
        <v>0</v>
      </c>
      <c r="O48" s="24"/>
      <c r="P48" s="25">
        <v>0</v>
      </c>
      <c r="Q48" s="24"/>
      <c r="R48" s="25">
        <v>0</v>
      </c>
      <c r="S48" s="24"/>
      <c r="T48" s="25">
        <v>1206000</v>
      </c>
      <c r="U48" s="15"/>
      <c r="V48" s="25">
        <v>15370</v>
      </c>
      <c r="W48" s="15"/>
      <c r="X48" s="17">
        <v>20026106994</v>
      </c>
      <c r="Y48" s="28"/>
      <c r="Z48" s="17">
        <v>18425929491</v>
      </c>
      <c r="AB48" s="36">
        <f t="shared" si="0"/>
        <v>2.0913399008187922E-2</v>
      </c>
      <c r="AF48" s="15"/>
    </row>
    <row r="49" spans="1:32" ht="21.75" customHeight="1" x14ac:dyDescent="0.2">
      <c r="A49" s="91" t="s">
        <v>58</v>
      </c>
      <c r="B49" s="91"/>
      <c r="C49" s="91"/>
      <c r="E49" s="92">
        <v>6800000</v>
      </c>
      <c r="F49" s="92"/>
      <c r="G49" s="15"/>
      <c r="H49" s="17">
        <v>9892674613</v>
      </c>
      <c r="I49" s="28"/>
      <c r="J49" s="17">
        <v>21312829620</v>
      </c>
      <c r="K49" s="15"/>
      <c r="L49" s="25">
        <v>0</v>
      </c>
      <c r="M49" s="24"/>
      <c r="N49" s="25">
        <v>0</v>
      </c>
      <c r="O49" s="24"/>
      <c r="P49" s="25">
        <v>0</v>
      </c>
      <c r="Q49" s="24"/>
      <c r="R49" s="25">
        <v>0</v>
      </c>
      <c r="S49" s="24"/>
      <c r="T49" s="25">
        <v>6800000</v>
      </c>
      <c r="U49" s="15"/>
      <c r="V49" s="25">
        <v>2146</v>
      </c>
      <c r="W49" s="15"/>
      <c r="X49" s="17">
        <v>9892674613</v>
      </c>
      <c r="Y49" s="28"/>
      <c r="Z49" s="17">
        <v>14505972840</v>
      </c>
      <c r="AB49" s="36">
        <f t="shared" si="0"/>
        <v>1.6464254796645959E-2</v>
      </c>
      <c r="AF49" s="15"/>
    </row>
    <row r="50" spans="1:32" ht="21.75" customHeight="1" x14ac:dyDescent="0.2">
      <c r="A50" s="91" t="s">
        <v>59</v>
      </c>
      <c r="B50" s="91"/>
      <c r="C50" s="91"/>
      <c r="E50" s="92">
        <v>3280000</v>
      </c>
      <c r="F50" s="92"/>
      <c r="G50" s="15"/>
      <c r="H50" s="17">
        <v>29974190258</v>
      </c>
      <c r="I50" s="28"/>
      <c r="J50" s="17">
        <v>26377315560</v>
      </c>
      <c r="K50" s="15"/>
      <c r="L50" s="25">
        <v>0</v>
      </c>
      <c r="M50" s="24"/>
      <c r="N50" s="25">
        <v>0</v>
      </c>
      <c r="O50" s="24"/>
      <c r="P50" s="25">
        <v>0</v>
      </c>
      <c r="Q50" s="24"/>
      <c r="R50" s="25">
        <v>0</v>
      </c>
      <c r="S50" s="24"/>
      <c r="T50" s="25">
        <v>3280000</v>
      </c>
      <c r="U50" s="15"/>
      <c r="V50" s="25">
        <v>7150</v>
      </c>
      <c r="W50" s="15"/>
      <c r="X50" s="17">
        <v>29974190258</v>
      </c>
      <c r="Y50" s="28"/>
      <c r="Z50" s="17">
        <v>23312460600</v>
      </c>
      <c r="AB50" s="36">
        <f t="shared" si="0"/>
        <v>2.645960360526705E-2</v>
      </c>
      <c r="AF50" s="15"/>
    </row>
    <row r="51" spans="1:32" ht="21.75" customHeight="1" x14ac:dyDescent="0.2">
      <c r="A51" s="91" t="s">
        <v>60</v>
      </c>
      <c r="B51" s="91"/>
      <c r="C51" s="91"/>
      <c r="E51" s="92">
        <v>600000</v>
      </c>
      <c r="F51" s="92"/>
      <c r="G51" s="15"/>
      <c r="H51" s="17">
        <v>8956124786</v>
      </c>
      <c r="I51" s="28"/>
      <c r="J51" s="17">
        <v>10282453200</v>
      </c>
      <c r="K51" s="15"/>
      <c r="L51" s="25">
        <v>0</v>
      </c>
      <c r="M51" s="24"/>
      <c r="N51" s="25">
        <v>0</v>
      </c>
      <c r="O51" s="24"/>
      <c r="P51" s="25">
        <v>0</v>
      </c>
      <c r="Q51" s="24"/>
      <c r="R51" s="25">
        <v>0</v>
      </c>
      <c r="S51" s="24"/>
      <c r="T51" s="25">
        <v>600000</v>
      </c>
      <c r="U51" s="15"/>
      <c r="V51" s="25">
        <v>14390</v>
      </c>
      <c r="W51" s="15"/>
      <c r="X51" s="17">
        <v>8956124786</v>
      </c>
      <c r="Y51" s="28"/>
      <c r="Z51" s="17">
        <v>8582627700</v>
      </c>
      <c r="AB51" s="36">
        <f t="shared" si="0"/>
        <v>9.7412680167096918E-3</v>
      </c>
      <c r="AF51" s="15"/>
    </row>
    <row r="52" spans="1:32" ht="21.75" customHeight="1" x14ac:dyDescent="0.2">
      <c r="A52" s="91" t="s">
        <v>61</v>
      </c>
      <c r="B52" s="91"/>
      <c r="C52" s="91"/>
      <c r="E52" s="92">
        <v>175000</v>
      </c>
      <c r="F52" s="92"/>
      <c r="G52" s="15"/>
      <c r="H52" s="17">
        <v>7339157909</v>
      </c>
      <c r="I52" s="28"/>
      <c r="J52" s="17">
        <v>7984706625</v>
      </c>
      <c r="K52" s="15"/>
      <c r="L52" s="25">
        <v>0</v>
      </c>
      <c r="M52" s="24"/>
      <c r="N52" s="25">
        <v>0</v>
      </c>
      <c r="O52" s="24"/>
      <c r="P52" s="25">
        <v>0</v>
      </c>
      <c r="Q52" s="24"/>
      <c r="R52" s="25">
        <v>0</v>
      </c>
      <c r="S52" s="24"/>
      <c r="T52" s="25">
        <v>175000</v>
      </c>
      <c r="U52" s="15"/>
      <c r="V52" s="25">
        <v>40800</v>
      </c>
      <c r="W52" s="15"/>
      <c r="X52" s="17">
        <v>7339157909</v>
      </c>
      <c r="Y52" s="28"/>
      <c r="Z52" s="17">
        <v>7097517000</v>
      </c>
      <c r="AB52" s="36">
        <f t="shared" si="0"/>
        <v>8.0556698678836223E-3</v>
      </c>
      <c r="AF52" s="15"/>
    </row>
    <row r="53" spans="1:32" ht="21.75" customHeight="1" x14ac:dyDescent="0.2">
      <c r="A53" s="91" t="s">
        <v>62</v>
      </c>
      <c r="B53" s="91"/>
      <c r="C53" s="91"/>
      <c r="E53" s="92">
        <v>4000999</v>
      </c>
      <c r="F53" s="92"/>
      <c r="G53" s="15"/>
      <c r="H53" s="17">
        <v>14722530645</v>
      </c>
      <c r="I53" s="28"/>
      <c r="J53" s="17">
        <v>26846053127.662498</v>
      </c>
      <c r="K53" s="15"/>
      <c r="L53" s="25">
        <v>0</v>
      </c>
      <c r="M53" s="24"/>
      <c r="N53" s="25">
        <v>0</v>
      </c>
      <c r="O53" s="24"/>
      <c r="P53" s="25">
        <v>0</v>
      </c>
      <c r="Q53" s="24"/>
      <c r="R53" s="25">
        <v>0</v>
      </c>
      <c r="S53" s="24"/>
      <c r="T53" s="25">
        <v>4000999</v>
      </c>
      <c r="U53" s="15"/>
      <c r="V53" s="25">
        <v>5440</v>
      </c>
      <c r="W53" s="15"/>
      <c r="X53" s="17">
        <v>14722530645</v>
      </c>
      <c r="Y53" s="28"/>
      <c r="Z53" s="17">
        <v>21635930224.368</v>
      </c>
      <c r="AB53" s="36">
        <f t="shared" si="0"/>
        <v>2.4556744446272386E-2</v>
      </c>
      <c r="AF53" s="15"/>
    </row>
    <row r="54" spans="1:32" ht="21.75" customHeight="1" x14ac:dyDescent="0.2">
      <c r="A54" s="91" t="s">
        <v>63</v>
      </c>
      <c r="B54" s="91"/>
      <c r="C54" s="91"/>
      <c r="E54" s="92">
        <v>350000</v>
      </c>
      <c r="F54" s="92"/>
      <c r="G54" s="15"/>
      <c r="H54" s="17">
        <v>2909039013</v>
      </c>
      <c r="I54" s="28"/>
      <c r="J54" s="17">
        <v>1725670800</v>
      </c>
      <c r="K54" s="15"/>
      <c r="L54" s="25">
        <v>0</v>
      </c>
      <c r="M54" s="24"/>
      <c r="N54" s="25">
        <v>0</v>
      </c>
      <c r="O54" s="24"/>
      <c r="P54" s="25">
        <v>0</v>
      </c>
      <c r="Q54" s="24"/>
      <c r="R54" s="25">
        <v>0</v>
      </c>
      <c r="S54" s="24"/>
      <c r="T54" s="25">
        <v>350000</v>
      </c>
      <c r="U54" s="15"/>
      <c r="V54" s="25">
        <v>4801</v>
      </c>
      <c r="W54" s="15"/>
      <c r="X54" s="17">
        <v>2909039013</v>
      </c>
      <c r="Y54" s="28"/>
      <c r="Z54" s="17">
        <v>1670351912.5</v>
      </c>
      <c r="AB54" s="36">
        <f t="shared" si="0"/>
        <v>1.8958466137225219E-3</v>
      </c>
      <c r="AF54" s="15"/>
    </row>
    <row r="55" spans="1:32" ht="21.75" customHeight="1" x14ac:dyDescent="0.2">
      <c r="A55" s="91" t="s">
        <v>64</v>
      </c>
      <c r="B55" s="91"/>
      <c r="C55" s="91"/>
      <c r="E55" s="92">
        <v>281250</v>
      </c>
      <c r="F55" s="92"/>
      <c r="G55" s="15"/>
      <c r="H55" s="17">
        <v>2372902604</v>
      </c>
      <c r="I55" s="28"/>
      <c r="J55" s="17">
        <v>5214102890.625</v>
      </c>
      <c r="K55" s="15"/>
      <c r="L55" s="25">
        <v>0</v>
      </c>
      <c r="M55" s="24"/>
      <c r="N55" s="25">
        <v>0</v>
      </c>
      <c r="O55" s="24"/>
      <c r="P55" s="25">
        <v>0</v>
      </c>
      <c r="Q55" s="24"/>
      <c r="R55" s="25">
        <v>0</v>
      </c>
      <c r="S55" s="24"/>
      <c r="T55" s="25">
        <v>281250</v>
      </c>
      <c r="U55" s="15"/>
      <c r="V55" s="25">
        <v>17210</v>
      </c>
      <c r="W55" s="15"/>
      <c r="X55" s="17">
        <v>2372902604</v>
      </c>
      <c r="Y55" s="28"/>
      <c r="Z55" s="17">
        <v>4811512640.625</v>
      </c>
      <c r="AB55" s="36">
        <f t="shared" si="0"/>
        <v>5.4610587615392782E-3</v>
      </c>
      <c r="AF55" s="15"/>
    </row>
    <row r="56" spans="1:32" ht="21.75" customHeight="1" x14ac:dyDescent="0.2">
      <c r="A56" s="91" t="s">
        <v>65</v>
      </c>
      <c r="B56" s="91"/>
      <c r="C56" s="91"/>
      <c r="E56" s="92">
        <v>247253</v>
      </c>
      <c r="F56" s="92"/>
      <c r="G56" s="15"/>
      <c r="H56" s="17">
        <v>2943333051</v>
      </c>
      <c r="I56" s="28"/>
      <c r="J56" s="17">
        <v>2666733014.4524999</v>
      </c>
      <c r="K56" s="15"/>
      <c r="L56" s="25">
        <v>0</v>
      </c>
      <c r="M56" s="24"/>
      <c r="N56" s="25">
        <v>0</v>
      </c>
      <c r="O56" s="24"/>
      <c r="P56" s="25">
        <v>0</v>
      </c>
      <c r="Q56" s="24"/>
      <c r="R56" s="25">
        <v>0</v>
      </c>
      <c r="S56" s="24"/>
      <c r="T56" s="25">
        <v>247253</v>
      </c>
      <c r="U56" s="15"/>
      <c r="V56" s="25">
        <v>9430</v>
      </c>
      <c r="W56" s="15"/>
      <c r="X56" s="17">
        <v>2943333051</v>
      </c>
      <c r="Y56" s="28"/>
      <c r="Z56" s="17">
        <v>2317722795.0495</v>
      </c>
      <c r="AB56" s="36">
        <f t="shared" si="0"/>
        <v>2.6306114775332371E-3</v>
      </c>
      <c r="AF56" s="15"/>
    </row>
    <row r="57" spans="1:32" ht="21.75" customHeight="1" x14ac:dyDescent="0.2">
      <c r="A57" s="91" t="s">
        <v>66</v>
      </c>
      <c r="B57" s="91"/>
      <c r="C57" s="91"/>
      <c r="E57" s="92">
        <v>26299529</v>
      </c>
      <c r="F57" s="92"/>
      <c r="G57" s="15"/>
      <c r="H57" s="17">
        <v>34652123000</v>
      </c>
      <c r="I57" s="28"/>
      <c r="J57" s="17">
        <v>45462758389.460503</v>
      </c>
      <c r="K57" s="15"/>
      <c r="L57" s="25">
        <v>0</v>
      </c>
      <c r="M57" s="24"/>
      <c r="N57" s="25">
        <v>0</v>
      </c>
      <c r="O57" s="24"/>
      <c r="P57" s="25">
        <v>0</v>
      </c>
      <c r="Q57" s="24"/>
      <c r="R57" s="25">
        <v>0</v>
      </c>
      <c r="S57" s="24"/>
      <c r="T57" s="25">
        <v>26299529</v>
      </c>
      <c r="U57" s="15"/>
      <c r="V57" s="25">
        <v>1171</v>
      </c>
      <c r="W57" s="15"/>
      <c r="X57" s="17">
        <v>34652123000</v>
      </c>
      <c r="Y57" s="28"/>
      <c r="Z57" s="17">
        <v>30613507805.6689</v>
      </c>
      <c r="AB57" s="36">
        <f>Z57/$AG$8</f>
        <v>3.4746279914559842E-2</v>
      </c>
      <c r="AF57" s="15"/>
    </row>
    <row r="58" spans="1:32" ht="21.75" customHeight="1" x14ac:dyDescent="0.2">
      <c r="A58" s="91" t="s">
        <v>67</v>
      </c>
      <c r="B58" s="91"/>
      <c r="C58" s="91"/>
      <c r="E58" s="92">
        <v>50000</v>
      </c>
      <c r="F58" s="92"/>
      <c r="G58" s="15"/>
      <c r="H58" s="17">
        <v>626067954</v>
      </c>
      <c r="I58" s="28"/>
      <c r="J58" s="17">
        <v>555673950</v>
      </c>
      <c r="K58" s="15"/>
      <c r="L58" s="25">
        <v>0</v>
      </c>
      <c r="M58" s="24"/>
      <c r="N58" s="25">
        <v>0</v>
      </c>
      <c r="O58" s="24"/>
      <c r="P58" s="25">
        <v>0</v>
      </c>
      <c r="Q58" s="24"/>
      <c r="R58" s="25">
        <v>0</v>
      </c>
      <c r="S58" s="24"/>
      <c r="T58" s="25">
        <v>50000</v>
      </c>
      <c r="U58" s="15"/>
      <c r="V58" s="25">
        <v>10490</v>
      </c>
      <c r="W58" s="15"/>
      <c r="X58" s="17">
        <v>626067954</v>
      </c>
      <c r="Y58" s="28"/>
      <c r="Z58" s="17">
        <v>521379225</v>
      </c>
      <c r="AB58" s="36">
        <f t="shared" si="0"/>
        <v>5.9176454421638099E-4</v>
      </c>
      <c r="AF58" s="15"/>
    </row>
    <row r="59" spans="1:32" ht="21.75" customHeight="1" x14ac:dyDescent="0.2">
      <c r="A59" s="91" t="s">
        <v>68</v>
      </c>
      <c r="B59" s="91"/>
      <c r="C59" s="91"/>
      <c r="E59" s="92">
        <v>3432565</v>
      </c>
      <c r="F59" s="92"/>
      <c r="G59" s="15"/>
      <c r="H59" s="17">
        <v>15309418059</v>
      </c>
      <c r="I59" s="28"/>
      <c r="J59" s="17">
        <v>16282737988.929001</v>
      </c>
      <c r="K59" s="15"/>
      <c r="L59" s="25">
        <v>0</v>
      </c>
      <c r="M59" s="24"/>
      <c r="N59" s="25">
        <v>0</v>
      </c>
      <c r="O59" s="24"/>
      <c r="P59" s="25">
        <v>0</v>
      </c>
      <c r="Q59" s="24"/>
      <c r="R59" s="25">
        <v>0</v>
      </c>
      <c r="S59" s="24"/>
      <c r="T59" s="25">
        <v>3432565</v>
      </c>
      <c r="U59" s="15"/>
      <c r="V59" s="25">
        <v>4247</v>
      </c>
      <c r="W59" s="15"/>
      <c r="X59" s="17">
        <v>15309418059</v>
      </c>
      <c r="Y59" s="28"/>
      <c r="Z59" s="17">
        <v>14491363838.8477</v>
      </c>
      <c r="AB59" s="36">
        <f t="shared" si="0"/>
        <v>1.6447673604887986E-2</v>
      </c>
      <c r="AF59" s="15"/>
    </row>
    <row r="60" spans="1:32" ht="21.75" customHeight="1" x14ac:dyDescent="0.2">
      <c r="A60" s="89" t="s">
        <v>69</v>
      </c>
      <c r="B60" s="89"/>
      <c r="C60" s="89"/>
      <c r="D60" s="10"/>
      <c r="E60" s="92">
        <v>4072601</v>
      </c>
      <c r="F60" s="93"/>
      <c r="G60" s="15"/>
      <c r="H60" s="18">
        <v>16976420093</v>
      </c>
      <c r="I60" s="28"/>
      <c r="J60" s="18">
        <v>28662452690.273998</v>
      </c>
      <c r="K60" s="15"/>
      <c r="L60" s="27">
        <v>0</v>
      </c>
      <c r="M60" s="24"/>
      <c r="N60" s="26">
        <v>0</v>
      </c>
      <c r="O60" s="24"/>
      <c r="P60" s="27">
        <v>0</v>
      </c>
      <c r="Q60" s="24"/>
      <c r="R60" s="26">
        <v>0</v>
      </c>
      <c r="S60" s="24"/>
      <c r="T60" s="27">
        <v>4072601</v>
      </c>
      <c r="U60" s="15"/>
      <c r="V60" s="27">
        <v>5820</v>
      </c>
      <c r="W60" s="15"/>
      <c r="X60" s="18">
        <v>16976420093</v>
      </c>
      <c r="Y60" s="28"/>
      <c r="Z60" s="18">
        <v>23561507719.971001</v>
      </c>
      <c r="AB60" s="36">
        <f t="shared" si="0"/>
        <v>2.6742271667919607E-2</v>
      </c>
      <c r="AF60" s="15"/>
    </row>
    <row r="61" spans="1:32" s="11" customFormat="1" ht="21.75" customHeight="1" thickBot="1" x14ac:dyDescent="0.25">
      <c r="A61" s="88"/>
      <c r="B61" s="88"/>
      <c r="C61" s="88"/>
      <c r="D61" s="88"/>
      <c r="E61" s="94"/>
      <c r="F61" s="94"/>
      <c r="G61" s="20"/>
      <c r="H61" s="22">
        <f>SUM(H9:H60)</f>
        <v>708323857059</v>
      </c>
      <c r="I61" s="29"/>
      <c r="J61" s="22">
        <f>SUM(J9:J60)</f>
        <v>901049176843.76123</v>
      </c>
      <c r="K61" s="20"/>
      <c r="L61" s="21"/>
      <c r="M61" s="20"/>
      <c r="N61" s="22">
        <f>SUM(N9:N60)</f>
        <v>15717175845.84</v>
      </c>
      <c r="O61" s="20"/>
      <c r="P61" s="21"/>
      <c r="Q61" s="20"/>
      <c r="R61" s="22">
        <f>SUM(R9:R60)</f>
        <v>16694128223.84</v>
      </c>
      <c r="S61" s="20"/>
      <c r="T61" s="21"/>
      <c r="U61" s="20"/>
      <c r="V61" s="21"/>
      <c r="W61" s="20"/>
      <c r="X61" s="22">
        <f>SUM(X9:X60)</f>
        <v>707946668652</v>
      </c>
      <c r="Y61" s="29"/>
      <c r="Z61" s="22">
        <f>SUM(Z9:Z60)</f>
        <v>772902915681.59387</v>
      </c>
      <c r="AB61" s="38">
        <f>SUM(AB9:AB60)</f>
        <v>0.87724351046367532</v>
      </c>
      <c r="AF61" s="15"/>
    </row>
    <row r="62" spans="1:32" ht="13.5" thickTop="1" x14ac:dyDescent="0.2"/>
    <row r="63" spans="1:32" x14ac:dyDescent="0.2">
      <c r="H63" s="30"/>
      <c r="I63" s="30"/>
      <c r="J63" s="30"/>
      <c r="K63" s="30"/>
      <c r="L63" s="30"/>
      <c r="M63" s="30"/>
      <c r="N63" s="30"/>
    </row>
    <row r="64" spans="1:32" x14ac:dyDescent="0.2">
      <c r="H64" s="30">
        <v>708323857059</v>
      </c>
      <c r="I64" s="30"/>
      <c r="J64" s="30">
        <v>901049176843.76123</v>
      </c>
      <c r="K64" s="30"/>
      <c r="L64" s="30"/>
      <c r="M64" s="30"/>
      <c r="N64" s="30"/>
      <c r="X64" s="32"/>
      <c r="Y64" s="32"/>
      <c r="Z64" s="32"/>
    </row>
    <row r="65" spans="8:26" x14ac:dyDescent="0.2">
      <c r="H65" s="30"/>
      <c r="I65" s="30"/>
      <c r="J65" s="30"/>
      <c r="K65" s="30"/>
      <c r="L65" s="30"/>
      <c r="M65" s="30"/>
      <c r="N65" s="30"/>
      <c r="X65" s="33">
        <f>Z65+Z68</f>
        <v>707946668652</v>
      </c>
      <c r="Y65" s="32"/>
      <c r="Z65" s="33">
        <v>707848458092</v>
      </c>
    </row>
    <row r="66" spans="8:26" x14ac:dyDescent="0.2">
      <c r="H66" s="31">
        <f>H61-H64</f>
        <v>0</v>
      </c>
      <c r="I66" s="30"/>
      <c r="J66" s="31">
        <f>J61-J64</f>
        <v>0</v>
      </c>
      <c r="K66" s="30"/>
      <c r="L66" s="30"/>
      <c r="M66" s="30"/>
      <c r="N66" s="30"/>
      <c r="X66" s="34">
        <f>X61-X65</f>
        <v>0</v>
      </c>
      <c r="Y66" s="32"/>
      <c r="Z66" s="33">
        <v>64854237471</v>
      </c>
    </row>
    <row r="67" spans="8:26" x14ac:dyDescent="0.2">
      <c r="H67" s="30"/>
      <c r="I67" s="30"/>
      <c r="J67" s="30"/>
      <c r="K67" s="30"/>
      <c r="L67" s="30"/>
      <c r="M67" s="30"/>
      <c r="N67" s="30"/>
      <c r="X67" s="32"/>
      <c r="Y67" s="32"/>
      <c r="Z67" s="33">
        <v>102009559</v>
      </c>
    </row>
    <row r="68" spans="8:26" x14ac:dyDescent="0.2">
      <c r="H68" s="30"/>
      <c r="I68" s="30"/>
      <c r="J68" s="30"/>
      <c r="K68" s="30"/>
      <c r="L68" s="30"/>
      <c r="M68" s="30"/>
      <c r="N68" s="30"/>
      <c r="X68" s="32"/>
      <c r="Y68" s="32"/>
      <c r="Z68" s="33">
        <v>98210560</v>
      </c>
    </row>
    <row r="69" spans="8:26" x14ac:dyDescent="0.2">
      <c r="H69" s="30"/>
      <c r="I69" s="30"/>
      <c r="J69" s="30"/>
      <c r="K69" s="30"/>
      <c r="L69" s="30"/>
      <c r="M69" s="30"/>
      <c r="N69" s="30"/>
      <c r="X69" s="32"/>
      <c r="Y69" s="32"/>
      <c r="Z69" s="33">
        <f>SUM(Z65:Z68)</f>
        <v>772902915682</v>
      </c>
    </row>
    <row r="70" spans="8:26" x14ac:dyDescent="0.2">
      <c r="H70" s="30"/>
      <c r="I70" s="30"/>
      <c r="J70" s="30"/>
      <c r="K70" s="30"/>
      <c r="L70" s="30"/>
      <c r="M70" s="30"/>
      <c r="N70" s="30"/>
      <c r="X70" s="32"/>
      <c r="Y70" s="32"/>
      <c r="Z70" s="33">
        <f>Z61-Z69</f>
        <v>-0.4061279296875</v>
      </c>
    </row>
    <row r="71" spans="8:26" x14ac:dyDescent="0.2">
      <c r="X71" s="32"/>
      <c r="Y71" s="32"/>
      <c r="Z71" s="32"/>
    </row>
    <row r="72" spans="8:26" x14ac:dyDescent="0.2">
      <c r="X72" s="32"/>
      <c r="Y72" s="32"/>
      <c r="Z72" s="32"/>
    </row>
    <row r="73" spans="8:26" x14ac:dyDescent="0.2">
      <c r="X73" s="32"/>
      <c r="Y73" s="32"/>
      <c r="Z73" s="32"/>
    </row>
  </sheetData>
  <mergeCells count="119">
    <mergeCell ref="A57:C57"/>
    <mergeCell ref="E57:F57"/>
    <mergeCell ref="A58:C58"/>
    <mergeCell ref="E58:F58"/>
    <mergeCell ref="A59:C59"/>
    <mergeCell ref="E59:F59"/>
    <mergeCell ref="A60:C60"/>
    <mergeCell ref="E60:F60"/>
    <mergeCell ref="A61:D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O24" sqref="O24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5" spans="1:25" ht="24" x14ac:dyDescent="0.2">
      <c r="A5" s="85" t="s">
        <v>238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7" spans="1:25" ht="21" x14ac:dyDescent="0.2">
      <c r="E7" s="86" t="s">
        <v>126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Y7" s="2" t="s">
        <v>127</v>
      </c>
    </row>
    <row r="8" spans="1:25" ht="42" x14ac:dyDescent="0.2">
      <c r="A8" s="35"/>
      <c r="C8" s="2" t="s">
        <v>239</v>
      </c>
      <c r="E8" s="9" t="s">
        <v>74</v>
      </c>
      <c r="F8" s="3"/>
      <c r="G8" s="9" t="s">
        <v>12</v>
      </c>
      <c r="H8" s="3"/>
      <c r="I8" s="9" t="s">
        <v>73</v>
      </c>
      <c r="J8" s="3"/>
      <c r="K8" s="9" t="s">
        <v>240</v>
      </c>
      <c r="L8" s="3"/>
      <c r="M8" s="9" t="s">
        <v>241</v>
      </c>
      <c r="N8" s="3"/>
      <c r="O8" s="9" t="s">
        <v>242</v>
      </c>
      <c r="P8" s="3"/>
      <c r="Q8" s="9" t="s">
        <v>243</v>
      </c>
      <c r="R8" s="3"/>
      <c r="S8" s="9" t="s">
        <v>244</v>
      </c>
      <c r="T8" s="3"/>
      <c r="U8" s="9" t="s">
        <v>245</v>
      </c>
      <c r="V8" s="3"/>
      <c r="W8" s="9" t="s">
        <v>246</v>
      </c>
      <c r="Y8" s="9" t="s">
        <v>246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71"/>
  <sheetViews>
    <sheetView rightToLeft="1" topLeftCell="A38" workbookViewId="0">
      <selection activeCell="M9" sqref="M9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1" bestFit="1" customWidth="1"/>
    <col min="4" max="4" width="1.28515625" customWidth="1"/>
    <col min="5" max="5" width="17.7109375" bestFit="1" customWidth="1"/>
    <col min="6" max="6" width="1.28515625" customWidth="1"/>
    <col min="7" max="7" width="19.140625" bestFit="1" customWidth="1"/>
    <col min="8" max="8" width="1.28515625" customWidth="1"/>
    <col min="9" max="9" width="18.28515625" bestFit="1" customWidth="1"/>
    <col min="10" max="10" width="1.28515625" customWidth="1"/>
    <col min="11" max="11" width="11" bestFit="1" customWidth="1"/>
    <col min="12" max="12" width="1.28515625" customWidth="1"/>
    <col min="13" max="13" width="17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  <col min="21" max="21" width="12.5703125" bestFit="1" customWidth="1"/>
    <col min="22" max="22" width="12" bestFit="1" customWidth="1"/>
  </cols>
  <sheetData>
    <row r="1" spans="1:1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18" ht="24" x14ac:dyDescent="0.2">
      <c r="A5" s="85" t="s">
        <v>247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1" x14ac:dyDescent="0.2">
      <c r="A6" s="88"/>
      <c r="C6" s="86" t="s">
        <v>126</v>
      </c>
      <c r="D6" s="86"/>
      <c r="E6" s="86"/>
      <c r="F6" s="86"/>
      <c r="G6" s="86"/>
      <c r="H6" s="86"/>
      <c r="I6" s="88"/>
      <c r="K6" s="86" t="s">
        <v>127</v>
      </c>
      <c r="L6" s="86"/>
      <c r="M6" s="86"/>
      <c r="N6" s="86"/>
      <c r="O6" s="86"/>
      <c r="P6" s="86"/>
      <c r="Q6" s="88"/>
      <c r="R6" s="88"/>
    </row>
    <row r="7" spans="1:18" ht="42" x14ac:dyDescent="0.2">
      <c r="A7" s="88"/>
      <c r="C7" s="9" t="s">
        <v>12</v>
      </c>
      <c r="D7" s="3"/>
      <c r="E7" s="9" t="s">
        <v>14</v>
      </c>
      <c r="F7" s="3"/>
      <c r="G7" s="9" t="s">
        <v>236</v>
      </c>
      <c r="H7" s="3"/>
      <c r="I7" s="52" t="s">
        <v>248</v>
      </c>
      <c r="K7" s="9" t="s">
        <v>12</v>
      </c>
      <c r="L7" s="3"/>
      <c r="M7" s="9" t="s">
        <v>14</v>
      </c>
      <c r="N7" s="3"/>
      <c r="O7" s="9" t="s">
        <v>236</v>
      </c>
      <c r="P7" s="3"/>
      <c r="Q7" s="109" t="s">
        <v>248</v>
      </c>
      <c r="R7" s="109"/>
    </row>
    <row r="8" spans="1:18" ht="18.75" x14ac:dyDescent="0.2">
      <c r="A8" s="40" t="s">
        <v>43</v>
      </c>
      <c r="C8" s="39">
        <v>5020000</v>
      </c>
      <c r="E8" s="16">
        <v>29391871590</v>
      </c>
      <c r="F8" s="15"/>
      <c r="G8" s="16">
        <v>29491674210</v>
      </c>
      <c r="H8" s="15"/>
      <c r="I8" s="19">
        <f>E8-G8</f>
        <v>-99802620</v>
      </c>
      <c r="K8" s="39">
        <v>5020000</v>
      </c>
      <c r="M8" s="16">
        <v>29391871590</v>
      </c>
      <c r="N8" s="15"/>
      <c r="O8" s="16">
        <v>28882195784</v>
      </c>
      <c r="P8" s="15"/>
      <c r="Q8" s="103">
        <f>M8-O8</f>
        <v>509675806</v>
      </c>
      <c r="R8" s="103"/>
    </row>
    <row r="9" spans="1:18" ht="18.75" x14ac:dyDescent="0.2">
      <c r="A9" s="6" t="s">
        <v>38</v>
      </c>
      <c r="C9" s="42">
        <v>1000000</v>
      </c>
      <c r="E9" s="17">
        <v>5596501500</v>
      </c>
      <c r="F9" s="15"/>
      <c r="G9" s="17">
        <v>5904657000</v>
      </c>
      <c r="H9" s="15"/>
      <c r="I9" s="81">
        <f t="shared" ref="I9:I59" si="0">E9-G9</f>
        <v>-308155500</v>
      </c>
      <c r="K9" s="42">
        <v>1000000</v>
      </c>
      <c r="M9" s="17">
        <v>5596501500</v>
      </c>
      <c r="N9" s="15"/>
      <c r="O9" s="17">
        <v>6540849012</v>
      </c>
      <c r="P9" s="15"/>
      <c r="Q9" s="103">
        <f t="shared" ref="Q9:Q59" si="1">M9-O9</f>
        <v>-944347512</v>
      </c>
      <c r="R9" s="103"/>
    </row>
    <row r="10" spans="1:18" ht="18.75" x14ac:dyDescent="0.2">
      <c r="A10" s="6" t="s">
        <v>31</v>
      </c>
      <c r="C10" s="42">
        <v>50000</v>
      </c>
      <c r="E10" s="17">
        <v>13373451675</v>
      </c>
      <c r="F10" s="15"/>
      <c r="G10" s="17">
        <v>13411722600</v>
      </c>
      <c r="H10" s="15"/>
      <c r="I10" s="81">
        <f t="shared" si="0"/>
        <v>-38270925</v>
      </c>
      <c r="K10" s="42">
        <v>50000</v>
      </c>
      <c r="M10" s="17">
        <v>13373451675</v>
      </c>
      <c r="N10" s="15"/>
      <c r="O10" s="17">
        <v>13761258598</v>
      </c>
      <c r="P10" s="15"/>
      <c r="Q10" s="103">
        <f t="shared" si="1"/>
        <v>-387806923</v>
      </c>
      <c r="R10" s="103"/>
    </row>
    <row r="11" spans="1:18" ht="18.75" x14ac:dyDescent="0.2">
      <c r="A11" s="6" t="s">
        <v>65</v>
      </c>
      <c r="C11" s="42">
        <v>247253</v>
      </c>
      <c r="E11" s="17">
        <v>2317722795</v>
      </c>
      <c r="F11" s="15"/>
      <c r="G11" s="17">
        <v>2666733014</v>
      </c>
      <c r="H11" s="15"/>
      <c r="I11" s="81">
        <f t="shared" si="0"/>
        <v>-349010219</v>
      </c>
      <c r="K11" s="42">
        <v>247253</v>
      </c>
      <c r="M11" s="17">
        <v>2317722795</v>
      </c>
      <c r="N11" s="15"/>
      <c r="O11" s="17">
        <v>2943333051</v>
      </c>
      <c r="P11" s="15"/>
      <c r="Q11" s="103">
        <f t="shared" si="1"/>
        <v>-625610256</v>
      </c>
      <c r="R11" s="103"/>
    </row>
    <row r="12" spans="1:18" ht="18.75" x14ac:dyDescent="0.2">
      <c r="A12" s="6" t="s">
        <v>36</v>
      </c>
      <c r="C12" s="42">
        <v>428500</v>
      </c>
      <c r="E12" s="17">
        <v>18379760838</v>
      </c>
      <c r="F12" s="15"/>
      <c r="G12" s="17">
        <v>20062265017</v>
      </c>
      <c r="H12" s="15"/>
      <c r="I12" s="81">
        <f t="shared" si="0"/>
        <v>-1682504179</v>
      </c>
      <c r="K12" s="42">
        <v>428500</v>
      </c>
      <c r="M12" s="17">
        <v>18379760838</v>
      </c>
      <c r="N12" s="15"/>
      <c r="O12" s="17">
        <v>18306601308</v>
      </c>
      <c r="P12" s="15"/>
      <c r="Q12" s="103">
        <f t="shared" si="1"/>
        <v>73159530</v>
      </c>
      <c r="R12" s="103"/>
    </row>
    <row r="13" spans="1:18" ht="18.75" x14ac:dyDescent="0.2">
      <c r="A13" s="6" t="s">
        <v>46</v>
      </c>
      <c r="C13" s="42">
        <v>1000000</v>
      </c>
      <c r="E13" s="17">
        <v>5556739500</v>
      </c>
      <c r="F13" s="15"/>
      <c r="G13" s="17">
        <v>5606442000</v>
      </c>
      <c r="H13" s="15"/>
      <c r="I13" s="81">
        <f t="shared" si="0"/>
        <v>-49702500</v>
      </c>
      <c r="K13" s="42">
        <v>1000000</v>
      </c>
      <c r="M13" s="17">
        <v>5556739500</v>
      </c>
      <c r="N13" s="15"/>
      <c r="O13" s="17">
        <v>5874835500</v>
      </c>
      <c r="P13" s="15"/>
      <c r="Q13" s="103">
        <f t="shared" si="1"/>
        <v>-318096000</v>
      </c>
      <c r="R13" s="103"/>
    </row>
    <row r="14" spans="1:18" ht="18.75" x14ac:dyDescent="0.2">
      <c r="A14" s="6" t="s">
        <v>40</v>
      </c>
      <c r="C14" s="42">
        <v>217280</v>
      </c>
      <c r="E14" s="17">
        <v>200220119</v>
      </c>
      <c r="F14" s="15"/>
      <c r="G14" s="17">
        <v>200220119</v>
      </c>
      <c r="H14" s="15"/>
      <c r="I14" s="80">
        <f t="shared" si="0"/>
        <v>0</v>
      </c>
      <c r="K14" s="42">
        <v>217280</v>
      </c>
      <c r="M14" s="17">
        <v>200220119</v>
      </c>
      <c r="N14" s="15"/>
      <c r="O14" s="17">
        <v>98210560</v>
      </c>
      <c r="P14" s="15"/>
      <c r="Q14" s="103">
        <f t="shared" si="1"/>
        <v>102009559</v>
      </c>
      <c r="R14" s="103"/>
    </row>
    <row r="15" spans="1:18" ht="18.75" x14ac:dyDescent="0.2">
      <c r="A15" s="6" t="s">
        <v>32</v>
      </c>
      <c r="C15" s="42">
        <v>100000</v>
      </c>
      <c r="E15" s="17">
        <v>3136227750</v>
      </c>
      <c r="F15" s="15"/>
      <c r="G15" s="17">
        <v>3504026250</v>
      </c>
      <c r="H15" s="15"/>
      <c r="I15" s="81">
        <f t="shared" si="0"/>
        <v>-367798500</v>
      </c>
      <c r="K15" s="42">
        <v>100000</v>
      </c>
      <c r="M15" s="17">
        <v>3136227750</v>
      </c>
      <c r="N15" s="15"/>
      <c r="O15" s="17">
        <v>2651405291</v>
      </c>
      <c r="P15" s="15"/>
      <c r="Q15" s="103">
        <f t="shared" si="1"/>
        <v>484822459</v>
      </c>
      <c r="R15" s="103"/>
    </row>
    <row r="16" spans="1:18" ht="18.75" x14ac:dyDescent="0.2">
      <c r="A16" s="6" t="s">
        <v>48</v>
      </c>
      <c r="C16" s="42">
        <v>200000</v>
      </c>
      <c r="E16" s="17">
        <v>5501072700</v>
      </c>
      <c r="F16" s="15"/>
      <c r="G16" s="17">
        <v>6377824800</v>
      </c>
      <c r="H16" s="15"/>
      <c r="I16" s="81">
        <f t="shared" si="0"/>
        <v>-876752100</v>
      </c>
      <c r="K16" s="42">
        <v>200000</v>
      </c>
      <c r="M16" s="17">
        <v>5501072700</v>
      </c>
      <c r="N16" s="15"/>
      <c r="O16" s="17">
        <v>6928423606</v>
      </c>
      <c r="P16" s="15"/>
      <c r="Q16" s="103">
        <f t="shared" si="1"/>
        <v>-1427350906</v>
      </c>
      <c r="R16" s="103"/>
    </row>
    <row r="17" spans="1:18" ht="18.75" x14ac:dyDescent="0.2">
      <c r="A17" s="6" t="s">
        <v>66</v>
      </c>
      <c r="C17" s="42">
        <v>26299529</v>
      </c>
      <c r="E17" s="17">
        <v>30613507805</v>
      </c>
      <c r="F17" s="15"/>
      <c r="G17" s="17">
        <v>45462758389</v>
      </c>
      <c r="H17" s="15"/>
      <c r="I17" s="81">
        <f t="shared" si="0"/>
        <v>-14849250584</v>
      </c>
      <c r="K17" s="42">
        <v>26299529</v>
      </c>
      <c r="M17" s="17">
        <v>30613507805</v>
      </c>
      <c r="N17" s="15"/>
      <c r="O17" s="17">
        <v>41254214073</v>
      </c>
      <c r="P17" s="15"/>
      <c r="Q17" s="103">
        <f t="shared" si="1"/>
        <v>-10640706268</v>
      </c>
      <c r="R17" s="103"/>
    </row>
    <row r="18" spans="1:18" ht="18.75" x14ac:dyDescent="0.2">
      <c r="A18" s="6" t="s">
        <v>69</v>
      </c>
      <c r="C18" s="42">
        <v>4072601</v>
      </c>
      <c r="E18" s="17">
        <v>23561507719</v>
      </c>
      <c r="F18" s="15"/>
      <c r="G18" s="17">
        <v>28662452690</v>
      </c>
      <c r="H18" s="15"/>
      <c r="I18" s="81">
        <f t="shared" si="0"/>
        <v>-5100944971</v>
      </c>
      <c r="K18" s="42">
        <v>4072601</v>
      </c>
      <c r="M18" s="17">
        <v>23561507719</v>
      </c>
      <c r="N18" s="15"/>
      <c r="O18" s="17">
        <v>18682269366</v>
      </c>
      <c r="P18" s="15"/>
      <c r="Q18" s="103">
        <f t="shared" si="1"/>
        <v>4879238353</v>
      </c>
      <c r="R18" s="103"/>
    </row>
    <row r="19" spans="1:18" ht="18.75" x14ac:dyDescent="0.2">
      <c r="A19" s="6" t="s">
        <v>27</v>
      </c>
      <c r="C19" s="42">
        <v>1891700</v>
      </c>
      <c r="E19" s="17">
        <v>3945172319</v>
      </c>
      <c r="F19" s="15"/>
      <c r="G19" s="17">
        <v>4108770981</v>
      </c>
      <c r="H19" s="15"/>
      <c r="I19" s="81">
        <f t="shared" si="0"/>
        <v>-163598662</v>
      </c>
      <c r="K19" s="42">
        <v>1891700</v>
      </c>
      <c r="M19" s="17">
        <v>3945172319</v>
      </c>
      <c r="N19" s="15"/>
      <c r="O19" s="17">
        <v>5208830946</v>
      </c>
      <c r="P19" s="15"/>
      <c r="Q19" s="103">
        <f t="shared" si="1"/>
        <v>-1263658627</v>
      </c>
      <c r="R19" s="103"/>
    </row>
    <row r="20" spans="1:18" ht="18.75" x14ac:dyDescent="0.2">
      <c r="A20" s="6" t="s">
        <v>20</v>
      </c>
      <c r="C20" s="42">
        <v>40000000</v>
      </c>
      <c r="E20" s="17">
        <v>15268608000</v>
      </c>
      <c r="F20" s="15"/>
      <c r="G20" s="17">
        <v>22783626000</v>
      </c>
      <c r="H20" s="15"/>
      <c r="I20" s="81">
        <f t="shared" si="0"/>
        <v>-7515018000</v>
      </c>
      <c r="K20" s="42">
        <v>40000000</v>
      </c>
      <c r="M20" s="17">
        <v>15268608000</v>
      </c>
      <c r="N20" s="15"/>
      <c r="O20" s="17">
        <v>15719710698</v>
      </c>
      <c r="P20" s="15"/>
      <c r="Q20" s="103">
        <f t="shared" si="1"/>
        <v>-451102698</v>
      </c>
      <c r="R20" s="103"/>
    </row>
    <row r="21" spans="1:18" ht="18.75" x14ac:dyDescent="0.2">
      <c r="A21" s="6" t="s">
        <v>19</v>
      </c>
      <c r="C21" s="42">
        <v>245000</v>
      </c>
      <c r="E21" s="17">
        <v>1590330892</v>
      </c>
      <c r="F21" s="15"/>
      <c r="G21" s="17">
        <v>1799777227</v>
      </c>
      <c r="H21" s="15"/>
      <c r="I21" s="81">
        <f t="shared" si="0"/>
        <v>-209446335</v>
      </c>
      <c r="K21" s="42">
        <v>245000</v>
      </c>
      <c r="M21" s="17">
        <v>1590330892</v>
      </c>
      <c r="N21" s="15"/>
      <c r="O21" s="17">
        <v>1788422413</v>
      </c>
      <c r="P21" s="15"/>
      <c r="Q21" s="103">
        <f t="shared" si="1"/>
        <v>-198091521</v>
      </c>
      <c r="R21" s="103"/>
    </row>
    <row r="22" spans="1:18" ht="18.75" x14ac:dyDescent="0.2">
      <c r="A22" s="6" t="s">
        <v>24</v>
      </c>
      <c r="C22" s="42">
        <v>39313066</v>
      </c>
      <c r="E22" s="17">
        <v>39391786483</v>
      </c>
      <c r="F22" s="15"/>
      <c r="G22" s="17">
        <v>46738667295</v>
      </c>
      <c r="H22" s="15"/>
      <c r="I22" s="81">
        <f t="shared" si="0"/>
        <v>-7346880812</v>
      </c>
      <c r="K22" s="42">
        <v>39313066</v>
      </c>
      <c r="M22" s="17">
        <v>39391786483</v>
      </c>
      <c r="N22" s="15"/>
      <c r="O22" s="17">
        <v>38074842477</v>
      </c>
      <c r="P22" s="15"/>
      <c r="Q22" s="103">
        <f t="shared" si="1"/>
        <v>1316944006</v>
      </c>
      <c r="R22" s="103"/>
    </row>
    <row r="23" spans="1:18" ht="18.75" x14ac:dyDescent="0.2">
      <c r="A23" s="6" t="s">
        <v>56</v>
      </c>
      <c r="C23" s="42">
        <v>3750000</v>
      </c>
      <c r="E23" s="17">
        <v>12182082750</v>
      </c>
      <c r="F23" s="15"/>
      <c r="G23" s="17">
        <v>13009629375</v>
      </c>
      <c r="H23" s="15"/>
      <c r="I23" s="81">
        <f t="shared" si="0"/>
        <v>-827546625</v>
      </c>
      <c r="K23" s="42">
        <v>3750000</v>
      </c>
      <c r="M23" s="17">
        <v>12182082750</v>
      </c>
      <c r="N23" s="15"/>
      <c r="O23" s="17">
        <v>11808212130</v>
      </c>
      <c r="P23" s="15"/>
      <c r="Q23" s="103">
        <f t="shared" si="1"/>
        <v>373870620</v>
      </c>
      <c r="R23" s="103"/>
    </row>
    <row r="24" spans="1:18" ht="18.75" x14ac:dyDescent="0.2">
      <c r="A24" s="6" t="s">
        <v>28</v>
      </c>
      <c r="C24" s="42">
        <v>6062500</v>
      </c>
      <c r="E24" s="17">
        <v>22550894043</v>
      </c>
      <c r="F24" s="15"/>
      <c r="G24" s="17">
        <v>25979931646</v>
      </c>
      <c r="H24" s="15"/>
      <c r="I24" s="81">
        <f t="shared" si="0"/>
        <v>-3429037603</v>
      </c>
      <c r="K24" s="42">
        <v>6062500</v>
      </c>
      <c r="M24" s="17">
        <v>22550894043</v>
      </c>
      <c r="N24" s="15"/>
      <c r="O24" s="17">
        <v>28003836105</v>
      </c>
      <c r="P24" s="15"/>
      <c r="Q24" s="103">
        <f t="shared" si="1"/>
        <v>-5452942062</v>
      </c>
      <c r="R24" s="103"/>
    </row>
    <row r="25" spans="1:18" ht="18.75" x14ac:dyDescent="0.2">
      <c r="A25" s="6" t="s">
        <v>47</v>
      </c>
      <c r="C25" s="42">
        <v>1200000</v>
      </c>
      <c r="E25" s="17">
        <v>9542880000</v>
      </c>
      <c r="F25" s="15"/>
      <c r="G25" s="17">
        <v>11284455600</v>
      </c>
      <c r="H25" s="15"/>
      <c r="I25" s="81">
        <f t="shared" si="0"/>
        <v>-1741575600</v>
      </c>
      <c r="K25" s="42">
        <v>1200000</v>
      </c>
      <c r="M25" s="17">
        <v>9542880000</v>
      </c>
      <c r="N25" s="15"/>
      <c r="O25" s="17">
        <v>12046928609</v>
      </c>
      <c r="P25" s="15"/>
      <c r="Q25" s="103">
        <f t="shared" si="1"/>
        <v>-2504048609</v>
      </c>
      <c r="R25" s="103"/>
    </row>
    <row r="26" spans="1:18" ht="18.75" x14ac:dyDescent="0.2">
      <c r="A26" s="6" t="s">
        <v>45</v>
      </c>
      <c r="C26" s="42">
        <v>600000</v>
      </c>
      <c r="E26" s="17">
        <v>8505091800</v>
      </c>
      <c r="F26" s="15"/>
      <c r="G26" s="17">
        <v>11958421500</v>
      </c>
      <c r="H26" s="15"/>
      <c r="I26" s="81">
        <f t="shared" si="0"/>
        <v>-3453329700</v>
      </c>
      <c r="K26" s="42">
        <v>600000</v>
      </c>
      <c r="M26" s="17">
        <v>8505091800</v>
      </c>
      <c r="N26" s="15"/>
      <c r="O26" s="17">
        <v>13670175600</v>
      </c>
      <c r="P26" s="15"/>
      <c r="Q26" s="103">
        <f t="shared" si="1"/>
        <v>-5165083800</v>
      </c>
      <c r="R26" s="103"/>
    </row>
    <row r="27" spans="1:18" ht="18.75" x14ac:dyDescent="0.2">
      <c r="A27" s="6" t="s">
        <v>53</v>
      </c>
      <c r="C27" s="42">
        <v>1100000</v>
      </c>
      <c r="E27" s="17">
        <v>63048615300</v>
      </c>
      <c r="F27" s="15"/>
      <c r="G27" s="17">
        <v>72135226350</v>
      </c>
      <c r="H27" s="15"/>
      <c r="I27" s="81">
        <f t="shared" si="0"/>
        <v>-9086611050</v>
      </c>
      <c r="K27" s="42">
        <v>1100000</v>
      </c>
      <c r="M27" s="17">
        <v>63048615300</v>
      </c>
      <c r="N27" s="15"/>
      <c r="O27" s="17">
        <v>63604590011</v>
      </c>
      <c r="P27" s="15"/>
      <c r="Q27" s="103">
        <f t="shared" si="1"/>
        <v>-555974711</v>
      </c>
      <c r="R27" s="103"/>
    </row>
    <row r="28" spans="1:18" ht="18.75" x14ac:dyDescent="0.2">
      <c r="A28" s="6" t="s">
        <v>58</v>
      </c>
      <c r="C28" s="42">
        <v>6800000</v>
      </c>
      <c r="E28" s="17">
        <v>14505972840</v>
      </c>
      <c r="F28" s="15"/>
      <c r="G28" s="17">
        <v>21312829620</v>
      </c>
      <c r="H28" s="15"/>
      <c r="I28" s="81">
        <f t="shared" si="0"/>
        <v>-6806856780</v>
      </c>
      <c r="K28" s="42">
        <v>6800000</v>
      </c>
      <c r="M28" s="17">
        <v>14505972840</v>
      </c>
      <c r="N28" s="15"/>
      <c r="O28" s="17">
        <v>27838489397</v>
      </c>
      <c r="P28" s="15"/>
      <c r="Q28" s="103">
        <f t="shared" si="1"/>
        <v>-13332516557</v>
      </c>
      <c r="R28" s="103"/>
    </row>
    <row r="29" spans="1:18" ht="18.75" x14ac:dyDescent="0.2">
      <c r="A29" s="6" t="s">
        <v>30</v>
      </c>
      <c r="C29" s="42">
        <v>4000000</v>
      </c>
      <c r="E29" s="17">
        <v>10055809800</v>
      </c>
      <c r="F29" s="15"/>
      <c r="G29" s="17">
        <v>13527032400</v>
      </c>
      <c r="H29" s="15"/>
      <c r="I29" s="81">
        <f t="shared" si="0"/>
        <v>-3471222600</v>
      </c>
      <c r="K29" s="42">
        <v>4000000</v>
      </c>
      <c r="M29" s="17">
        <v>10055809800</v>
      </c>
      <c r="N29" s="15"/>
      <c r="O29" s="17">
        <v>14046504299</v>
      </c>
      <c r="P29" s="15"/>
      <c r="Q29" s="103">
        <f t="shared" si="1"/>
        <v>-3990694499</v>
      </c>
      <c r="R29" s="103"/>
    </row>
    <row r="30" spans="1:18" ht="18.75" x14ac:dyDescent="0.2">
      <c r="A30" s="6" t="s">
        <v>63</v>
      </c>
      <c r="C30" s="42">
        <v>350000</v>
      </c>
      <c r="E30" s="17">
        <v>1670351917</v>
      </c>
      <c r="F30" s="15"/>
      <c r="G30" s="17">
        <v>1725670800</v>
      </c>
      <c r="H30" s="15"/>
      <c r="I30" s="81">
        <f t="shared" si="0"/>
        <v>-55318883</v>
      </c>
      <c r="K30" s="42">
        <v>350000</v>
      </c>
      <c r="M30" s="17">
        <v>1670351917</v>
      </c>
      <c r="N30" s="15"/>
      <c r="O30" s="17">
        <v>1819608525</v>
      </c>
      <c r="P30" s="15"/>
      <c r="Q30" s="103">
        <f t="shared" si="1"/>
        <v>-149256608</v>
      </c>
      <c r="R30" s="103"/>
    </row>
    <row r="31" spans="1:18" ht="18.75" x14ac:dyDescent="0.2">
      <c r="A31" s="6" t="s">
        <v>60</v>
      </c>
      <c r="C31" s="42">
        <v>600000</v>
      </c>
      <c r="E31" s="17">
        <v>8582627700</v>
      </c>
      <c r="F31" s="15"/>
      <c r="G31" s="17">
        <v>10282453200</v>
      </c>
      <c r="H31" s="15"/>
      <c r="I31" s="81">
        <f t="shared" si="0"/>
        <v>-1699825500</v>
      </c>
      <c r="K31" s="42">
        <v>600000</v>
      </c>
      <c r="M31" s="17">
        <v>8582627700</v>
      </c>
      <c r="N31" s="15"/>
      <c r="O31" s="17">
        <v>8956124786</v>
      </c>
      <c r="P31" s="15"/>
      <c r="Q31" s="103">
        <f t="shared" si="1"/>
        <v>-373497086</v>
      </c>
      <c r="R31" s="103"/>
    </row>
    <row r="32" spans="1:18" ht="18.75" x14ac:dyDescent="0.2">
      <c r="A32" s="6" t="s">
        <v>55</v>
      </c>
      <c r="C32" s="42">
        <v>250000</v>
      </c>
      <c r="E32" s="17">
        <v>1491075000</v>
      </c>
      <c r="F32" s="15"/>
      <c r="G32" s="17">
        <v>1715233275</v>
      </c>
      <c r="H32" s="15"/>
      <c r="I32" s="81">
        <f t="shared" si="0"/>
        <v>-224158275</v>
      </c>
      <c r="K32" s="42">
        <v>250000</v>
      </c>
      <c r="M32" s="17">
        <v>1491075000</v>
      </c>
      <c r="N32" s="15"/>
      <c r="O32" s="17">
        <v>1824905501</v>
      </c>
      <c r="P32" s="15"/>
      <c r="Q32" s="103">
        <f t="shared" si="1"/>
        <v>-333830501</v>
      </c>
      <c r="R32" s="103"/>
    </row>
    <row r="33" spans="1:18" ht="18.75" x14ac:dyDescent="0.2">
      <c r="A33" s="6" t="s">
        <v>37</v>
      </c>
      <c r="C33" s="42">
        <v>900000</v>
      </c>
      <c r="E33" s="17">
        <v>3115153890</v>
      </c>
      <c r="F33" s="15"/>
      <c r="G33" s="17">
        <v>3443488605</v>
      </c>
      <c r="H33" s="15"/>
      <c r="I33" s="81">
        <f t="shared" si="0"/>
        <v>-328334715</v>
      </c>
      <c r="K33" s="42">
        <v>900000</v>
      </c>
      <c r="M33" s="17">
        <v>3115153890</v>
      </c>
      <c r="N33" s="15"/>
      <c r="O33" s="17">
        <v>2934412033</v>
      </c>
      <c r="P33" s="15"/>
      <c r="Q33" s="103">
        <f t="shared" si="1"/>
        <v>180741857</v>
      </c>
      <c r="R33" s="103"/>
    </row>
    <row r="34" spans="1:18" ht="18.75" x14ac:dyDescent="0.2">
      <c r="A34" s="6" t="s">
        <v>67</v>
      </c>
      <c r="C34" s="42">
        <v>50000</v>
      </c>
      <c r="E34" s="17">
        <v>521379229</v>
      </c>
      <c r="F34" s="15"/>
      <c r="G34" s="17">
        <v>555673950</v>
      </c>
      <c r="H34" s="15"/>
      <c r="I34" s="81">
        <f t="shared" si="0"/>
        <v>-34294721</v>
      </c>
      <c r="K34" s="42">
        <v>50000</v>
      </c>
      <c r="M34" s="17">
        <v>521379229</v>
      </c>
      <c r="N34" s="15"/>
      <c r="O34" s="17">
        <v>908064676</v>
      </c>
      <c r="P34" s="15"/>
      <c r="Q34" s="103">
        <f t="shared" si="1"/>
        <v>-386685447</v>
      </c>
      <c r="R34" s="103"/>
    </row>
    <row r="35" spans="1:18" ht="18.75" x14ac:dyDescent="0.2">
      <c r="A35" s="6" t="s">
        <v>68</v>
      </c>
      <c r="C35" s="42">
        <v>3432565</v>
      </c>
      <c r="E35" s="17">
        <v>14491363838</v>
      </c>
      <c r="F35" s="15"/>
      <c r="G35" s="17">
        <v>16282737988</v>
      </c>
      <c r="H35" s="15"/>
      <c r="I35" s="81">
        <f t="shared" si="0"/>
        <v>-1791374150</v>
      </c>
      <c r="K35" s="42">
        <v>3432565</v>
      </c>
      <c r="M35" s="17">
        <v>14491363838</v>
      </c>
      <c r="N35" s="15"/>
      <c r="O35" s="17">
        <v>15599050101</v>
      </c>
      <c r="P35" s="15"/>
      <c r="Q35" s="103">
        <f t="shared" si="1"/>
        <v>-1107686263</v>
      </c>
      <c r="R35" s="103"/>
    </row>
    <row r="36" spans="1:18" ht="18.75" x14ac:dyDescent="0.2">
      <c r="A36" s="6" t="s">
        <v>29</v>
      </c>
      <c r="C36" s="42">
        <v>4600000</v>
      </c>
      <c r="E36" s="17">
        <v>14312331900</v>
      </c>
      <c r="F36" s="15"/>
      <c r="G36" s="17">
        <v>15775573500</v>
      </c>
      <c r="H36" s="15"/>
      <c r="I36" s="81">
        <f t="shared" si="0"/>
        <v>-1463241600</v>
      </c>
      <c r="K36" s="42">
        <v>4600000</v>
      </c>
      <c r="M36" s="17">
        <v>14312331900</v>
      </c>
      <c r="N36" s="15"/>
      <c r="O36" s="17">
        <v>16934032351</v>
      </c>
      <c r="P36" s="15"/>
      <c r="Q36" s="103">
        <f t="shared" si="1"/>
        <v>-2621700451</v>
      </c>
      <c r="R36" s="103"/>
    </row>
    <row r="37" spans="1:18" ht="18.75" x14ac:dyDescent="0.2">
      <c r="A37" s="6" t="s">
        <v>54</v>
      </c>
      <c r="C37" s="42">
        <v>6917981</v>
      </c>
      <c r="E37" s="17">
        <v>14551349031</v>
      </c>
      <c r="F37" s="15"/>
      <c r="G37" s="17">
        <v>16469746340</v>
      </c>
      <c r="H37" s="15"/>
      <c r="I37" s="81">
        <f t="shared" si="0"/>
        <v>-1918397309</v>
      </c>
      <c r="K37" s="42">
        <v>6917981</v>
      </c>
      <c r="M37" s="17">
        <v>14551349031</v>
      </c>
      <c r="N37" s="15"/>
      <c r="O37" s="17">
        <v>33710166798</v>
      </c>
      <c r="P37" s="15"/>
      <c r="Q37" s="103">
        <f t="shared" si="1"/>
        <v>-19158817767</v>
      </c>
      <c r="R37" s="103"/>
    </row>
    <row r="38" spans="1:18" ht="18.75" x14ac:dyDescent="0.2">
      <c r="A38" s="6" t="s">
        <v>25</v>
      </c>
      <c r="C38" s="42">
        <v>5769173</v>
      </c>
      <c r="E38" s="17">
        <v>18816031109</v>
      </c>
      <c r="F38" s="15"/>
      <c r="G38" s="17">
        <v>21545818002</v>
      </c>
      <c r="H38" s="15"/>
      <c r="I38" s="81">
        <f t="shared" si="0"/>
        <v>-2729786893</v>
      </c>
      <c r="K38" s="42">
        <v>5769173</v>
      </c>
      <c r="M38" s="17">
        <v>18816031106</v>
      </c>
      <c r="N38" s="15"/>
      <c r="O38" s="17">
        <v>14232209004</v>
      </c>
      <c r="P38" s="15"/>
      <c r="Q38" s="103">
        <f t="shared" si="1"/>
        <v>4583822102</v>
      </c>
      <c r="R38" s="103"/>
    </row>
    <row r="39" spans="1:18" ht="18.75" x14ac:dyDescent="0.2">
      <c r="A39" s="6" t="s">
        <v>64</v>
      </c>
      <c r="C39" s="42">
        <v>281250</v>
      </c>
      <c r="E39" s="17">
        <v>4811512640</v>
      </c>
      <c r="F39" s="15"/>
      <c r="G39" s="17">
        <v>5214102890</v>
      </c>
      <c r="H39" s="15"/>
      <c r="I39" s="81">
        <f t="shared" si="0"/>
        <v>-402590250</v>
      </c>
      <c r="K39" s="42">
        <v>281250</v>
      </c>
      <c r="M39" s="17">
        <v>4811512640</v>
      </c>
      <c r="N39" s="15"/>
      <c r="O39" s="17">
        <v>4498076250</v>
      </c>
      <c r="P39" s="15"/>
      <c r="Q39" s="103">
        <f t="shared" si="1"/>
        <v>313436390</v>
      </c>
      <c r="R39" s="103"/>
    </row>
    <row r="40" spans="1:18" ht="18.75" x14ac:dyDescent="0.2">
      <c r="A40" s="6" t="s">
        <v>22</v>
      </c>
      <c r="C40" s="42">
        <v>1750000</v>
      </c>
      <c r="E40" s="17">
        <v>6126827175</v>
      </c>
      <c r="F40" s="15"/>
      <c r="G40" s="17">
        <v>6502578075</v>
      </c>
      <c r="H40" s="15"/>
      <c r="I40" s="81">
        <f t="shared" si="0"/>
        <v>-375750900</v>
      </c>
      <c r="K40" s="42">
        <v>1750000</v>
      </c>
      <c r="M40" s="17">
        <v>6126827175</v>
      </c>
      <c r="N40" s="15"/>
      <c r="O40" s="17">
        <v>3871011690</v>
      </c>
      <c r="P40" s="15"/>
      <c r="Q40" s="103">
        <f t="shared" si="1"/>
        <v>2255815485</v>
      </c>
      <c r="R40" s="103"/>
    </row>
    <row r="41" spans="1:18" ht="18.75" x14ac:dyDescent="0.2">
      <c r="A41" s="6" t="s">
        <v>51</v>
      </c>
      <c r="C41" s="42">
        <v>144172</v>
      </c>
      <c r="E41" s="17">
        <v>15485096781</v>
      </c>
      <c r="F41" s="15"/>
      <c r="G41" s="17">
        <v>18414438551</v>
      </c>
      <c r="H41" s="15"/>
      <c r="I41" s="81">
        <f t="shared" si="0"/>
        <v>-2929341770</v>
      </c>
      <c r="K41" s="42">
        <v>144172</v>
      </c>
      <c r="M41" s="17">
        <v>15485096788</v>
      </c>
      <c r="N41" s="15"/>
      <c r="O41" s="17">
        <v>8471300980</v>
      </c>
      <c r="P41" s="15"/>
      <c r="Q41" s="103">
        <f t="shared" si="1"/>
        <v>7013795808</v>
      </c>
      <c r="R41" s="103"/>
    </row>
    <row r="42" spans="1:18" ht="18.75" x14ac:dyDescent="0.2">
      <c r="A42" s="6" t="s">
        <v>21</v>
      </c>
      <c r="C42" s="42">
        <v>1735520</v>
      </c>
      <c r="E42" s="17">
        <v>19253161200</v>
      </c>
      <c r="F42" s="15"/>
      <c r="G42" s="17">
        <v>24238970866</v>
      </c>
      <c r="H42" s="15"/>
      <c r="I42" s="81">
        <f t="shared" si="0"/>
        <v>-4985809666</v>
      </c>
      <c r="K42" s="42">
        <v>1735520</v>
      </c>
      <c r="M42" s="17">
        <v>19253161200</v>
      </c>
      <c r="N42" s="15"/>
      <c r="O42" s="17">
        <v>24825536853</v>
      </c>
      <c r="P42" s="15"/>
      <c r="Q42" s="103">
        <f t="shared" si="1"/>
        <v>-5572375653</v>
      </c>
      <c r="R42" s="103"/>
    </row>
    <row r="43" spans="1:18" ht="18.75" x14ac:dyDescent="0.2">
      <c r="A43" s="6" t="s">
        <v>41</v>
      </c>
      <c r="C43" s="42">
        <v>650000</v>
      </c>
      <c r="E43" s="17">
        <v>18162784575</v>
      </c>
      <c r="F43" s="15"/>
      <c r="G43" s="17">
        <v>18724919850</v>
      </c>
      <c r="H43" s="15"/>
      <c r="I43" s="81">
        <f t="shared" si="0"/>
        <v>-562135275</v>
      </c>
      <c r="K43" s="42">
        <v>650000</v>
      </c>
      <c r="M43" s="17">
        <v>18162784575</v>
      </c>
      <c r="N43" s="15"/>
      <c r="O43" s="17">
        <v>20168699200</v>
      </c>
      <c r="P43" s="15"/>
      <c r="Q43" s="103">
        <f t="shared" si="1"/>
        <v>-2005914625</v>
      </c>
      <c r="R43" s="103"/>
    </row>
    <row r="44" spans="1:18" ht="18.75" x14ac:dyDescent="0.2">
      <c r="A44" s="6" t="s">
        <v>18</v>
      </c>
      <c r="C44" s="42">
        <v>1800000</v>
      </c>
      <c r="E44" s="17">
        <v>14761642500</v>
      </c>
      <c r="F44" s="15"/>
      <c r="G44" s="17">
        <v>17499256200</v>
      </c>
      <c r="H44" s="15"/>
      <c r="I44" s="81">
        <f t="shared" si="0"/>
        <v>-2737613700</v>
      </c>
      <c r="K44" s="42">
        <v>1800000</v>
      </c>
      <c r="M44" s="17">
        <v>14761642500</v>
      </c>
      <c r="N44" s="15"/>
      <c r="O44" s="17">
        <v>19638207270</v>
      </c>
      <c r="P44" s="15"/>
      <c r="Q44" s="103">
        <f t="shared" si="1"/>
        <v>-4876564770</v>
      </c>
      <c r="R44" s="103"/>
    </row>
    <row r="45" spans="1:18" ht="18.75" x14ac:dyDescent="0.2">
      <c r="A45" s="6" t="s">
        <v>50</v>
      </c>
      <c r="C45" s="42">
        <v>4000000</v>
      </c>
      <c r="E45" s="17">
        <v>56501802000</v>
      </c>
      <c r="F45" s="15"/>
      <c r="G45" s="17">
        <v>63539676000</v>
      </c>
      <c r="H45" s="15"/>
      <c r="I45" s="81">
        <f t="shared" si="0"/>
        <v>-7037874000</v>
      </c>
      <c r="K45" s="42">
        <v>4000000</v>
      </c>
      <c r="M45" s="17">
        <v>56501802000</v>
      </c>
      <c r="N45" s="15"/>
      <c r="O45" s="17">
        <v>34155558000</v>
      </c>
      <c r="P45" s="15"/>
      <c r="Q45" s="103">
        <f t="shared" si="1"/>
        <v>22346244000</v>
      </c>
      <c r="R45" s="103"/>
    </row>
    <row r="46" spans="1:18" ht="18.75" x14ac:dyDescent="0.2">
      <c r="A46" s="6" t="s">
        <v>49</v>
      </c>
      <c r="C46" s="42">
        <v>693476</v>
      </c>
      <c r="E46" s="17">
        <v>18888185007</v>
      </c>
      <c r="F46" s="15"/>
      <c r="G46" s="17">
        <v>15717175845</v>
      </c>
      <c r="H46" s="15"/>
      <c r="I46" s="81">
        <f t="shared" si="0"/>
        <v>3171009162</v>
      </c>
      <c r="K46" s="42">
        <v>693476</v>
      </c>
      <c r="M46" s="17">
        <v>18888185007</v>
      </c>
      <c r="N46" s="15"/>
      <c r="O46" s="17">
        <v>15717175845</v>
      </c>
      <c r="P46" s="15"/>
      <c r="Q46" s="103">
        <f t="shared" si="1"/>
        <v>3171009162</v>
      </c>
      <c r="R46" s="103"/>
    </row>
    <row r="47" spans="1:18" ht="18.75" x14ac:dyDescent="0.2">
      <c r="A47" s="6" t="s">
        <v>42</v>
      </c>
      <c r="C47" s="42">
        <v>595000</v>
      </c>
      <c r="E47" s="17">
        <v>17300197687</v>
      </c>
      <c r="F47" s="15"/>
      <c r="G47" s="17">
        <v>21588280875</v>
      </c>
      <c r="H47" s="15"/>
      <c r="I47" s="81">
        <f t="shared" si="0"/>
        <v>-4288083188</v>
      </c>
      <c r="K47" s="42">
        <v>595000</v>
      </c>
      <c r="M47" s="17">
        <v>17300197687</v>
      </c>
      <c r="N47" s="15"/>
      <c r="O47" s="17">
        <v>11029405607</v>
      </c>
      <c r="P47" s="15"/>
      <c r="Q47" s="103">
        <f t="shared" si="1"/>
        <v>6270792080</v>
      </c>
      <c r="R47" s="103"/>
    </row>
    <row r="48" spans="1:18" ht="18.75" x14ac:dyDescent="0.2">
      <c r="A48" s="6" t="s">
        <v>23</v>
      </c>
      <c r="C48" s="42">
        <v>60000000</v>
      </c>
      <c r="E48" s="17">
        <v>27435780000</v>
      </c>
      <c r="F48" s="15"/>
      <c r="G48" s="17">
        <v>35070084000</v>
      </c>
      <c r="H48" s="15"/>
      <c r="I48" s="81">
        <f t="shared" si="0"/>
        <v>-7634304000</v>
      </c>
      <c r="K48" s="42">
        <v>60000000</v>
      </c>
      <c r="M48" s="17">
        <v>27435780000</v>
      </c>
      <c r="N48" s="15"/>
      <c r="O48" s="17">
        <v>36463439794</v>
      </c>
      <c r="P48" s="15"/>
      <c r="Q48" s="103">
        <f t="shared" si="1"/>
        <v>-9027659794</v>
      </c>
      <c r="R48" s="103"/>
    </row>
    <row r="49" spans="1:21" ht="18.75" x14ac:dyDescent="0.2">
      <c r="A49" s="6" t="s">
        <v>62</v>
      </c>
      <c r="C49" s="42">
        <v>4000999</v>
      </c>
      <c r="E49" s="17">
        <v>21635930228</v>
      </c>
      <c r="F49" s="15"/>
      <c r="G49" s="17">
        <v>26846053127</v>
      </c>
      <c r="H49" s="15"/>
      <c r="I49" s="81">
        <f t="shared" si="0"/>
        <v>-5210122899</v>
      </c>
      <c r="K49" s="42">
        <v>4000999</v>
      </c>
      <c r="M49" s="17">
        <v>21635930226</v>
      </c>
      <c r="N49" s="15"/>
      <c r="O49" s="17">
        <v>24736421140</v>
      </c>
      <c r="P49" s="15"/>
      <c r="Q49" s="103">
        <f t="shared" si="1"/>
        <v>-3100490914</v>
      </c>
      <c r="R49" s="103"/>
    </row>
    <row r="50" spans="1:21" ht="18.75" x14ac:dyDescent="0.2">
      <c r="A50" s="6" t="s">
        <v>34</v>
      </c>
      <c r="C50" s="42">
        <v>10660149</v>
      </c>
      <c r="E50" s="17">
        <v>14083042359</v>
      </c>
      <c r="F50" s="15"/>
      <c r="G50" s="17">
        <v>16022242323</v>
      </c>
      <c r="H50" s="15"/>
      <c r="I50" s="81">
        <f t="shared" si="0"/>
        <v>-1939199964</v>
      </c>
      <c r="K50" s="42">
        <v>10660149</v>
      </c>
      <c r="M50" s="17">
        <v>14083042359</v>
      </c>
      <c r="N50" s="15"/>
      <c r="O50" s="17">
        <v>17366735140</v>
      </c>
      <c r="P50" s="15"/>
      <c r="Q50" s="103">
        <f t="shared" si="1"/>
        <v>-3283692781</v>
      </c>
      <c r="R50" s="103"/>
    </row>
    <row r="51" spans="1:21" ht="18.75" x14ac:dyDescent="0.2">
      <c r="A51" s="6" t="s">
        <v>52</v>
      </c>
      <c r="C51" s="42">
        <v>1268806</v>
      </c>
      <c r="E51" s="17">
        <v>20407131859</v>
      </c>
      <c r="F51" s="15"/>
      <c r="G51" s="17">
        <v>24644954048</v>
      </c>
      <c r="H51" s="15"/>
      <c r="I51" s="81">
        <f t="shared" si="0"/>
        <v>-4237822189</v>
      </c>
      <c r="K51" s="42">
        <v>1268806</v>
      </c>
      <c r="M51" s="17">
        <v>20407131857</v>
      </c>
      <c r="N51" s="15"/>
      <c r="O51" s="17">
        <v>24663078494</v>
      </c>
      <c r="P51" s="15"/>
      <c r="Q51" s="103">
        <f t="shared" si="1"/>
        <v>-4255946637</v>
      </c>
      <c r="R51" s="103"/>
    </row>
    <row r="52" spans="1:21" ht="18.75" x14ac:dyDescent="0.2">
      <c r="A52" s="6" t="s">
        <v>26</v>
      </c>
      <c r="C52" s="42">
        <v>426720</v>
      </c>
      <c r="E52" s="17">
        <v>817396817</v>
      </c>
      <c r="F52" s="15"/>
      <c r="G52" s="17">
        <v>817396817</v>
      </c>
      <c r="H52" s="15"/>
      <c r="I52" s="80">
        <f t="shared" si="0"/>
        <v>0</v>
      </c>
      <c r="K52" s="42">
        <v>426720</v>
      </c>
      <c r="M52" s="17">
        <v>817396817</v>
      </c>
      <c r="N52" s="15"/>
      <c r="O52" s="17">
        <v>944498187</v>
      </c>
      <c r="P52" s="15"/>
      <c r="Q52" s="103">
        <f t="shared" si="1"/>
        <v>-127101370</v>
      </c>
      <c r="R52" s="103"/>
    </row>
    <row r="53" spans="1:21" ht="18.75" x14ac:dyDescent="0.2">
      <c r="A53" s="6" t="s">
        <v>39</v>
      </c>
      <c r="C53" s="42">
        <v>617383</v>
      </c>
      <c r="E53" s="17">
        <v>613709571</v>
      </c>
      <c r="F53" s="15"/>
      <c r="G53" s="17">
        <v>613709571</v>
      </c>
      <c r="H53" s="15"/>
      <c r="I53" s="80">
        <f t="shared" si="0"/>
        <v>0</v>
      </c>
      <c r="K53" s="42">
        <v>617383</v>
      </c>
      <c r="M53" s="17">
        <v>613709571</v>
      </c>
      <c r="N53" s="15"/>
      <c r="O53" s="17">
        <v>1861994838</v>
      </c>
      <c r="P53" s="15"/>
      <c r="Q53" s="103">
        <f t="shared" si="1"/>
        <v>-1248285267</v>
      </c>
      <c r="R53" s="103"/>
    </row>
    <row r="54" spans="1:21" ht="18.75" x14ac:dyDescent="0.2">
      <c r="A54" s="6" t="s">
        <v>57</v>
      </c>
      <c r="C54" s="42">
        <v>1206000</v>
      </c>
      <c r="E54" s="17">
        <v>18425929491</v>
      </c>
      <c r="F54" s="15"/>
      <c r="G54" s="17">
        <v>20931472278</v>
      </c>
      <c r="H54" s="15"/>
      <c r="I54" s="81">
        <f t="shared" si="0"/>
        <v>-2505542787</v>
      </c>
      <c r="K54" s="42">
        <v>1206000</v>
      </c>
      <c r="M54" s="17">
        <v>18425929491</v>
      </c>
      <c r="N54" s="15"/>
      <c r="O54" s="17">
        <v>20026106994</v>
      </c>
      <c r="P54" s="15"/>
      <c r="Q54" s="103">
        <f t="shared" si="1"/>
        <v>-1600177503</v>
      </c>
      <c r="R54" s="103"/>
    </row>
    <row r="55" spans="1:21" ht="18.75" x14ac:dyDescent="0.2">
      <c r="A55" s="6" t="s">
        <v>61</v>
      </c>
      <c r="C55" s="42">
        <v>175000</v>
      </c>
      <c r="E55" s="17">
        <v>7097517000</v>
      </c>
      <c r="F55" s="15"/>
      <c r="G55" s="17">
        <v>7984706625</v>
      </c>
      <c r="H55" s="15"/>
      <c r="I55" s="81">
        <f t="shared" si="0"/>
        <v>-887189625</v>
      </c>
      <c r="K55" s="42">
        <v>175000</v>
      </c>
      <c r="M55" s="17">
        <v>7097517000</v>
      </c>
      <c r="N55" s="15"/>
      <c r="O55" s="17">
        <v>7339157909</v>
      </c>
      <c r="P55" s="15"/>
      <c r="Q55" s="103">
        <f t="shared" si="1"/>
        <v>-241640909</v>
      </c>
      <c r="R55" s="103"/>
    </row>
    <row r="56" spans="1:21" ht="18.75" x14ac:dyDescent="0.2">
      <c r="A56" s="6" t="s">
        <v>44</v>
      </c>
      <c r="C56" s="42">
        <v>1440000</v>
      </c>
      <c r="E56" s="17">
        <v>4707979848</v>
      </c>
      <c r="F56" s="15"/>
      <c r="G56" s="17">
        <v>5635547783</v>
      </c>
      <c r="H56" s="15"/>
      <c r="I56" s="81">
        <f t="shared" si="0"/>
        <v>-927567935</v>
      </c>
      <c r="K56" s="42">
        <v>1440000</v>
      </c>
      <c r="M56" s="17">
        <v>4707979848</v>
      </c>
      <c r="N56" s="15"/>
      <c r="O56" s="17">
        <v>5980204800</v>
      </c>
      <c r="P56" s="15"/>
      <c r="Q56" s="103">
        <f>M56-O56</f>
        <v>-1272224952</v>
      </c>
      <c r="R56" s="103"/>
    </row>
    <row r="57" spans="1:21" ht="18.75" x14ac:dyDescent="0.2">
      <c r="A57" s="6" t="s">
        <v>33</v>
      </c>
      <c r="C57" s="42">
        <v>250000</v>
      </c>
      <c r="E57" s="17">
        <v>14475853125</v>
      </c>
      <c r="F57" s="15"/>
      <c r="G57" s="17">
        <v>11804343750</v>
      </c>
      <c r="H57" s="15"/>
      <c r="I57" s="81">
        <f t="shared" si="0"/>
        <v>2671509375</v>
      </c>
      <c r="K57" s="42">
        <v>250000</v>
      </c>
      <c r="M57" s="17">
        <v>14475853125</v>
      </c>
      <c r="N57" s="15"/>
      <c r="O57" s="17">
        <v>11623044150</v>
      </c>
      <c r="P57" s="15"/>
      <c r="Q57" s="103">
        <f t="shared" si="1"/>
        <v>2852808975</v>
      </c>
      <c r="R57" s="103"/>
    </row>
    <row r="58" spans="1:21" ht="18.75" x14ac:dyDescent="0.2">
      <c r="A58" s="6" t="s">
        <v>59</v>
      </c>
      <c r="C58" s="42">
        <v>3280000</v>
      </c>
      <c r="E58" s="17">
        <v>23312460600</v>
      </c>
      <c r="F58" s="15"/>
      <c r="G58" s="17">
        <v>26377315560</v>
      </c>
      <c r="H58" s="15"/>
      <c r="I58" s="81">
        <f t="shared" si="0"/>
        <v>-3064854960</v>
      </c>
      <c r="K58" s="42">
        <v>3280000</v>
      </c>
      <c r="M58" s="17">
        <v>23312460600</v>
      </c>
      <c r="N58" s="15"/>
      <c r="O58" s="17">
        <v>29974190257</v>
      </c>
      <c r="P58" s="15"/>
      <c r="Q58" s="103">
        <f t="shared" si="1"/>
        <v>-6661729657</v>
      </c>
      <c r="R58" s="103"/>
    </row>
    <row r="59" spans="1:21" ht="18.75" x14ac:dyDescent="0.2">
      <c r="A59" s="40" t="s">
        <v>35</v>
      </c>
      <c r="C59" s="50">
        <v>4600000</v>
      </c>
      <c r="E59" s="18">
        <v>32831483400</v>
      </c>
      <c r="F59" s="15"/>
      <c r="G59" s="18">
        <v>33060114900</v>
      </c>
      <c r="H59" s="15"/>
      <c r="I59" s="81">
        <f t="shared" si="0"/>
        <v>-228631500</v>
      </c>
      <c r="K59" s="50">
        <v>4600000</v>
      </c>
      <c r="M59" s="18">
        <v>32831483400</v>
      </c>
      <c r="N59" s="15"/>
      <c r="O59" s="18">
        <v>28078241681</v>
      </c>
      <c r="P59" s="15"/>
      <c r="Q59" s="110">
        <f t="shared" si="1"/>
        <v>4753241719</v>
      </c>
      <c r="R59" s="110"/>
    </row>
    <row r="60" spans="1:21" s="11" customFormat="1" ht="21.75" thickBot="1" x14ac:dyDescent="0.25">
      <c r="A60" s="35"/>
      <c r="C60" s="14"/>
      <c r="E60" s="22">
        <f>SUM(E8:E59)</f>
        <v>772902915695</v>
      </c>
      <c r="F60" s="20"/>
      <c r="G60" s="22">
        <f>SUM(G8:G59)</f>
        <v>895032879677</v>
      </c>
      <c r="H60" s="20"/>
      <c r="I60" s="53">
        <f>SUM(I8:I59)</f>
        <v>-122129963982</v>
      </c>
      <c r="K60" s="14"/>
      <c r="M60" s="22">
        <f>SUM(M8:M59)</f>
        <v>772902915695</v>
      </c>
      <c r="N60" s="20"/>
      <c r="O60" s="22">
        <f>SUM(O8:O59)</f>
        <v>826084797688</v>
      </c>
      <c r="P60" s="20"/>
      <c r="Q60" s="104">
        <f>SUM(Q8:R59)</f>
        <v>-53181881993</v>
      </c>
      <c r="R60" s="104"/>
      <c r="U60"/>
    </row>
    <row r="61" spans="1:21" ht="13.5" thickTop="1" x14ac:dyDescent="0.2"/>
    <row r="62" spans="1:21" x14ac:dyDescent="0.2">
      <c r="E62" s="32"/>
      <c r="F62" s="32"/>
      <c r="G62" s="32"/>
      <c r="H62" s="32"/>
      <c r="I62" s="33">
        <v>-122129963982</v>
      </c>
      <c r="M62" s="32"/>
      <c r="N62" s="32"/>
      <c r="O62" s="32"/>
      <c r="Q62" s="32"/>
    </row>
    <row r="63" spans="1:21" x14ac:dyDescent="0.2">
      <c r="E63" s="33">
        <v>777529214522</v>
      </c>
      <c r="F63" s="32"/>
      <c r="G63" s="33">
        <v>895032879678</v>
      </c>
      <c r="H63" s="32"/>
      <c r="I63" s="32"/>
      <c r="M63" s="33">
        <v>777529214522</v>
      </c>
      <c r="N63" s="32"/>
      <c r="O63" s="33">
        <v>826084797689</v>
      </c>
      <c r="Q63" s="33">
        <v>-53181881993</v>
      </c>
    </row>
    <row r="64" spans="1:21" x14ac:dyDescent="0.2">
      <c r="E64" s="33">
        <v>738652754</v>
      </c>
      <c r="F64" s="32"/>
      <c r="G64" s="34">
        <f>G60+G63</f>
        <v>1790065759355</v>
      </c>
      <c r="H64" s="32"/>
      <c r="I64" s="34">
        <f>I60-I62</f>
        <v>0</v>
      </c>
      <c r="M64" s="33">
        <v>738652754</v>
      </c>
      <c r="N64" s="32"/>
      <c r="O64" s="34">
        <f>O60+O63</f>
        <v>1652169595377</v>
      </c>
      <c r="Q64" s="32"/>
    </row>
    <row r="65" spans="5:17" x14ac:dyDescent="0.2">
      <c r="E65" s="33">
        <v>3887646073</v>
      </c>
      <c r="F65" s="32"/>
      <c r="G65" s="32"/>
      <c r="H65" s="32"/>
      <c r="I65" s="32"/>
      <c r="M65" s="33">
        <v>3887646073</v>
      </c>
      <c r="N65" s="32"/>
      <c r="O65" s="32"/>
      <c r="Q65" s="34">
        <f>Q60-Q63</f>
        <v>0</v>
      </c>
    </row>
    <row r="66" spans="5:17" x14ac:dyDescent="0.2">
      <c r="E66" s="33">
        <f>E63-E64-E65</f>
        <v>772902915695</v>
      </c>
      <c r="F66" s="32"/>
      <c r="G66" s="32"/>
      <c r="H66" s="32"/>
      <c r="I66" s="32"/>
      <c r="M66" s="33">
        <f>M63-M64-M65</f>
        <v>772902915695</v>
      </c>
      <c r="N66" s="32"/>
      <c r="O66" s="32"/>
      <c r="Q66" s="32"/>
    </row>
    <row r="67" spans="5:17" x14ac:dyDescent="0.2">
      <c r="E67" s="34">
        <f>E60-E66</f>
        <v>0</v>
      </c>
      <c r="F67" s="32"/>
      <c r="G67" s="32"/>
      <c r="H67" s="32"/>
      <c r="I67" s="32"/>
      <c r="M67" s="34">
        <f>M60-M66</f>
        <v>0</v>
      </c>
      <c r="N67" s="32"/>
      <c r="O67" s="33"/>
      <c r="Q67" s="32"/>
    </row>
    <row r="68" spans="5:17" x14ac:dyDescent="0.2">
      <c r="E68" s="32"/>
      <c r="F68" s="32"/>
      <c r="G68" s="32"/>
      <c r="H68" s="32"/>
      <c r="I68" s="32"/>
      <c r="M68" s="32"/>
      <c r="N68" s="32"/>
      <c r="O68" s="32"/>
      <c r="Q68" s="32"/>
    </row>
    <row r="69" spans="5:17" x14ac:dyDescent="0.2">
      <c r="E69" s="32"/>
      <c r="F69" s="32"/>
      <c r="G69" s="32"/>
      <c r="H69" s="32"/>
      <c r="I69" s="32"/>
      <c r="Q69" s="32"/>
    </row>
    <row r="70" spans="5:17" x14ac:dyDescent="0.2">
      <c r="E70" s="32"/>
      <c r="F70" s="32"/>
      <c r="G70" s="32"/>
      <c r="H70" s="32"/>
      <c r="I70" s="32"/>
      <c r="Q70" s="32"/>
    </row>
    <row r="71" spans="5:17" x14ac:dyDescent="0.2">
      <c r="E71" s="32"/>
      <c r="F71" s="32"/>
      <c r="G71" s="32"/>
      <c r="H71" s="32"/>
      <c r="I71" s="32"/>
    </row>
  </sheetData>
  <mergeCells count="61">
    <mergeCell ref="Q58:R58"/>
    <mergeCell ref="Q59:R59"/>
    <mergeCell ref="Q60:R60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6"/>
  <sheetViews>
    <sheetView rightToLeft="1" workbookViewId="0">
      <selection activeCell="A4" sqref="A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</row>
    <row r="2" spans="1:49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</row>
    <row r="3" spans="1:49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5" spans="1:49" ht="24" x14ac:dyDescent="0.2">
      <c r="A5" s="85" t="s">
        <v>71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 ht="21" x14ac:dyDescent="0.2">
      <c r="I6" s="86" t="s">
        <v>7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C6" s="86" t="s">
        <v>9</v>
      </c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88"/>
      <c r="B8" s="88"/>
      <c r="C8" s="88"/>
      <c r="D8" s="88"/>
      <c r="E8" s="88"/>
      <c r="F8" s="88"/>
      <c r="G8" s="88"/>
      <c r="I8" s="86" t="s">
        <v>72</v>
      </c>
      <c r="J8" s="86"/>
      <c r="K8" s="86"/>
      <c r="M8" s="86" t="s">
        <v>73</v>
      </c>
      <c r="N8" s="86"/>
      <c r="O8" s="86"/>
      <c r="Q8" s="86" t="s">
        <v>74</v>
      </c>
      <c r="R8" s="86"/>
      <c r="S8" s="86"/>
      <c r="T8" s="86"/>
      <c r="U8" s="86"/>
      <c r="W8" s="86" t="s">
        <v>75</v>
      </c>
      <c r="X8" s="86"/>
      <c r="Y8" s="86"/>
      <c r="Z8" s="86"/>
      <c r="AA8" s="86"/>
      <c r="AC8" s="86" t="s">
        <v>72</v>
      </c>
      <c r="AD8" s="86"/>
      <c r="AE8" s="86"/>
      <c r="AF8" s="86"/>
      <c r="AG8" s="86"/>
      <c r="AI8" s="86" t="s">
        <v>73</v>
      </c>
      <c r="AJ8" s="86"/>
      <c r="AK8" s="86"/>
      <c r="AM8" s="86" t="s">
        <v>74</v>
      </c>
      <c r="AN8" s="86"/>
      <c r="AO8" s="86"/>
      <c r="AQ8" s="86" t="s">
        <v>75</v>
      </c>
      <c r="AR8" s="86"/>
      <c r="AS8" s="86"/>
    </row>
    <row r="9" spans="1:49" ht="24" x14ac:dyDescent="0.2">
      <c r="A9" s="85" t="s">
        <v>76</v>
      </c>
      <c r="B9" s="95"/>
      <c r="C9" s="95"/>
      <c r="D9" s="95"/>
      <c r="E9" s="95"/>
      <c r="F9" s="95"/>
      <c r="G9" s="95"/>
      <c r="H9" s="85"/>
      <c r="I9" s="96"/>
      <c r="J9" s="96"/>
      <c r="K9" s="96"/>
      <c r="L9" s="85"/>
      <c r="M9" s="96"/>
      <c r="N9" s="96"/>
      <c r="O9" s="96"/>
      <c r="P9" s="85"/>
      <c r="Q9" s="96"/>
      <c r="R9" s="96"/>
      <c r="S9" s="96"/>
      <c r="T9" s="96"/>
      <c r="U9" s="96"/>
      <c r="V9" s="85"/>
      <c r="W9" s="96"/>
      <c r="X9" s="96"/>
      <c r="Y9" s="96"/>
      <c r="Z9" s="96"/>
      <c r="AA9" s="96"/>
      <c r="AB9" s="85"/>
      <c r="AC9" s="96"/>
      <c r="AD9" s="96"/>
      <c r="AE9" s="96"/>
      <c r="AF9" s="96"/>
      <c r="AG9" s="96"/>
      <c r="AH9" s="85"/>
      <c r="AI9" s="96"/>
      <c r="AJ9" s="96"/>
      <c r="AK9" s="96"/>
      <c r="AL9" s="85"/>
      <c r="AM9" s="96"/>
      <c r="AN9" s="96"/>
      <c r="AO9" s="96"/>
      <c r="AP9" s="85"/>
      <c r="AQ9" s="96"/>
      <c r="AR9" s="96"/>
      <c r="AS9" s="96"/>
      <c r="AT9" s="85"/>
      <c r="AU9" s="85"/>
      <c r="AV9" s="85"/>
      <c r="AW9" s="85"/>
    </row>
    <row r="10" spans="1:49" ht="21" x14ac:dyDescent="0.2">
      <c r="C10" s="86" t="s">
        <v>7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Y10" s="86" t="s">
        <v>9</v>
      </c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</row>
    <row r="11" spans="1:49" ht="21" x14ac:dyDescent="0.2">
      <c r="A11" s="35"/>
      <c r="C11" s="4" t="s">
        <v>77</v>
      </c>
      <c r="D11" s="3"/>
      <c r="E11" s="4" t="s">
        <v>78</v>
      </c>
      <c r="F11" s="3"/>
      <c r="G11" s="87" t="s">
        <v>79</v>
      </c>
      <c r="H11" s="87"/>
      <c r="I11" s="87"/>
      <c r="J11" s="3"/>
      <c r="K11" s="87" t="s">
        <v>80</v>
      </c>
      <c r="L11" s="87"/>
      <c r="M11" s="87"/>
      <c r="N11" s="3"/>
      <c r="O11" s="87" t="s">
        <v>73</v>
      </c>
      <c r="P11" s="87"/>
      <c r="Q11" s="87"/>
      <c r="R11" s="3"/>
      <c r="S11" s="87" t="s">
        <v>74</v>
      </c>
      <c r="T11" s="87"/>
      <c r="U11" s="87"/>
      <c r="V11" s="87"/>
      <c r="W11" s="87"/>
      <c r="Y11" s="87" t="s">
        <v>77</v>
      </c>
      <c r="Z11" s="87"/>
      <c r="AA11" s="87"/>
      <c r="AB11" s="87"/>
      <c r="AC11" s="87"/>
      <c r="AD11" s="3"/>
      <c r="AE11" s="87" t="s">
        <v>78</v>
      </c>
      <c r="AF11" s="87"/>
      <c r="AG11" s="87"/>
      <c r="AH11" s="87"/>
      <c r="AI11" s="87"/>
      <c r="AJ11" s="3"/>
      <c r="AK11" s="87" t="s">
        <v>79</v>
      </c>
      <c r="AL11" s="87"/>
      <c r="AM11" s="87"/>
      <c r="AN11" s="3"/>
      <c r="AO11" s="87" t="s">
        <v>80</v>
      </c>
      <c r="AP11" s="87"/>
      <c r="AQ11" s="87"/>
      <c r="AR11" s="3"/>
      <c r="AS11" s="87" t="s">
        <v>73</v>
      </c>
      <c r="AT11" s="87"/>
      <c r="AU11" s="3"/>
      <c r="AV11" s="4" t="s">
        <v>74</v>
      </c>
    </row>
    <row r="12" spans="1:49" ht="24" x14ac:dyDescent="0.2">
      <c r="A12" s="85" t="s">
        <v>81</v>
      </c>
      <c r="B12" s="85"/>
      <c r="C12" s="96"/>
      <c r="D12" s="85"/>
      <c r="E12" s="96"/>
      <c r="F12" s="85"/>
      <c r="G12" s="96"/>
      <c r="H12" s="96"/>
      <c r="I12" s="96"/>
      <c r="J12" s="85"/>
      <c r="K12" s="96"/>
      <c r="L12" s="96"/>
      <c r="M12" s="96"/>
      <c r="N12" s="85"/>
      <c r="O12" s="96"/>
      <c r="P12" s="96"/>
      <c r="Q12" s="96"/>
      <c r="R12" s="85"/>
      <c r="S12" s="96"/>
      <c r="T12" s="96"/>
      <c r="U12" s="96"/>
      <c r="V12" s="96"/>
      <c r="W12" s="96"/>
      <c r="X12" s="85"/>
      <c r="Y12" s="96"/>
      <c r="Z12" s="96"/>
      <c r="AA12" s="96"/>
      <c r="AB12" s="96"/>
      <c r="AC12" s="96"/>
      <c r="AD12" s="85"/>
      <c r="AE12" s="96"/>
      <c r="AF12" s="96"/>
      <c r="AG12" s="96"/>
      <c r="AH12" s="96"/>
      <c r="AI12" s="96"/>
      <c r="AJ12" s="85"/>
      <c r="AK12" s="96"/>
      <c r="AL12" s="96"/>
      <c r="AM12" s="96"/>
      <c r="AN12" s="85"/>
      <c r="AO12" s="96"/>
      <c r="AP12" s="96"/>
      <c r="AQ12" s="96"/>
      <c r="AR12" s="85"/>
      <c r="AS12" s="96"/>
      <c r="AT12" s="96"/>
      <c r="AU12" s="85"/>
      <c r="AV12" s="96"/>
      <c r="AW12" s="85"/>
    </row>
    <row r="13" spans="1:49" ht="21" x14ac:dyDescent="0.2">
      <c r="C13" s="86" t="s">
        <v>7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O13" s="86" t="s">
        <v>9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49" ht="21" x14ac:dyDescent="0.2">
      <c r="A14" s="35"/>
      <c r="C14" s="4" t="s">
        <v>78</v>
      </c>
      <c r="D14" s="3"/>
      <c r="E14" s="4" t="s">
        <v>80</v>
      </c>
      <c r="F14" s="3"/>
      <c r="G14" s="87" t="s">
        <v>73</v>
      </c>
      <c r="H14" s="87"/>
      <c r="I14" s="87"/>
      <c r="J14" s="3"/>
      <c r="K14" s="87" t="s">
        <v>74</v>
      </c>
      <c r="L14" s="87"/>
      <c r="M14" s="87"/>
      <c r="O14" s="87" t="s">
        <v>78</v>
      </c>
      <c r="P14" s="87"/>
      <c r="Q14" s="87"/>
      <c r="R14" s="87"/>
      <c r="S14" s="87"/>
      <c r="T14" s="3"/>
      <c r="U14" s="87" t="s">
        <v>80</v>
      </c>
      <c r="V14" s="87"/>
      <c r="W14" s="87"/>
      <c r="X14" s="87"/>
      <c r="Y14" s="87"/>
      <c r="Z14" s="3"/>
      <c r="AA14" s="87" t="s">
        <v>73</v>
      </c>
      <c r="AB14" s="87"/>
      <c r="AC14" s="87"/>
      <c r="AD14" s="87"/>
      <c r="AE14" s="87"/>
      <c r="AF14" s="3"/>
      <c r="AG14" s="87" t="s">
        <v>74</v>
      </c>
      <c r="AH14" s="87"/>
      <c r="AI14" s="87"/>
    </row>
    <row r="15" spans="1:49" x14ac:dyDescent="0.2">
      <c r="A15" s="10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7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5" spans="1:27" ht="24" x14ac:dyDescent="0.2">
      <c r="A5" s="1" t="s">
        <v>82</v>
      </c>
      <c r="B5" s="85" t="s">
        <v>83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ht="21" x14ac:dyDescent="0.2">
      <c r="E6" s="86" t="s">
        <v>7</v>
      </c>
      <c r="F6" s="86"/>
      <c r="G6" s="86"/>
      <c r="H6" s="86"/>
      <c r="I6" s="86"/>
      <c r="K6" s="86" t="s">
        <v>8</v>
      </c>
      <c r="L6" s="86"/>
      <c r="M6" s="86"/>
      <c r="N6" s="86"/>
      <c r="O6" s="86"/>
      <c r="P6" s="86"/>
      <c r="Q6" s="86"/>
      <c r="S6" s="86" t="s">
        <v>9</v>
      </c>
      <c r="T6" s="86"/>
      <c r="U6" s="86"/>
      <c r="V6" s="86"/>
      <c r="W6" s="86"/>
      <c r="X6" s="86"/>
      <c r="Y6" s="86"/>
      <c r="Z6" s="86"/>
      <c r="AA6" s="86"/>
    </row>
    <row r="7" spans="1:27" ht="21" x14ac:dyDescent="0.2">
      <c r="E7" s="3"/>
      <c r="F7" s="3"/>
      <c r="G7" s="3"/>
      <c r="H7" s="3"/>
      <c r="I7" s="3"/>
      <c r="K7" s="87" t="s">
        <v>84</v>
      </c>
      <c r="L7" s="87"/>
      <c r="M7" s="87"/>
      <c r="N7" s="3"/>
      <c r="O7" s="87" t="s">
        <v>85</v>
      </c>
      <c r="P7" s="87"/>
      <c r="Q7" s="87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88"/>
      <c r="B8" s="88"/>
      <c r="D8" s="86" t="s">
        <v>86</v>
      </c>
      <c r="E8" s="86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87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</row>
    <row r="2" spans="1:38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</row>
    <row r="3" spans="1:38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</row>
    <row r="5" spans="1:38" ht="24" x14ac:dyDescent="0.2">
      <c r="A5" s="1" t="s">
        <v>88</v>
      </c>
      <c r="B5" s="85" t="s">
        <v>89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</row>
    <row r="6" spans="1:38" ht="21" x14ac:dyDescent="0.2">
      <c r="A6" s="86" t="s">
        <v>90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 t="s">
        <v>7</v>
      </c>
      <c r="Q6" s="86"/>
      <c r="R6" s="86"/>
      <c r="S6" s="86"/>
      <c r="T6" s="86"/>
      <c r="V6" s="86" t="s">
        <v>8</v>
      </c>
      <c r="W6" s="86"/>
      <c r="X6" s="86"/>
      <c r="Y6" s="86"/>
      <c r="Z6" s="86"/>
      <c r="AA6" s="86"/>
      <c r="AB6" s="86"/>
      <c r="AD6" s="86" t="s">
        <v>9</v>
      </c>
      <c r="AE6" s="86"/>
      <c r="AF6" s="86"/>
      <c r="AG6" s="86"/>
      <c r="AH6" s="86"/>
      <c r="AI6" s="86"/>
      <c r="AJ6" s="86"/>
      <c r="AK6" s="86"/>
      <c r="AL6" s="86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7" t="s">
        <v>10</v>
      </c>
      <c r="W7" s="87"/>
      <c r="X7" s="87"/>
      <c r="Y7" s="3"/>
      <c r="Z7" s="87" t="s">
        <v>11</v>
      </c>
      <c r="AA7" s="87"/>
      <c r="AB7" s="87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88"/>
      <c r="B8" s="88"/>
      <c r="D8" s="2" t="s">
        <v>91</v>
      </c>
      <c r="F8" s="2" t="s">
        <v>92</v>
      </c>
      <c r="H8" s="2" t="s">
        <v>93</v>
      </c>
      <c r="J8" s="2" t="s">
        <v>94</v>
      </c>
      <c r="L8" s="2" t="s">
        <v>95</v>
      </c>
      <c r="N8" s="2" t="s">
        <v>75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4" sqref="A4:M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4" x14ac:dyDescent="0.2">
      <c r="A4" s="85" t="s">
        <v>96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24" x14ac:dyDescent="0.2">
      <c r="A5" s="85" t="s">
        <v>97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7" spans="1:13" ht="21" x14ac:dyDescent="0.2">
      <c r="C7" s="86" t="s">
        <v>9</v>
      </c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ht="21" x14ac:dyDescent="0.2">
      <c r="A8" s="35"/>
      <c r="C8" s="4" t="s">
        <v>12</v>
      </c>
      <c r="D8" s="3"/>
      <c r="E8" s="4" t="s">
        <v>98</v>
      </c>
      <c r="F8" s="3"/>
      <c r="G8" s="4" t="s">
        <v>99</v>
      </c>
      <c r="H8" s="3"/>
      <c r="I8" s="4" t="s">
        <v>100</v>
      </c>
      <c r="J8" s="3"/>
      <c r="K8" s="4" t="s">
        <v>101</v>
      </c>
      <c r="L8" s="3"/>
      <c r="M8" s="4" t="s">
        <v>102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1"/>
  <sheetViews>
    <sheetView rightToLeft="1" workbookViewId="0">
      <selection activeCell="A4" sqref="A4"/>
    </sheetView>
  </sheetViews>
  <sheetFormatPr defaultRowHeight="12.75" x14ac:dyDescent="0.2"/>
  <cols>
    <col min="1" max="1" width="6.28515625" bestFit="1" customWidth="1"/>
    <col min="2" max="2" width="17" customWidth="1"/>
    <col min="3" max="3" width="0.7109375" customWidth="1"/>
    <col min="4" max="4" width="16.7109375" customWidth="1"/>
    <col min="5" max="5" width="0.5703125" customWidth="1"/>
    <col min="6" max="6" width="17.140625" bestFit="1" customWidth="1"/>
    <col min="7" max="7" width="0.5703125" customWidth="1"/>
    <col min="8" max="8" width="15.5703125" bestFit="1" customWidth="1"/>
    <col min="9" max="9" width="0.42578125" customWidth="1"/>
    <col min="10" max="10" width="15.7109375" bestFit="1" customWidth="1"/>
    <col min="11" max="11" width="0.42578125" customWidth="1"/>
    <col min="12" max="12" width="18.28515625" bestFit="1" customWidth="1"/>
    <col min="13" max="13" width="0.28515625" customWidth="1"/>
    <col min="21" max="21" width="14.85546875" bestFit="1" customWidth="1"/>
  </cols>
  <sheetData>
    <row r="1" spans="1:21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21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21" ht="25.5" x14ac:dyDescent="0.2">
      <c r="A3" s="83" t="s">
        <v>252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5" spans="1:21" ht="24" x14ac:dyDescent="0.2">
      <c r="A5" s="1" t="s">
        <v>103</v>
      </c>
      <c r="B5" s="85" t="s">
        <v>104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21" ht="21" x14ac:dyDescent="0.2">
      <c r="D6" s="2" t="s">
        <v>7</v>
      </c>
      <c r="F6" s="86" t="s">
        <v>8</v>
      </c>
      <c r="G6" s="86"/>
      <c r="H6" s="86"/>
      <c r="J6" s="97" t="s">
        <v>9</v>
      </c>
      <c r="K6" s="97"/>
      <c r="L6" s="97"/>
    </row>
    <row r="7" spans="1:21" x14ac:dyDescent="0.2">
      <c r="D7" s="3"/>
      <c r="F7" s="3"/>
      <c r="G7" s="3"/>
      <c r="H7" s="3"/>
      <c r="J7" s="10"/>
    </row>
    <row r="8" spans="1:21" ht="21" x14ac:dyDescent="0.2">
      <c r="A8" s="88"/>
      <c r="B8" s="88"/>
      <c r="D8" s="2" t="s">
        <v>105</v>
      </c>
      <c r="F8" s="2" t="s">
        <v>106</v>
      </c>
      <c r="H8" s="2" t="s">
        <v>107</v>
      </c>
      <c r="J8" s="37" t="s">
        <v>105</v>
      </c>
      <c r="L8" s="37" t="s">
        <v>17</v>
      </c>
    </row>
    <row r="9" spans="1:21" ht="18.75" x14ac:dyDescent="0.2">
      <c r="A9" s="89" t="s">
        <v>249</v>
      </c>
      <c r="B9" s="89"/>
      <c r="D9" s="5">
        <v>1021966125</v>
      </c>
      <c r="E9" s="44"/>
      <c r="F9" s="5">
        <v>30849155472</v>
      </c>
      <c r="G9" s="44"/>
      <c r="H9" s="5">
        <v>24000375000</v>
      </c>
      <c r="I9" s="44"/>
      <c r="J9" s="13">
        <f>D9+F9-H9</f>
        <v>7870746597</v>
      </c>
      <c r="L9" s="36">
        <f>J9/$U$10</f>
        <v>8.9332841610947136E-3</v>
      </c>
    </row>
    <row r="10" spans="1:21" ht="18.75" x14ac:dyDescent="0.2">
      <c r="A10" s="91" t="s">
        <v>250</v>
      </c>
      <c r="B10" s="91"/>
      <c r="D10" s="7">
        <v>24536972591</v>
      </c>
      <c r="E10" s="44"/>
      <c r="F10" s="7">
        <v>2977868929</v>
      </c>
      <c r="G10" s="44"/>
      <c r="H10" s="7">
        <v>26000700000</v>
      </c>
      <c r="I10" s="44"/>
      <c r="J10" s="13">
        <f>D10+F10-H10</f>
        <v>1514141520</v>
      </c>
      <c r="L10" s="36">
        <f t="shared" ref="L10:L11" si="0">J10/$U$10</f>
        <v>1.7185480807408433E-3</v>
      </c>
      <c r="U10" s="33">
        <v>881058573204</v>
      </c>
    </row>
    <row r="11" spans="1:21" ht="18.75" x14ac:dyDescent="0.2">
      <c r="A11" s="91" t="s">
        <v>251</v>
      </c>
      <c r="B11" s="91"/>
      <c r="D11" s="7">
        <v>29396550047</v>
      </c>
      <c r="E11" s="44"/>
      <c r="F11" s="7">
        <v>120744492957</v>
      </c>
      <c r="G11" s="44"/>
      <c r="H11" s="7">
        <v>77650375000</v>
      </c>
      <c r="I11" s="44"/>
      <c r="J11" s="13">
        <f>D11+F11-H11</f>
        <v>72490668004</v>
      </c>
      <c r="L11" s="36">
        <f t="shared" si="0"/>
        <v>8.2276786366637544E-2</v>
      </c>
    </row>
    <row r="12" spans="1:21" s="11" customFormat="1" ht="21" x14ac:dyDescent="0.2">
      <c r="A12" s="88"/>
      <c r="B12" s="88"/>
      <c r="D12" s="12">
        <f>SUM(D9:D11)</f>
        <v>54955488763</v>
      </c>
      <c r="E12" s="45"/>
      <c r="F12" s="12">
        <f>SUM(F9:F11)</f>
        <v>154571517358</v>
      </c>
      <c r="G12" s="45"/>
      <c r="H12" s="12">
        <f>SUM(H9:H11)</f>
        <v>127651450000</v>
      </c>
      <c r="I12" s="45"/>
      <c r="J12" s="46">
        <f>SUM(J9:J11)</f>
        <v>81875556121</v>
      </c>
      <c r="L12" s="38">
        <f>SUM(L9:L11)</f>
        <v>9.2928618608473096E-2</v>
      </c>
    </row>
    <row r="14" spans="1:21" x14ac:dyDescent="0.2">
      <c r="J14" s="32"/>
      <c r="K14" s="32"/>
      <c r="L14" s="32"/>
    </row>
    <row r="15" spans="1:21" x14ac:dyDescent="0.2">
      <c r="J15" s="32"/>
      <c r="K15" s="32"/>
      <c r="L15" s="32"/>
    </row>
    <row r="16" spans="1:21" x14ac:dyDescent="0.2">
      <c r="J16" s="33">
        <v>81875556121</v>
      </c>
      <c r="K16" s="32"/>
      <c r="L16" s="32"/>
    </row>
    <row r="17" spans="10:12" x14ac:dyDescent="0.2">
      <c r="J17" s="32"/>
      <c r="K17" s="32"/>
      <c r="L17" s="32"/>
    </row>
    <row r="18" spans="10:12" x14ac:dyDescent="0.2">
      <c r="J18" s="33">
        <f>J12-J16</f>
        <v>0</v>
      </c>
      <c r="K18" s="32"/>
      <c r="L18" s="32"/>
    </row>
    <row r="19" spans="10:12" x14ac:dyDescent="0.2">
      <c r="J19" s="32"/>
      <c r="K19" s="32"/>
      <c r="L19" s="32"/>
    </row>
    <row r="20" spans="10:12" x14ac:dyDescent="0.2">
      <c r="J20" s="32"/>
      <c r="K20" s="32"/>
      <c r="L20" s="32"/>
    </row>
    <row r="21" spans="10:12" x14ac:dyDescent="0.2">
      <c r="J21" s="32"/>
      <c r="K21" s="32"/>
      <c r="L21" s="32"/>
    </row>
  </sheetData>
  <mergeCells count="11">
    <mergeCell ref="A12:B12"/>
    <mergeCell ref="J6:L6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0"/>
  <sheetViews>
    <sheetView rightToLeft="1" tabSelected="1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47" customWidth="1"/>
    <col min="3" max="3" width="1.28515625" customWidth="1"/>
    <col min="4" max="4" width="8.28515625" bestFit="1" customWidth="1"/>
    <col min="5" max="5" width="1.28515625" customWidth="1"/>
    <col min="6" max="6" width="17.57031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22" max="22" width="14.85546875" bestFit="1" customWidth="1"/>
  </cols>
  <sheetData>
    <row r="1" spans="1:22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22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</row>
    <row r="3" spans="1:22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5" spans="1:22" ht="24" x14ac:dyDescent="0.2">
      <c r="A5" s="1" t="s">
        <v>109</v>
      </c>
      <c r="B5" s="85" t="s">
        <v>110</v>
      </c>
      <c r="C5" s="85"/>
      <c r="D5" s="85"/>
      <c r="E5" s="85"/>
      <c r="F5" s="85"/>
      <c r="G5" s="85"/>
      <c r="H5" s="85"/>
      <c r="I5" s="85"/>
      <c r="J5" s="85"/>
    </row>
    <row r="7" spans="1:22" ht="21" x14ac:dyDescent="0.2">
      <c r="A7" s="88"/>
      <c r="B7" s="88"/>
      <c r="D7" s="2" t="s">
        <v>111</v>
      </c>
      <c r="F7" s="2" t="s">
        <v>105</v>
      </c>
      <c r="H7" s="59" t="s">
        <v>112</v>
      </c>
      <c r="J7" s="2" t="s">
        <v>113</v>
      </c>
    </row>
    <row r="8" spans="1:22" ht="18.75" x14ac:dyDescent="0.2">
      <c r="A8" s="89" t="s">
        <v>114</v>
      </c>
      <c r="B8" s="89"/>
      <c r="D8" s="47" t="s">
        <v>115</v>
      </c>
      <c r="F8" s="16">
        <f>'درآمد سرمایه گذاری در سهام'!U81</f>
        <v>55084966845</v>
      </c>
      <c r="H8" s="36">
        <f>F8/$F$13</f>
        <v>0.91040367602007077</v>
      </c>
      <c r="I8" s="41"/>
      <c r="J8" s="65">
        <f>F8/V8</f>
        <v>6.2521344800813422E-2</v>
      </c>
      <c r="V8" s="33">
        <v>881058573204</v>
      </c>
    </row>
    <row r="9" spans="1:22" ht="18.75" x14ac:dyDescent="0.2">
      <c r="A9" s="91" t="s">
        <v>116</v>
      </c>
      <c r="B9" s="91"/>
      <c r="D9" s="48" t="s">
        <v>117</v>
      </c>
      <c r="F9" s="25">
        <v>0</v>
      </c>
      <c r="H9" s="36">
        <f t="shared" ref="H9:H12" si="0">F9/$F$13</f>
        <v>0</v>
      </c>
      <c r="I9" s="41"/>
      <c r="J9" s="66">
        <f>F9/V8</f>
        <v>0</v>
      </c>
    </row>
    <row r="10" spans="1:22" ht="18.75" x14ac:dyDescent="0.2">
      <c r="A10" s="91" t="s">
        <v>118</v>
      </c>
      <c r="B10" s="91"/>
      <c r="D10" s="48" t="s">
        <v>119</v>
      </c>
      <c r="F10" s="25">
        <v>0</v>
      </c>
      <c r="H10" s="36">
        <f t="shared" si="0"/>
        <v>0</v>
      </c>
      <c r="I10" s="41"/>
      <c r="J10" s="66">
        <f>F10/V8</f>
        <v>0</v>
      </c>
    </row>
    <row r="11" spans="1:22" ht="18.75" x14ac:dyDescent="0.2">
      <c r="A11" s="91" t="s">
        <v>120</v>
      </c>
      <c r="B11" s="91"/>
      <c r="D11" s="48" t="s">
        <v>121</v>
      </c>
      <c r="F11" s="17">
        <f>'درآمد سپرده بانکی'!H11</f>
        <v>5108474888</v>
      </c>
      <c r="H11" s="36">
        <f t="shared" si="0"/>
        <v>8.4429102589422086E-2</v>
      </c>
      <c r="I11" s="41"/>
      <c r="J11" s="66">
        <f>F11/V8</f>
        <v>5.7981104132757647E-3</v>
      </c>
    </row>
    <row r="12" spans="1:22" ht="18.75" x14ac:dyDescent="0.2">
      <c r="A12" s="89" t="s">
        <v>122</v>
      </c>
      <c r="B12" s="89"/>
      <c r="D12" s="49" t="s">
        <v>123</v>
      </c>
      <c r="F12" s="18">
        <f>'سایر درآمدها'!F10</f>
        <v>312648363</v>
      </c>
      <c r="H12" s="36">
        <f t="shared" si="0"/>
        <v>5.1672213905070838E-3</v>
      </c>
      <c r="I12" s="41"/>
      <c r="J12" s="73">
        <f>F12/V8</f>
        <v>3.5485536661092055E-4</v>
      </c>
    </row>
    <row r="13" spans="1:22" s="11" customFormat="1" ht="21" x14ac:dyDescent="0.2">
      <c r="A13" s="88"/>
      <c r="B13" s="88"/>
      <c r="D13" s="51"/>
      <c r="F13" s="22">
        <f>SUM(F8:F12)</f>
        <v>60506090096</v>
      </c>
      <c r="H13" s="72">
        <f>SUM(H8:H12)</f>
        <v>0.99999999999999989</v>
      </c>
      <c r="I13" s="43"/>
      <c r="J13" s="74">
        <f>SUM(J8:J12)</f>
        <v>6.8674310580700115E-2</v>
      </c>
    </row>
    <row r="17" spans="6:8" x14ac:dyDescent="0.2">
      <c r="F17" s="32"/>
      <c r="G17" s="32"/>
      <c r="H17" s="32"/>
    </row>
    <row r="18" spans="6:8" x14ac:dyDescent="0.2">
      <c r="F18" s="33">
        <v>64665365660</v>
      </c>
      <c r="G18" s="32"/>
      <c r="H18" s="32"/>
    </row>
    <row r="19" spans="6:8" x14ac:dyDescent="0.2">
      <c r="F19" s="32"/>
      <c r="G19" s="32"/>
      <c r="H19" s="32"/>
    </row>
    <row r="20" spans="6:8" x14ac:dyDescent="0.2">
      <c r="F20" s="33">
        <f>F18-F13</f>
        <v>4159275564</v>
      </c>
      <c r="G20" s="32"/>
      <c r="H20" s="32"/>
    </row>
    <row r="21" spans="6:8" x14ac:dyDescent="0.2">
      <c r="F21" s="32"/>
      <c r="G21" s="32"/>
      <c r="H21" s="32"/>
    </row>
    <row r="22" spans="6:8" x14ac:dyDescent="0.2">
      <c r="F22" s="32"/>
      <c r="G22" s="32"/>
      <c r="H22" s="32"/>
    </row>
    <row r="23" spans="6:8" x14ac:dyDescent="0.2">
      <c r="F23" s="32"/>
      <c r="G23" s="32"/>
      <c r="H23" s="32"/>
    </row>
    <row r="24" spans="6:8" x14ac:dyDescent="0.2">
      <c r="F24" s="32"/>
      <c r="G24" s="32"/>
      <c r="H24" s="33">
        <v>2711275391</v>
      </c>
    </row>
    <row r="25" spans="6:8" x14ac:dyDescent="0.2">
      <c r="F25" s="32"/>
      <c r="G25" s="32"/>
      <c r="H25" s="33">
        <v>1114851365</v>
      </c>
    </row>
    <row r="26" spans="6:8" x14ac:dyDescent="0.2">
      <c r="F26" s="32"/>
      <c r="G26" s="32"/>
      <c r="H26" s="33">
        <f>H24+H25</f>
        <v>3826126756</v>
      </c>
    </row>
    <row r="27" spans="6:8" x14ac:dyDescent="0.2">
      <c r="F27" s="32"/>
      <c r="G27" s="32"/>
      <c r="H27" s="33">
        <f>F20-H26</f>
        <v>333148808</v>
      </c>
    </row>
    <row r="28" spans="6:8" x14ac:dyDescent="0.2">
      <c r="F28" s="32"/>
      <c r="G28" s="32"/>
      <c r="H28" s="32"/>
    </row>
    <row r="29" spans="6:8" x14ac:dyDescent="0.2">
      <c r="F29" s="32"/>
      <c r="G29" s="32"/>
      <c r="H29" s="32"/>
    </row>
    <row r="30" spans="6:8" x14ac:dyDescent="0.2">
      <c r="F30" s="32"/>
      <c r="G30" s="32"/>
      <c r="H30" s="3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7"/>
  <sheetViews>
    <sheetView rightToLeft="1" zoomScale="115" zoomScaleNormal="115" workbookViewId="0">
      <selection activeCell="S14" sqref="S1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9.28515625" bestFit="1" customWidth="1"/>
    <col min="7" max="7" width="1.28515625" customWidth="1"/>
    <col min="8" max="8" width="14.28515625" bestFit="1" customWidth="1"/>
    <col min="9" max="9" width="1.28515625" customWidth="1"/>
    <col min="10" max="10" width="19.28515625" bestFit="1" customWidth="1"/>
    <col min="11" max="11" width="1.28515625" customWidth="1"/>
    <col min="12" max="12" width="17.28515625" style="77" bestFit="1" customWidth="1"/>
    <col min="13" max="13" width="1.28515625" customWidth="1"/>
    <col min="14" max="14" width="15.85546875" customWidth="1"/>
    <col min="15" max="16" width="1.28515625" customWidth="1"/>
    <col min="17" max="17" width="17.140625" bestFit="1" customWidth="1"/>
    <col min="18" max="18" width="1.28515625" customWidth="1"/>
    <col min="19" max="19" width="16.140625" bestFit="1" customWidth="1"/>
    <col min="20" max="20" width="1.28515625" customWidth="1"/>
    <col min="21" max="21" width="17.28515625" bestFit="1" customWidth="1"/>
    <col min="22" max="22" width="1.28515625" customWidth="1"/>
    <col min="23" max="23" width="17.28515625" bestFit="1" customWidth="1"/>
    <col min="24" max="24" width="0.28515625" customWidth="1"/>
    <col min="27" max="27" width="9.140625" customWidth="1"/>
  </cols>
  <sheetData>
    <row r="1" spans="1:2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5.5" x14ac:dyDescent="0.2">
      <c r="A2" s="83" t="s">
        <v>108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5" spans="1:23" ht="24" x14ac:dyDescent="0.2">
      <c r="A5" s="1" t="s">
        <v>124</v>
      </c>
      <c r="B5" s="85" t="s">
        <v>125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21" x14ac:dyDescent="0.2">
      <c r="D6" s="86" t="s">
        <v>126</v>
      </c>
      <c r="E6" s="86"/>
      <c r="F6" s="86"/>
      <c r="G6" s="86"/>
      <c r="H6" s="86"/>
      <c r="I6" s="86"/>
      <c r="J6" s="86"/>
      <c r="K6" s="86"/>
      <c r="L6" s="86"/>
      <c r="N6" s="86" t="s">
        <v>127</v>
      </c>
      <c r="O6" s="86"/>
      <c r="P6" s="86"/>
      <c r="Q6" s="86"/>
      <c r="R6" s="86"/>
      <c r="S6" s="86"/>
      <c r="T6" s="86"/>
      <c r="U6" s="86"/>
      <c r="V6" s="86"/>
      <c r="W6" s="86"/>
    </row>
    <row r="7" spans="1:23" ht="21" x14ac:dyDescent="0.2">
      <c r="D7" s="3"/>
      <c r="E7" s="3"/>
      <c r="F7" s="3"/>
      <c r="G7" s="3"/>
      <c r="H7" s="3"/>
      <c r="I7" s="3"/>
      <c r="J7" s="98" t="s">
        <v>70</v>
      </c>
      <c r="K7" s="87"/>
      <c r="L7" s="87"/>
      <c r="N7" s="3"/>
      <c r="O7" s="3"/>
      <c r="P7" s="3"/>
      <c r="Q7" s="3"/>
      <c r="R7" s="3"/>
      <c r="S7" s="3"/>
      <c r="T7" s="3"/>
      <c r="U7" s="98" t="s">
        <v>70</v>
      </c>
      <c r="V7" s="98"/>
      <c r="W7" s="98"/>
    </row>
    <row r="8" spans="1:23" ht="21" x14ac:dyDescent="0.2">
      <c r="A8" s="86"/>
      <c r="B8" s="86"/>
      <c r="D8" s="69" t="s">
        <v>128</v>
      </c>
      <c r="E8" s="70"/>
      <c r="F8" s="69" t="s">
        <v>129</v>
      </c>
      <c r="G8" s="70"/>
      <c r="H8" s="69" t="s">
        <v>130</v>
      </c>
      <c r="I8" s="70"/>
      <c r="J8" s="68" t="s">
        <v>105</v>
      </c>
      <c r="K8" s="3"/>
      <c r="L8" s="75" t="s">
        <v>112</v>
      </c>
      <c r="N8" s="69" t="s">
        <v>128</v>
      </c>
      <c r="O8" s="70"/>
      <c r="P8" s="99" t="s">
        <v>129</v>
      </c>
      <c r="Q8" s="99"/>
      <c r="R8" s="70"/>
      <c r="S8" s="69" t="s">
        <v>130</v>
      </c>
      <c r="T8" s="70"/>
      <c r="U8" s="68" t="s">
        <v>105</v>
      </c>
      <c r="V8" s="70"/>
      <c r="W8" s="68" t="s">
        <v>112</v>
      </c>
    </row>
    <row r="9" spans="1:23" ht="18.75" x14ac:dyDescent="0.2">
      <c r="A9" s="100" t="s">
        <v>54</v>
      </c>
      <c r="B9" s="100"/>
      <c r="D9" s="58">
        <v>0</v>
      </c>
      <c r="E9" s="15"/>
      <c r="F9" s="16">
        <v>-1918397308</v>
      </c>
      <c r="G9" s="15"/>
      <c r="H9" s="16">
        <v>-972180863</v>
      </c>
      <c r="I9" s="15"/>
      <c r="J9" s="61">
        <f>D9+F9+H9</f>
        <v>-2890578171</v>
      </c>
      <c r="L9" s="36">
        <f>J9/$J$92</f>
        <v>2.5101085779142111E-2</v>
      </c>
      <c r="N9" s="16">
        <v>4546069360</v>
      </c>
      <c r="O9" s="15"/>
      <c r="P9" s="101">
        <v>-19158817766</v>
      </c>
      <c r="Q9" s="101"/>
      <c r="R9" s="15"/>
      <c r="S9" s="16">
        <v>-2876254430</v>
      </c>
      <c r="T9" s="15"/>
      <c r="U9" s="61">
        <f>N9+P9+S9</f>
        <v>-17489002836</v>
      </c>
      <c r="W9" s="79">
        <f>U9/درآمد!$F$13</f>
        <v>-0.28904533094522633</v>
      </c>
    </row>
    <row r="10" spans="1:23" ht="18.75" x14ac:dyDescent="0.2">
      <c r="A10" s="91" t="s">
        <v>49</v>
      </c>
      <c r="B10" s="91"/>
      <c r="D10" s="54">
        <v>0</v>
      </c>
      <c r="E10" s="15"/>
      <c r="F10" s="54">
        <v>0</v>
      </c>
      <c r="G10" s="15"/>
      <c r="H10" s="54">
        <v>0</v>
      </c>
      <c r="I10" s="15"/>
      <c r="J10" s="56">
        <f t="shared" ref="J10:J73" si="0">D10+F10+H10</f>
        <v>0</v>
      </c>
      <c r="L10" s="36">
        <f t="shared" ref="L10:L73" si="1">J10/$J$92</f>
        <v>0</v>
      </c>
      <c r="N10" s="17">
        <v>2310000000</v>
      </c>
      <c r="O10" s="15"/>
      <c r="P10" s="92">
        <v>0</v>
      </c>
      <c r="Q10" s="92"/>
      <c r="R10" s="15"/>
      <c r="S10" s="17">
        <v>849818533</v>
      </c>
      <c r="T10" s="15"/>
      <c r="U10" s="61">
        <f t="shared" ref="U10:U73" si="2">N10+P10+S10</f>
        <v>3159818533</v>
      </c>
      <c r="W10" s="36">
        <f>U10/درآمد!$F$13</f>
        <v>5.2223148578706337E-2</v>
      </c>
    </row>
    <row r="11" spans="1:23" ht="18.75" x14ac:dyDescent="0.2">
      <c r="A11" s="91" t="s">
        <v>55</v>
      </c>
      <c r="B11" s="91"/>
      <c r="D11" s="54">
        <v>0</v>
      </c>
      <c r="E11" s="15"/>
      <c r="F11" s="17">
        <v>-224158275</v>
      </c>
      <c r="G11" s="15"/>
      <c r="H11" s="54">
        <v>0</v>
      </c>
      <c r="I11" s="15"/>
      <c r="J11" s="61">
        <f t="shared" si="0"/>
        <v>-224158275</v>
      </c>
      <c r="L11" s="36">
        <f t="shared" si="1"/>
        <v>1.9465365598235974E-3</v>
      </c>
      <c r="N11" s="17">
        <v>29500000</v>
      </c>
      <c r="O11" s="15"/>
      <c r="P11" s="102">
        <v>-333830501</v>
      </c>
      <c r="Q11" s="102"/>
      <c r="R11" s="15"/>
      <c r="S11" s="17">
        <v>444013647</v>
      </c>
      <c r="T11" s="15"/>
      <c r="U11" s="61">
        <f t="shared" si="2"/>
        <v>139683146</v>
      </c>
      <c r="W11" s="36">
        <f>U11/درآمد!$F$13</f>
        <v>2.308579942587206E-3</v>
      </c>
    </row>
    <row r="12" spans="1:23" ht="18.75" x14ac:dyDescent="0.2">
      <c r="A12" s="91" t="s">
        <v>131</v>
      </c>
      <c r="B12" s="91"/>
      <c r="D12" s="54">
        <v>0</v>
      </c>
      <c r="E12" s="15"/>
      <c r="F12" s="54">
        <v>0</v>
      </c>
      <c r="G12" s="15"/>
      <c r="H12" s="54">
        <v>0</v>
      </c>
      <c r="I12" s="15"/>
      <c r="J12" s="56">
        <f t="shared" si="0"/>
        <v>0</v>
      </c>
      <c r="L12" s="36">
        <f t="shared" si="1"/>
        <v>0</v>
      </c>
      <c r="N12" s="54">
        <v>0</v>
      </c>
      <c r="O12" s="15"/>
      <c r="P12" s="92">
        <v>0</v>
      </c>
      <c r="Q12" s="92"/>
      <c r="R12" s="15"/>
      <c r="S12" s="17">
        <v>-4572629873</v>
      </c>
      <c r="T12" s="15"/>
      <c r="U12" s="61">
        <f t="shared" si="2"/>
        <v>-4572629873</v>
      </c>
      <c r="W12" s="79">
        <f>U12/درآمد!$F$13</f>
        <v>-7.5573051667112964E-2</v>
      </c>
    </row>
    <row r="13" spans="1:23" ht="18.75" x14ac:dyDescent="0.2">
      <c r="A13" s="91" t="s">
        <v>62</v>
      </c>
      <c r="B13" s="91"/>
      <c r="D13" s="17">
        <v>1480369630</v>
      </c>
      <c r="E13" s="15"/>
      <c r="F13" s="17">
        <v>-5210122902</v>
      </c>
      <c r="G13" s="15"/>
      <c r="H13" s="54">
        <v>0</v>
      </c>
      <c r="I13" s="15"/>
      <c r="J13" s="61">
        <f t="shared" si="0"/>
        <v>-3729753272</v>
      </c>
      <c r="L13" s="36">
        <f t="shared" si="1"/>
        <v>3.2388280571260135E-2</v>
      </c>
      <c r="N13" s="17">
        <v>1480369630</v>
      </c>
      <c r="O13" s="15"/>
      <c r="P13" s="102">
        <v>-3100490915</v>
      </c>
      <c r="Q13" s="102"/>
      <c r="R13" s="15"/>
      <c r="S13" s="17">
        <v>2858526971</v>
      </c>
      <c r="T13" s="15"/>
      <c r="U13" s="61">
        <f t="shared" si="2"/>
        <v>1238405686</v>
      </c>
      <c r="W13" s="36">
        <f>U13/درآمد!$F$13</f>
        <v>2.046745516087925E-2</v>
      </c>
    </row>
    <row r="14" spans="1:23" ht="18.75" x14ac:dyDescent="0.2">
      <c r="A14" s="91" t="s">
        <v>25</v>
      </c>
      <c r="B14" s="91"/>
      <c r="D14" s="54">
        <v>0</v>
      </c>
      <c r="E14" s="15"/>
      <c r="F14" s="17">
        <v>-2729786895</v>
      </c>
      <c r="G14" s="15"/>
      <c r="H14" s="54">
        <v>0</v>
      </c>
      <c r="I14" s="15"/>
      <c r="J14" s="61">
        <f t="shared" si="0"/>
        <v>-2729786895</v>
      </c>
      <c r="L14" s="36">
        <f t="shared" si="1"/>
        <v>2.3704813001638417E-2</v>
      </c>
      <c r="N14" s="17">
        <v>1384601520</v>
      </c>
      <c r="O14" s="15"/>
      <c r="P14" s="102">
        <v>4583822102</v>
      </c>
      <c r="Q14" s="102"/>
      <c r="R14" s="15"/>
      <c r="S14" s="17">
        <v>-2465</v>
      </c>
      <c r="T14" s="15"/>
      <c r="U14" s="61">
        <f t="shared" si="2"/>
        <v>5968421157</v>
      </c>
      <c r="W14" s="36">
        <f>U14/درآمد!$F$13</f>
        <v>9.8641659831769007E-2</v>
      </c>
    </row>
    <row r="15" spans="1:23" ht="18.75" x14ac:dyDescent="0.2">
      <c r="A15" s="91" t="s">
        <v>67</v>
      </c>
      <c r="B15" s="91"/>
      <c r="D15" s="54">
        <v>0</v>
      </c>
      <c r="E15" s="15"/>
      <c r="F15" s="17">
        <v>-34294725</v>
      </c>
      <c r="G15" s="15"/>
      <c r="H15" s="54">
        <v>0</v>
      </c>
      <c r="I15" s="15"/>
      <c r="J15" s="61">
        <f t="shared" si="0"/>
        <v>-34294725</v>
      </c>
      <c r="L15" s="36">
        <f t="shared" si="1"/>
        <v>2.9780714551624882E-4</v>
      </c>
      <c r="N15" s="17">
        <v>71125741</v>
      </c>
      <c r="O15" s="15"/>
      <c r="P15" s="102">
        <v>-386685451</v>
      </c>
      <c r="Q15" s="102"/>
      <c r="R15" s="15"/>
      <c r="S15" s="17">
        <v>41253085</v>
      </c>
      <c r="T15" s="15"/>
      <c r="U15" s="61">
        <f t="shared" si="2"/>
        <v>-274306625</v>
      </c>
      <c r="W15" s="79">
        <f>U15/درآمد!$F$13</f>
        <v>-4.5335374433347186E-3</v>
      </c>
    </row>
    <row r="16" spans="1:23" ht="18.75" x14ac:dyDescent="0.2">
      <c r="A16" s="91" t="s">
        <v>58</v>
      </c>
      <c r="B16" s="91"/>
      <c r="D16" s="17">
        <v>1853226667</v>
      </c>
      <c r="E16" s="15"/>
      <c r="F16" s="17">
        <v>-6806856780</v>
      </c>
      <c r="G16" s="15"/>
      <c r="H16" s="54">
        <v>0</v>
      </c>
      <c r="I16" s="15"/>
      <c r="J16" s="61">
        <f t="shared" si="0"/>
        <v>-4953630113</v>
      </c>
      <c r="L16" s="36">
        <f t="shared" si="1"/>
        <v>4.3016132769569178E-2</v>
      </c>
      <c r="N16" s="17">
        <v>1853226667</v>
      </c>
      <c r="O16" s="15"/>
      <c r="P16" s="102">
        <v>-13332516557</v>
      </c>
      <c r="Q16" s="102"/>
      <c r="R16" s="15"/>
      <c r="S16" s="17">
        <v>-810452745</v>
      </c>
      <c r="T16" s="15"/>
      <c r="U16" s="61">
        <f t="shared" si="2"/>
        <v>-12289742635</v>
      </c>
      <c r="W16" s="79">
        <f>U16/درآمد!$F$13</f>
        <v>-0.20311579570752106</v>
      </c>
    </row>
    <row r="17" spans="1:23" ht="18.75" x14ac:dyDescent="0.2">
      <c r="A17" s="91" t="s">
        <v>132</v>
      </c>
      <c r="B17" s="91"/>
      <c r="D17" s="54">
        <v>0</v>
      </c>
      <c r="E17" s="15"/>
      <c r="F17" s="54">
        <v>0</v>
      </c>
      <c r="G17" s="15"/>
      <c r="H17" s="54">
        <v>0</v>
      </c>
      <c r="I17" s="15"/>
      <c r="J17" s="56">
        <f t="shared" si="0"/>
        <v>0</v>
      </c>
      <c r="L17" s="36">
        <f t="shared" si="1"/>
        <v>0</v>
      </c>
      <c r="N17" s="54">
        <v>0</v>
      </c>
      <c r="O17" s="24"/>
      <c r="P17" s="92">
        <v>0</v>
      </c>
      <c r="Q17" s="92"/>
      <c r="R17" s="15"/>
      <c r="S17" s="17">
        <v>-647836479</v>
      </c>
      <c r="T17" s="15"/>
      <c r="U17" s="61">
        <f t="shared" si="2"/>
        <v>-647836479</v>
      </c>
      <c r="W17" s="79">
        <f>U17/درآمد!$F$13</f>
        <v>-1.0706963182914836E-2</v>
      </c>
    </row>
    <row r="18" spans="1:23" ht="18.75" x14ac:dyDescent="0.2">
      <c r="A18" s="91" t="s">
        <v>133</v>
      </c>
      <c r="B18" s="91"/>
      <c r="D18" s="54">
        <v>0</v>
      </c>
      <c r="E18" s="15"/>
      <c r="F18" s="54">
        <v>0</v>
      </c>
      <c r="G18" s="15"/>
      <c r="H18" s="54">
        <v>0</v>
      </c>
      <c r="I18" s="15"/>
      <c r="J18" s="56">
        <f t="shared" si="0"/>
        <v>0</v>
      </c>
      <c r="L18" s="36">
        <f t="shared" si="1"/>
        <v>0</v>
      </c>
      <c r="N18" s="54">
        <v>0</v>
      </c>
      <c r="O18" s="24"/>
      <c r="P18" s="92">
        <v>0</v>
      </c>
      <c r="Q18" s="92"/>
      <c r="R18" s="15"/>
      <c r="S18" s="17">
        <v>3230632906</v>
      </c>
      <c r="T18" s="15"/>
      <c r="U18" s="61">
        <f t="shared" si="2"/>
        <v>3230632906</v>
      </c>
      <c r="W18" s="36">
        <f>U18/درآمد!$F$13</f>
        <v>5.3393516270415463E-2</v>
      </c>
    </row>
    <row r="19" spans="1:23" ht="18.75" x14ac:dyDescent="0.2">
      <c r="A19" s="91" t="s">
        <v>134</v>
      </c>
      <c r="B19" s="91"/>
      <c r="D19" s="54">
        <v>0</v>
      </c>
      <c r="E19" s="15"/>
      <c r="F19" s="54">
        <v>0</v>
      </c>
      <c r="G19" s="15"/>
      <c r="H19" s="54">
        <v>0</v>
      </c>
      <c r="I19" s="15"/>
      <c r="J19" s="56">
        <f t="shared" si="0"/>
        <v>0</v>
      </c>
      <c r="L19" s="36">
        <f t="shared" si="1"/>
        <v>0</v>
      </c>
      <c r="N19" s="54">
        <v>0</v>
      </c>
      <c r="O19" s="24"/>
      <c r="P19" s="92">
        <v>0</v>
      </c>
      <c r="Q19" s="92"/>
      <c r="R19" s="15"/>
      <c r="S19" s="17">
        <v>19796432</v>
      </c>
      <c r="T19" s="15"/>
      <c r="U19" s="61">
        <f t="shared" si="2"/>
        <v>19796432</v>
      </c>
      <c r="W19" s="36">
        <f>U19/درآمد!$F$13</f>
        <v>3.2718081714734241E-4</v>
      </c>
    </row>
    <row r="20" spans="1:23" ht="18.75" x14ac:dyDescent="0.2">
      <c r="A20" s="91" t="s">
        <v>65</v>
      </c>
      <c r="B20" s="91"/>
      <c r="D20" s="54">
        <v>0</v>
      </c>
      <c r="E20" s="15"/>
      <c r="F20" s="17">
        <v>-349010218</v>
      </c>
      <c r="G20" s="15"/>
      <c r="H20" s="54">
        <v>0</v>
      </c>
      <c r="I20" s="15"/>
      <c r="J20" s="61">
        <f t="shared" si="0"/>
        <v>-349010218</v>
      </c>
      <c r="L20" s="36">
        <f t="shared" si="1"/>
        <v>3.0307208113954471E-3</v>
      </c>
      <c r="N20" s="17">
        <v>150000000</v>
      </c>
      <c r="O20" s="15"/>
      <c r="P20" s="102">
        <v>-625610255</v>
      </c>
      <c r="Q20" s="102"/>
      <c r="R20" s="15"/>
      <c r="S20" s="17">
        <v>361834211</v>
      </c>
      <c r="T20" s="15"/>
      <c r="U20" s="61">
        <f t="shared" si="2"/>
        <v>-113776044</v>
      </c>
      <c r="W20" s="79">
        <f>U20/درآمد!$F$13</f>
        <v>-1.880406481719129E-3</v>
      </c>
    </row>
    <row r="21" spans="1:23" ht="18.75" x14ac:dyDescent="0.2">
      <c r="A21" s="91" t="s">
        <v>135</v>
      </c>
      <c r="B21" s="91"/>
      <c r="D21" s="54">
        <v>0</v>
      </c>
      <c r="E21" s="15"/>
      <c r="F21" s="54">
        <v>0</v>
      </c>
      <c r="G21" s="15"/>
      <c r="H21" s="54">
        <v>0</v>
      </c>
      <c r="I21" s="15"/>
      <c r="J21" s="56">
        <f t="shared" si="0"/>
        <v>0</v>
      </c>
      <c r="L21" s="36">
        <f t="shared" si="1"/>
        <v>0</v>
      </c>
      <c r="N21" s="54">
        <v>0</v>
      </c>
      <c r="O21" s="24"/>
      <c r="P21" s="92">
        <v>0</v>
      </c>
      <c r="Q21" s="92"/>
      <c r="R21" s="15"/>
      <c r="S21" s="17">
        <v>-352631914</v>
      </c>
      <c r="T21" s="15"/>
      <c r="U21" s="61">
        <f t="shared" si="2"/>
        <v>-352631914</v>
      </c>
      <c r="W21" s="79">
        <f>U21/درآمد!$F$13</f>
        <v>-5.8280400111874386E-3</v>
      </c>
    </row>
    <row r="22" spans="1:23" ht="18.75" x14ac:dyDescent="0.2">
      <c r="A22" s="91" t="s">
        <v>45</v>
      </c>
      <c r="B22" s="91"/>
      <c r="D22" s="17">
        <v>1434000000</v>
      </c>
      <c r="E22" s="15"/>
      <c r="F22" s="17">
        <v>-3453329700</v>
      </c>
      <c r="G22" s="15"/>
      <c r="H22" s="54">
        <v>0</v>
      </c>
      <c r="I22" s="15"/>
      <c r="J22" s="61">
        <f t="shared" si="0"/>
        <v>-2019329700</v>
      </c>
      <c r="L22" s="36">
        <f t="shared" si="1"/>
        <v>1.7535373554188965E-2</v>
      </c>
      <c r="N22" s="17">
        <v>1434000000</v>
      </c>
      <c r="O22" s="15"/>
      <c r="P22" s="102">
        <v>-5165083800</v>
      </c>
      <c r="Q22" s="102"/>
      <c r="R22" s="15"/>
      <c r="S22" s="17">
        <v>-278334000</v>
      </c>
      <c r="T22" s="15"/>
      <c r="U22" s="61">
        <f t="shared" si="2"/>
        <v>-4009417800</v>
      </c>
      <c r="W22" s="79">
        <f>U22/درآمد!$F$13</f>
        <v>-6.6264698208702441E-2</v>
      </c>
    </row>
    <row r="23" spans="1:23" ht="18.75" x14ac:dyDescent="0.2">
      <c r="A23" s="91" t="s">
        <v>136</v>
      </c>
      <c r="B23" s="91"/>
      <c r="D23" s="54">
        <v>0</v>
      </c>
      <c r="E23" s="15"/>
      <c r="F23" s="54">
        <v>0</v>
      </c>
      <c r="G23" s="15"/>
      <c r="H23" s="54">
        <v>0</v>
      </c>
      <c r="I23" s="15"/>
      <c r="J23" s="56">
        <f t="shared" si="0"/>
        <v>0</v>
      </c>
      <c r="L23" s="36">
        <f t="shared" si="1"/>
        <v>0</v>
      </c>
      <c r="N23" s="54">
        <v>0</v>
      </c>
      <c r="O23" s="24"/>
      <c r="P23" s="92">
        <v>0</v>
      </c>
      <c r="Q23" s="92"/>
      <c r="R23" s="15"/>
      <c r="S23" s="17">
        <v>200936351</v>
      </c>
      <c r="T23" s="15"/>
      <c r="U23" s="61">
        <f t="shared" si="2"/>
        <v>200936351</v>
      </c>
      <c r="W23" s="36">
        <f>U23/درآمد!$F$13</f>
        <v>3.3209277063051164E-3</v>
      </c>
    </row>
    <row r="24" spans="1:23" ht="18.75" x14ac:dyDescent="0.2">
      <c r="A24" s="91" t="s">
        <v>137</v>
      </c>
      <c r="B24" s="91"/>
      <c r="D24" s="54">
        <v>0</v>
      </c>
      <c r="E24" s="15"/>
      <c r="F24" s="54">
        <v>0</v>
      </c>
      <c r="G24" s="15"/>
      <c r="H24" s="54">
        <v>0</v>
      </c>
      <c r="I24" s="15"/>
      <c r="J24" s="56">
        <f t="shared" si="0"/>
        <v>0</v>
      </c>
      <c r="L24" s="36">
        <f t="shared" si="1"/>
        <v>0</v>
      </c>
      <c r="N24" s="54">
        <v>0</v>
      </c>
      <c r="O24" s="24"/>
      <c r="P24" s="92">
        <v>0</v>
      </c>
      <c r="Q24" s="92"/>
      <c r="R24" s="15"/>
      <c r="S24" s="17">
        <v>-141254493</v>
      </c>
      <c r="T24" s="15"/>
      <c r="U24" s="61">
        <f t="shared" si="2"/>
        <v>-141254493</v>
      </c>
      <c r="W24" s="79">
        <f>U24/درآمد!$F$13</f>
        <v>-2.3345500060553111E-3</v>
      </c>
    </row>
    <row r="25" spans="1:23" ht="18.75" x14ac:dyDescent="0.2">
      <c r="A25" s="91" t="s">
        <v>21</v>
      </c>
      <c r="B25" s="91"/>
      <c r="D25" s="54">
        <v>0</v>
      </c>
      <c r="E25" s="15"/>
      <c r="F25" s="17">
        <v>-4985809665</v>
      </c>
      <c r="G25" s="15"/>
      <c r="H25" s="54">
        <v>0</v>
      </c>
      <c r="I25" s="15"/>
      <c r="J25" s="61">
        <f t="shared" si="0"/>
        <v>-4985809665</v>
      </c>
      <c r="L25" s="36">
        <f t="shared" si="1"/>
        <v>4.329557226136016E-2</v>
      </c>
      <c r="N25" s="17">
        <v>2840308089</v>
      </c>
      <c r="O25" s="15"/>
      <c r="P25" s="102">
        <v>-5572375652</v>
      </c>
      <c r="Q25" s="102"/>
      <c r="R25" s="15"/>
      <c r="S25" s="17">
        <v>131215039</v>
      </c>
      <c r="T25" s="15"/>
      <c r="U25" s="61">
        <f t="shared" si="2"/>
        <v>-2600852524</v>
      </c>
      <c r="W25" s="79">
        <f>U25/درآمد!$F$13</f>
        <v>-4.2984970932239096E-2</v>
      </c>
    </row>
    <row r="26" spans="1:23" ht="18.75" x14ac:dyDescent="0.2">
      <c r="A26" s="91" t="s">
        <v>24</v>
      </c>
      <c r="B26" s="91"/>
      <c r="D26" s="54">
        <v>0</v>
      </c>
      <c r="E26" s="15"/>
      <c r="F26" s="17">
        <v>-7346880816</v>
      </c>
      <c r="G26" s="15"/>
      <c r="H26" s="54">
        <v>0</v>
      </c>
      <c r="I26" s="15"/>
      <c r="J26" s="61">
        <f t="shared" si="0"/>
        <v>-7346880816</v>
      </c>
      <c r="L26" s="36">
        <f t="shared" si="1"/>
        <v>6.3798546402137613E-2</v>
      </c>
      <c r="N26" s="17">
        <v>1800000000</v>
      </c>
      <c r="O26" s="15"/>
      <c r="P26" s="102">
        <v>1316944006</v>
      </c>
      <c r="Q26" s="102"/>
      <c r="R26" s="15"/>
      <c r="S26" s="17">
        <v>8249809512</v>
      </c>
      <c r="T26" s="15"/>
      <c r="U26" s="61">
        <f t="shared" si="2"/>
        <v>11366753518</v>
      </c>
      <c r="W26" s="36">
        <f>U26/درآمد!$F$13</f>
        <v>0.18786131280281562</v>
      </c>
    </row>
    <row r="27" spans="1:23" ht="18.75" x14ac:dyDescent="0.2">
      <c r="A27" s="91" t="s">
        <v>138</v>
      </c>
      <c r="B27" s="91"/>
      <c r="D27" s="54">
        <v>0</v>
      </c>
      <c r="E27" s="15"/>
      <c r="F27" s="54">
        <v>0</v>
      </c>
      <c r="G27" s="15"/>
      <c r="H27" s="54">
        <v>0</v>
      </c>
      <c r="I27" s="15"/>
      <c r="J27" s="56">
        <f t="shared" si="0"/>
        <v>0</v>
      </c>
      <c r="L27" s="36">
        <f t="shared" si="1"/>
        <v>0</v>
      </c>
      <c r="N27" s="54">
        <v>0</v>
      </c>
      <c r="O27" s="24"/>
      <c r="P27" s="92">
        <v>0</v>
      </c>
      <c r="Q27" s="92"/>
      <c r="R27" s="15"/>
      <c r="S27" s="17">
        <v>208414929</v>
      </c>
      <c r="T27" s="15"/>
      <c r="U27" s="61">
        <f t="shared" si="2"/>
        <v>208414929</v>
      </c>
      <c r="W27" s="36">
        <f>U27/درآمد!$F$13</f>
        <v>3.4445281238520832E-3</v>
      </c>
    </row>
    <row r="28" spans="1:23" ht="18.75" x14ac:dyDescent="0.2">
      <c r="A28" s="91" t="s">
        <v>23</v>
      </c>
      <c r="B28" s="91"/>
      <c r="D28" s="54">
        <v>0</v>
      </c>
      <c r="E28" s="15"/>
      <c r="F28" s="17">
        <v>-7634304000</v>
      </c>
      <c r="G28" s="15"/>
      <c r="H28" s="54">
        <v>0</v>
      </c>
      <c r="I28" s="15"/>
      <c r="J28" s="61">
        <f t="shared" si="0"/>
        <v>-7634304000</v>
      </c>
      <c r="L28" s="36">
        <f t="shared" si="1"/>
        <v>6.6294460219269311E-2</v>
      </c>
      <c r="N28" s="17">
        <v>900000000</v>
      </c>
      <c r="O28" s="15"/>
      <c r="P28" s="102">
        <v>-9027659794</v>
      </c>
      <c r="Q28" s="102"/>
      <c r="R28" s="15"/>
      <c r="S28" s="17">
        <v>-393570575</v>
      </c>
      <c r="T28" s="15"/>
      <c r="U28" s="61">
        <f t="shared" si="2"/>
        <v>-8521230369</v>
      </c>
      <c r="W28" s="79">
        <f>U28/درآمد!$F$13</f>
        <v>-0.14083260636210454</v>
      </c>
    </row>
    <row r="29" spans="1:23" ht="18.75" x14ac:dyDescent="0.2">
      <c r="A29" s="91" t="s">
        <v>20</v>
      </c>
      <c r="B29" s="91"/>
      <c r="D29" s="54">
        <v>0</v>
      </c>
      <c r="E29" s="15"/>
      <c r="F29" s="17">
        <v>-7515018000</v>
      </c>
      <c r="G29" s="15"/>
      <c r="H29" s="54">
        <v>0</v>
      </c>
      <c r="I29" s="15"/>
      <c r="J29" s="61">
        <f t="shared" si="0"/>
        <v>-7515018000</v>
      </c>
      <c r="L29" s="36">
        <f t="shared" si="1"/>
        <v>6.5258609278343219E-2</v>
      </c>
      <c r="N29" s="54">
        <v>0</v>
      </c>
      <c r="O29" s="15"/>
      <c r="P29" s="102">
        <v>-451102698</v>
      </c>
      <c r="Q29" s="102"/>
      <c r="R29" s="15"/>
      <c r="S29" s="17">
        <v>3608787908</v>
      </c>
      <c r="T29" s="15"/>
      <c r="U29" s="61">
        <f t="shared" si="2"/>
        <v>3157685210</v>
      </c>
      <c r="W29" s="36">
        <f>U29/درآمد!$F$13</f>
        <v>5.2187890590682073E-2</v>
      </c>
    </row>
    <row r="30" spans="1:23" ht="18.75" x14ac:dyDescent="0.2">
      <c r="A30" s="91" t="s">
        <v>50</v>
      </c>
      <c r="B30" s="91"/>
      <c r="D30" s="54">
        <v>0</v>
      </c>
      <c r="E30" s="15"/>
      <c r="F30" s="17">
        <v>-7037874000</v>
      </c>
      <c r="G30" s="15"/>
      <c r="H30" s="54">
        <v>0</v>
      </c>
      <c r="I30" s="15"/>
      <c r="J30" s="61">
        <f t="shared" si="0"/>
        <v>-7037874000</v>
      </c>
      <c r="L30" s="36">
        <f t="shared" si="1"/>
        <v>6.1115205514638893E-2</v>
      </c>
      <c r="N30" s="54">
        <v>0</v>
      </c>
      <c r="O30" s="15"/>
      <c r="P30" s="102">
        <v>22346244000</v>
      </c>
      <c r="Q30" s="102"/>
      <c r="R30" s="15"/>
      <c r="S30" s="17">
        <v>1835057666</v>
      </c>
      <c r="T30" s="15"/>
      <c r="U30" s="61">
        <f t="shared" si="2"/>
        <v>24181301666</v>
      </c>
      <c r="W30" s="36">
        <f>U30/درآمد!$F$13</f>
        <v>0.39965070669140135</v>
      </c>
    </row>
    <row r="31" spans="1:23" ht="18.75" x14ac:dyDescent="0.2">
      <c r="A31" s="91" t="s">
        <v>53</v>
      </c>
      <c r="B31" s="91"/>
      <c r="D31" s="54">
        <v>0</v>
      </c>
      <c r="E31" s="15"/>
      <c r="F31" s="17">
        <v>-9086611050</v>
      </c>
      <c r="G31" s="15"/>
      <c r="H31" s="54">
        <v>0</v>
      </c>
      <c r="I31" s="15"/>
      <c r="J31" s="61">
        <f t="shared" si="0"/>
        <v>-9086611050</v>
      </c>
      <c r="L31" s="36">
        <f t="shared" si="1"/>
        <v>7.8905945425044366E-2</v>
      </c>
      <c r="N31" s="17">
        <v>7650000000</v>
      </c>
      <c r="O31" s="15"/>
      <c r="P31" s="102">
        <v>-555974711</v>
      </c>
      <c r="Q31" s="102"/>
      <c r="R31" s="15"/>
      <c r="S31" s="17">
        <v>4509010948</v>
      </c>
      <c r="T31" s="15"/>
      <c r="U31" s="61">
        <f t="shared" si="2"/>
        <v>11603036237</v>
      </c>
      <c r="W31" s="36">
        <f>U31/درآمد!$F$13</f>
        <v>0.19176641919169499</v>
      </c>
    </row>
    <row r="32" spans="1:23" ht="18.75" x14ac:dyDescent="0.2">
      <c r="A32" s="91" t="s">
        <v>32</v>
      </c>
      <c r="B32" s="91"/>
      <c r="D32" s="54">
        <v>0</v>
      </c>
      <c r="E32" s="15"/>
      <c r="F32" s="17">
        <v>-367798500</v>
      </c>
      <c r="G32" s="15"/>
      <c r="H32" s="54">
        <v>0</v>
      </c>
      <c r="I32" s="15"/>
      <c r="J32" s="61">
        <f t="shared" si="0"/>
        <v>-367798500</v>
      </c>
      <c r="L32" s="36">
        <f t="shared" si="1"/>
        <v>3.1938737345220893E-3</v>
      </c>
      <c r="N32" s="17">
        <v>470000000</v>
      </c>
      <c r="O32" s="15"/>
      <c r="P32" s="102">
        <v>484822458</v>
      </c>
      <c r="Q32" s="102"/>
      <c r="R32" s="15"/>
      <c r="S32" s="17">
        <v>435120001</v>
      </c>
      <c r="T32" s="15"/>
      <c r="U32" s="61">
        <f t="shared" si="2"/>
        <v>1389942459</v>
      </c>
      <c r="W32" s="36">
        <f>U32/درآمد!$F$13</f>
        <v>2.2971943101838071E-2</v>
      </c>
    </row>
    <row r="33" spans="1:23" ht="18.75" x14ac:dyDescent="0.2">
      <c r="A33" s="91" t="s">
        <v>19</v>
      </c>
      <c r="B33" s="91"/>
      <c r="D33" s="17">
        <v>23212200</v>
      </c>
      <c r="E33" s="15"/>
      <c r="F33" s="17">
        <v>-209446334</v>
      </c>
      <c r="G33" s="15"/>
      <c r="H33" s="54">
        <v>0</v>
      </c>
      <c r="I33" s="15"/>
      <c r="J33" s="61">
        <f t="shared" si="0"/>
        <v>-186234134</v>
      </c>
      <c r="L33" s="36">
        <f t="shared" si="1"/>
        <v>1.6172124384794043E-3</v>
      </c>
      <c r="N33" s="17">
        <v>23212200</v>
      </c>
      <c r="O33" s="15"/>
      <c r="P33" s="102">
        <v>-198091520</v>
      </c>
      <c r="Q33" s="102"/>
      <c r="R33" s="15"/>
      <c r="S33" s="17">
        <v>384372112</v>
      </c>
      <c r="T33" s="15"/>
      <c r="U33" s="61">
        <f t="shared" si="2"/>
        <v>209492792</v>
      </c>
      <c r="W33" s="36">
        <f>U33/درآمد!$F$13</f>
        <v>3.462342247988841E-3</v>
      </c>
    </row>
    <row r="34" spans="1:23" ht="18.75" x14ac:dyDescent="0.2">
      <c r="A34" s="91" t="s">
        <v>139</v>
      </c>
      <c r="B34" s="91"/>
      <c r="D34" s="54">
        <v>0</v>
      </c>
      <c r="E34" s="15"/>
      <c r="F34" s="54">
        <v>0</v>
      </c>
      <c r="G34" s="15"/>
      <c r="H34" s="54">
        <v>0</v>
      </c>
      <c r="I34" s="15"/>
      <c r="J34" s="56">
        <f t="shared" si="0"/>
        <v>0</v>
      </c>
      <c r="L34" s="36">
        <f t="shared" si="1"/>
        <v>0</v>
      </c>
      <c r="N34" s="82">
        <v>0</v>
      </c>
      <c r="O34" s="24"/>
      <c r="P34" s="92">
        <v>0</v>
      </c>
      <c r="Q34" s="92"/>
      <c r="R34" s="15"/>
      <c r="S34" s="17">
        <v>-2419306370</v>
      </c>
      <c r="T34" s="15"/>
      <c r="U34" s="61">
        <f t="shared" si="2"/>
        <v>-2419306370</v>
      </c>
      <c r="W34" s="79">
        <f>U34/درآمد!$F$13</f>
        <v>-3.9984510090827007E-2</v>
      </c>
    </row>
    <row r="35" spans="1:23" ht="18.75" x14ac:dyDescent="0.2">
      <c r="A35" s="91" t="s">
        <v>140</v>
      </c>
      <c r="B35" s="91"/>
      <c r="D35" s="54">
        <v>0</v>
      </c>
      <c r="E35" s="15"/>
      <c r="F35" s="54">
        <v>0</v>
      </c>
      <c r="G35" s="15"/>
      <c r="H35" s="54">
        <v>0</v>
      </c>
      <c r="I35" s="15"/>
      <c r="J35" s="56">
        <f t="shared" si="0"/>
        <v>0</v>
      </c>
      <c r="L35" s="36">
        <f t="shared" si="1"/>
        <v>0</v>
      </c>
      <c r="N35" s="82">
        <v>0</v>
      </c>
      <c r="O35" s="24"/>
      <c r="P35" s="92">
        <v>0</v>
      </c>
      <c r="Q35" s="92"/>
      <c r="R35" s="15"/>
      <c r="S35" s="17">
        <v>84282826</v>
      </c>
      <c r="T35" s="15"/>
      <c r="U35" s="61">
        <f t="shared" si="2"/>
        <v>84282826</v>
      </c>
      <c r="W35" s="36">
        <f>U35/درآمد!$F$13</f>
        <v>1.3929643423707502E-3</v>
      </c>
    </row>
    <row r="36" spans="1:23" ht="18.75" x14ac:dyDescent="0.2">
      <c r="A36" s="91" t="s">
        <v>141</v>
      </c>
      <c r="B36" s="91"/>
      <c r="D36" s="54">
        <v>0</v>
      </c>
      <c r="E36" s="15"/>
      <c r="F36" s="54">
        <v>0</v>
      </c>
      <c r="G36" s="15"/>
      <c r="H36" s="54">
        <v>0</v>
      </c>
      <c r="I36" s="15"/>
      <c r="J36" s="56">
        <f t="shared" si="0"/>
        <v>0</v>
      </c>
      <c r="L36" s="36">
        <f t="shared" si="1"/>
        <v>0</v>
      </c>
      <c r="N36" s="82">
        <v>0</v>
      </c>
      <c r="O36" s="24"/>
      <c r="P36" s="92">
        <v>0</v>
      </c>
      <c r="Q36" s="92"/>
      <c r="R36" s="15"/>
      <c r="S36" s="17">
        <v>800117</v>
      </c>
      <c r="T36" s="15"/>
      <c r="U36" s="61">
        <f t="shared" si="2"/>
        <v>800117</v>
      </c>
      <c r="W36" s="36">
        <f>U36/درآمد!$F$13</f>
        <v>1.3223743241887232E-5</v>
      </c>
    </row>
    <row r="37" spans="1:23" ht="18.75" x14ac:dyDescent="0.2">
      <c r="A37" s="91" t="s">
        <v>142</v>
      </c>
      <c r="B37" s="91"/>
      <c r="D37" s="54">
        <v>0</v>
      </c>
      <c r="E37" s="15"/>
      <c r="F37" s="54">
        <v>0</v>
      </c>
      <c r="G37" s="15"/>
      <c r="H37" s="54">
        <v>0</v>
      </c>
      <c r="I37" s="15"/>
      <c r="J37" s="56">
        <f t="shared" si="0"/>
        <v>0</v>
      </c>
      <c r="L37" s="36">
        <f t="shared" si="1"/>
        <v>0</v>
      </c>
      <c r="N37" s="82">
        <v>0</v>
      </c>
      <c r="O37" s="24"/>
      <c r="P37" s="92">
        <v>0</v>
      </c>
      <c r="Q37" s="92"/>
      <c r="R37" s="15"/>
      <c r="S37" s="17">
        <v>-8418</v>
      </c>
      <c r="T37" s="15"/>
      <c r="U37" s="61">
        <f t="shared" si="2"/>
        <v>-8418</v>
      </c>
      <c r="W37" s="36">
        <f>U37/درآمد!$F$13</f>
        <v>-1.3912649101344769E-7</v>
      </c>
    </row>
    <row r="38" spans="1:23" ht="18.75" x14ac:dyDescent="0.2">
      <c r="A38" s="91" t="s">
        <v>51</v>
      </c>
      <c r="B38" s="91"/>
      <c r="D38" s="54">
        <v>0</v>
      </c>
      <c r="E38" s="15"/>
      <c r="F38" s="17">
        <v>-2929341769</v>
      </c>
      <c r="G38" s="15"/>
      <c r="H38" s="54">
        <v>0</v>
      </c>
      <c r="I38" s="15"/>
      <c r="J38" s="61">
        <f t="shared" si="0"/>
        <v>-2929341769</v>
      </c>
      <c r="L38" s="36">
        <f t="shared" si="1"/>
        <v>2.5437699543221556E-2</v>
      </c>
      <c r="N38" s="17">
        <v>3662441400</v>
      </c>
      <c r="O38" s="15"/>
      <c r="P38" s="102">
        <v>7013795801</v>
      </c>
      <c r="Q38" s="102"/>
      <c r="R38" s="15"/>
      <c r="S38" s="17">
        <v>6982704260</v>
      </c>
      <c r="T38" s="15"/>
      <c r="U38" s="61">
        <f t="shared" si="2"/>
        <v>17658941461</v>
      </c>
      <c r="W38" s="36">
        <f>U38/درآمد!$F$13</f>
        <v>0.29185395111437579</v>
      </c>
    </row>
    <row r="39" spans="1:23" ht="18.75" x14ac:dyDescent="0.2">
      <c r="A39" s="91" t="s">
        <v>29</v>
      </c>
      <c r="B39" s="91"/>
      <c r="D39" s="54">
        <v>0</v>
      </c>
      <c r="E39" s="15"/>
      <c r="F39" s="17">
        <v>-1463241600</v>
      </c>
      <c r="G39" s="15"/>
      <c r="H39" s="54">
        <v>0</v>
      </c>
      <c r="I39" s="15"/>
      <c r="J39" s="61">
        <f t="shared" si="0"/>
        <v>-1463241600</v>
      </c>
      <c r="L39" s="36">
        <f t="shared" si="1"/>
        <v>1.2706438208693284E-2</v>
      </c>
      <c r="N39" s="17">
        <v>1629218329</v>
      </c>
      <c r="O39" s="15"/>
      <c r="P39" s="102">
        <v>-2621700451</v>
      </c>
      <c r="Q39" s="102"/>
      <c r="R39" s="15"/>
      <c r="S39" s="17">
        <v>5086820811</v>
      </c>
      <c r="T39" s="15"/>
      <c r="U39" s="61">
        <f t="shared" si="2"/>
        <v>4094338689</v>
      </c>
      <c r="W39" s="36">
        <f>U39/درآمد!$F$13</f>
        <v>6.766820798540861E-2</v>
      </c>
    </row>
    <row r="40" spans="1:23" ht="18.75" x14ac:dyDescent="0.2">
      <c r="A40" s="91" t="s">
        <v>61</v>
      </c>
      <c r="B40" s="91"/>
      <c r="D40" s="17">
        <v>258254717</v>
      </c>
      <c r="E40" s="15"/>
      <c r="F40" s="17">
        <v>-887189625</v>
      </c>
      <c r="G40" s="15"/>
      <c r="H40" s="54">
        <v>0</v>
      </c>
      <c r="I40" s="15"/>
      <c r="J40" s="61">
        <f t="shared" si="0"/>
        <v>-628934908</v>
      </c>
      <c r="L40" s="36">
        <f t="shared" si="1"/>
        <v>5.4615195096914928E-3</v>
      </c>
      <c r="N40" s="17">
        <v>258254717</v>
      </c>
      <c r="O40" s="15"/>
      <c r="P40" s="102">
        <v>-241640909</v>
      </c>
      <c r="Q40" s="102"/>
      <c r="R40" s="15"/>
      <c r="S40" s="17">
        <v>616721364</v>
      </c>
      <c r="T40" s="15"/>
      <c r="U40" s="61">
        <f t="shared" si="2"/>
        <v>633335172</v>
      </c>
      <c r="W40" s="36">
        <f>U40/درآمد!$F$13</f>
        <v>1.0467296283649126E-2</v>
      </c>
    </row>
    <row r="41" spans="1:23" ht="18.75" x14ac:dyDescent="0.2">
      <c r="A41" s="91" t="s">
        <v>143</v>
      </c>
      <c r="B41" s="91"/>
      <c r="D41" s="54">
        <v>0</v>
      </c>
      <c r="E41" s="15"/>
      <c r="F41" s="17">
        <v>0</v>
      </c>
      <c r="G41" s="15"/>
      <c r="H41" s="54">
        <v>0</v>
      </c>
      <c r="I41" s="15"/>
      <c r="J41" s="56">
        <f t="shared" si="0"/>
        <v>0</v>
      </c>
      <c r="L41" s="36">
        <f t="shared" si="1"/>
        <v>0</v>
      </c>
      <c r="N41" s="82">
        <v>0</v>
      </c>
      <c r="O41" s="15"/>
      <c r="P41" s="92">
        <v>0</v>
      </c>
      <c r="Q41" s="92"/>
      <c r="R41" s="15"/>
      <c r="S41" s="17">
        <v>-68235246</v>
      </c>
      <c r="T41" s="15"/>
      <c r="U41" s="61">
        <f t="shared" si="2"/>
        <v>-68235246</v>
      </c>
      <c r="W41" s="79">
        <f>U41/درآمد!$F$13</f>
        <v>-1.1277417842028264E-3</v>
      </c>
    </row>
    <row r="42" spans="1:23" ht="18.75" x14ac:dyDescent="0.2">
      <c r="A42" s="91" t="s">
        <v>31</v>
      </c>
      <c r="B42" s="91"/>
      <c r="D42" s="54">
        <v>0</v>
      </c>
      <c r="E42" s="15"/>
      <c r="F42" s="17">
        <v>-38270925</v>
      </c>
      <c r="G42" s="15"/>
      <c r="H42" s="54">
        <v>0</v>
      </c>
      <c r="I42" s="15"/>
      <c r="J42" s="61">
        <f t="shared" si="0"/>
        <v>-38270925</v>
      </c>
      <c r="L42" s="36">
        <f t="shared" si="1"/>
        <v>3.3233551021378497E-4</v>
      </c>
      <c r="N42" s="82">
        <v>0</v>
      </c>
      <c r="O42" s="15"/>
      <c r="P42" s="102">
        <v>-387806923</v>
      </c>
      <c r="Q42" s="102"/>
      <c r="R42" s="15"/>
      <c r="S42" s="17">
        <v>639295292</v>
      </c>
      <c r="T42" s="15"/>
      <c r="U42" s="61">
        <f t="shared" si="2"/>
        <v>251488369</v>
      </c>
      <c r="W42" s="36">
        <f>U42/درآمد!$F$13</f>
        <v>4.1564141494018908E-3</v>
      </c>
    </row>
    <row r="43" spans="1:23" ht="18.75" x14ac:dyDescent="0.2">
      <c r="A43" s="91" t="s">
        <v>35</v>
      </c>
      <c r="B43" s="91"/>
      <c r="D43" s="54">
        <v>0</v>
      </c>
      <c r="E43" s="15"/>
      <c r="F43" s="17">
        <v>-228631500</v>
      </c>
      <c r="G43" s="15"/>
      <c r="H43" s="54">
        <v>0</v>
      </c>
      <c r="I43" s="15"/>
      <c r="J43" s="61">
        <f t="shared" si="0"/>
        <v>-228631500</v>
      </c>
      <c r="L43" s="36">
        <f t="shared" si="1"/>
        <v>1.9853809701083258E-3</v>
      </c>
      <c r="N43" s="17">
        <v>4600000000</v>
      </c>
      <c r="O43" s="15"/>
      <c r="P43" s="102">
        <v>4753241719</v>
      </c>
      <c r="Q43" s="102"/>
      <c r="R43" s="15"/>
      <c r="S43" s="17">
        <v>10127133094</v>
      </c>
      <c r="T43" s="15"/>
      <c r="U43" s="61">
        <f t="shared" si="2"/>
        <v>19480374813</v>
      </c>
      <c r="W43" s="36">
        <f>U43/درآمد!$F$13</f>
        <v>0.32195725722967894</v>
      </c>
    </row>
    <row r="44" spans="1:23" ht="18.75" x14ac:dyDescent="0.2">
      <c r="A44" s="91" t="s">
        <v>144</v>
      </c>
      <c r="B44" s="91"/>
      <c r="D44" s="54">
        <v>0</v>
      </c>
      <c r="E44" s="15"/>
      <c r="F44" s="17">
        <v>0</v>
      </c>
      <c r="G44" s="15"/>
      <c r="H44" s="54">
        <v>0</v>
      </c>
      <c r="I44" s="15"/>
      <c r="J44" s="56">
        <f t="shared" si="0"/>
        <v>0</v>
      </c>
      <c r="L44" s="36">
        <f t="shared" si="1"/>
        <v>0</v>
      </c>
      <c r="N44" s="82">
        <v>0</v>
      </c>
      <c r="O44" s="15"/>
      <c r="P44" s="92">
        <v>0</v>
      </c>
      <c r="Q44" s="92"/>
      <c r="R44" s="15"/>
      <c r="S44" s="17">
        <v>-681818808</v>
      </c>
      <c r="T44" s="15"/>
      <c r="U44" s="61">
        <f t="shared" si="2"/>
        <v>-681818808</v>
      </c>
      <c r="W44" s="79">
        <f>U44/درآمد!$F$13</f>
        <v>-1.1268598035639298E-2</v>
      </c>
    </row>
    <row r="45" spans="1:23" ht="18.75" x14ac:dyDescent="0.2">
      <c r="A45" s="91" t="s">
        <v>30</v>
      </c>
      <c r="B45" s="91"/>
      <c r="D45" s="54">
        <v>0</v>
      </c>
      <c r="E45" s="15"/>
      <c r="F45" s="17">
        <v>-3471222600</v>
      </c>
      <c r="G45" s="15"/>
      <c r="H45" s="54">
        <v>0</v>
      </c>
      <c r="I45" s="15"/>
      <c r="J45" s="61">
        <f t="shared" si="0"/>
        <v>-3471222600</v>
      </c>
      <c r="L45" s="36">
        <f t="shared" si="1"/>
        <v>3.0143262380949012E-2</v>
      </c>
      <c r="N45" s="17">
        <v>640000000</v>
      </c>
      <c r="O45" s="15"/>
      <c r="P45" s="102">
        <v>-3990694499</v>
      </c>
      <c r="Q45" s="102"/>
      <c r="R45" s="15"/>
      <c r="S45" s="17">
        <v>56195522</v>
      </c>
      <c r="T45" s="15"/>
      <c r="U45" s="61">
        <f t="shared" si="2"/>
        <v>-3294498977</v>
      </c>
      <c r="W45" s="79">
        <f>U45/درآمد!$F$13</f>
        <v>-5.4449047554930283E-2</v>
      </c>
    </row>
    <row r="46" spans="1:23" ht="18.75" x14ac:dyDescent="0.2">
      <c r="A46" s="91" t="s">
        <v>52</v>
      </c>
      <c r="B46" s="91"/>
      <c r="D46" s="54">
        <v>0</v>
      </c>
      <c r="E46" s="15"/>
      <c r="F46" s="17">
        <v>-4237822190</v>
      </c>
      <c r="G46" s="15"/>
      <c r="H46" s="54">
        <v>0</v>
      </c>
      <c r="I46" s="15"/>
      <c r="J46" s="61">
        <f t="shared" si="0"/>
        <v>-4237822190</v>
      </c>
      <c r="L46" s="36">
        <f t="shared" si="1"/>
        <v>3.6800228886784143E-2</v>
      </c>
      <c r="N46" s="82">
        <v>0</v>
      </c>
      <c r="O46" s="15"/>
      <c r="P46" s="102">
        <v>-4255946632</v>
      </c>
      <c r="Q46" s="102"/>
      <c r="R46" s="15"/>
      <c r="S46" s="17">
        <v>-380072906</v>
      </c>
      <c r="T46" s="15"/>
      <c r="U46" s="61">
        <f t="shared" si="2"/>
        <v>-4636019538</v>
      </c>
      <c r="W46" s="79">
        <f>U46/درآمد!$F$13</f>
        <v>-7.6620709264875853E-2</v>
      </c>
    </row>
    <row r="47" spans="1:23" ht="18.75" x14ac:dyDescent="0.2">
      <c r="A47" s="91" t="s">
        <v>145</v>
      </c>
      <c r="B47" s="91"/>
      <c r="D47" s="54">
        <v>0</v>
      </c>
      <c r="E47" s="15"/>
      <c r="F47" s="17">
        <v>0</v>
      </c>
      <c r="G47" s="15"/>
      <c r="H47" s="54">
        <v>0</v>
      </c>
      <c r="I47" s="15"/>
      <c r="J47" s="56">
        <f t="shared" si="0"/>
        <v>0</v>
      </c>
      <c r="L47" s="36">
        <f t="shared" si="1"/>
        <v>0</v>
      </c>
      <c r="N47" s="82">
        <v>0</v>
      </c>
      <c r="O47" s="15"/>
      <c r="P47" s="92">
        <v>0</v>
      </c>
      <c r="Q47" s="92"/>
      <c r="R47" s="15"/>
      <c r="S47" s="17">
        <v>2924495258</v>
      </c>
      <c r="T47" s="15"/>
      <c r="U47" s="61">
        <f t="shared" si="2"/>
        <v>2924495258</v>
      </c>
      <c r="W47" s="36">
        <f>U47/درآمد!$F$13</f>
        <v>4.8333899172132024E-2</v>
      </c>
    </row>
    <row r="48" spans="1:23" ht="18.75" x14ac:dyDescent="0.2">
      <c r="A48" s="91" t="s">
        <v>146</v>
      </c>
      <c r="B48" s="91"/>
      <c r="D48" s="54">
        <v>0</v>
      </c>
      <c r="E48" s="15"/>
      <c r="F48" s="17">
        <v>0</v>
      </c>
      <c r="G48" s="15"/>
      <c r="H48" s="54">
        <v>0</v>
      </c>
      <c r="I48" s="15"/>
      <c r="J48" s="56">
        <f t="shared" si="0"/>
        <v>0</v>
      </c>
      <c r="L48" s="36">
        <f t="shared" si="1"/>
        <v>0</v>
      </c>
      <c r="N48" s="82">
        <v>0</v>
      </c>
      <c r="O48" s="15"/>
      <c r="P48" s="92">
        <v>0</v>
      </c>
      <c r="Q48" s="92"/>
      <c r="R48" s="15"/>
      <c r="S48" s="17">
        <v>-1257473127</v>
      </c>
      <c r="T48" s="15"/>
      <c r="U48" s="61">
        <f t="shared" si="2"/>
        <v>-1257473127</v>
      </c>
      <c r="W48" s="79">
        <f>U48/درآمد!$F$13</f>
        <v>-2.078258775281747E-2</v>
      </c>
    </row>
    <row r="49" spans="1:23" ht="18.75" x14ac:dyDescent="0.2">
      <c r="A49" s="91" t="s">
        <v>33</v>
      </c>
      <c r="B49" s="91"/>
      <c r="D49" s="54">
        <v>0</v>
      </c>
      <c r="E49" s="15"/>
      <c r="F49" s="17">
        <v>2671509375</v>
      </c>
      <c r="G49" s="15"/>
      <c r="H49" s="54">
        <v>0</v>
      </c>
      <c r="I49" s="15"/>
      <c r="J49" s="61">
        <f t="shared" si="0"/>
        <v>2671509375</v>
      </c>
      <c r="L49" s="79">
        <f t="shared" si="1"/>
        <v>-2.3198745031157066E-2</v>
      </c>
      <c r="N49" s="17">
        <v>2350000000</v>
      </c>
      <c r="O49" s="15"/>
      <c r="P49" s="102">
        <v>2852808975</v>
      </c>
      <c r="Q49" s="102"/>
      <c r="R49" s="15"/>
      <c r="S49" s="17">
        <v>-266022817</v>
      </c>
      <c r="T49" s="15"/>
      <c r="U49" s="61">
        <f t="shared" si="2"/>
        <v>4936786158</v>
      </c>
      <c r="W49" s="36">
        <f>U49/درآمد!$F$13</f>
        <v>8.15915579765146E-2</v>
      </c>
    </row>
    <row r="50" spans="1:23" ht="18.75" x14ac:dyDescent="0.2">
      <c r="A50" s="91" t="s">
        <v>147</v>
      </c>
      <c r="B50" s="91"/>
      <c r="D50" s="54">
        <v>0</v>
      </c>
      <c r="E50" s="15"/>
      <c r="F50" s="17">
        <v>0</v>
      </c>
      <c r="G50" s="15"/>
      <c r="H50" s="54">
        <v>0</v>
      </c>
      <c r="I50" s="15"/>
      <c r="J50" s="56">
        <f t="shared" si="0"/>
        <v>0</v>
      </c>
      <c r="L50" s="36">
        <f t="shared" si="1"/>
        <v>0</v>
      </c>
      <c r="N50" s="82">
        <v>0</v>
      </c>
      <c r="O50" s="15"/>
      <c r="P50" s="92">
        <v>0</v>
      </c>
      <c r="Q50" s="92"/>
      <c r="R50" s="15"/>
      <c r="S50" s="17">
        <v>329591602</v>
      </c>
      <c r="T50" s="15"/>
      <c r="U50" s="61">
        <f t="shared" si="2"/>
        <v>329591602</v>
      </c>
      <c r="W50" s="36">
        <f>U50/درآمد!$F$13</f>
        <v>5.4472467395771948E-3</v>
      </c>
    </row>
    <row r="51" spans="1:23" ht="18.75" x14ac:dyDescent="0.2">
      <c r="A51" s="91" t="s">
        <v>69</v>
      </c>
      <c r="B51" s="91"/>
      <c r="D51" s="54">
        <v>0</v>
      </c>
      <c r="E51" s="15"/>
      <c r="F51" s="17">
        <v>-5100944970</v>
      </c>
      <c r="G51" s="15"/>
      <c r="H51" s="54">
        <v>0</v>
      </c>
      <c r="I51" s="15"/>
      <c r="J51" s="61">
        <f t="shared" si="0"/>
        <v>-5100944970</v>
      </c>
      <c r="L51" s="36">
        <f t="shared" si="1"/>
        <v>4.4295379564967138E-2</v>
      </c>
      <c r="N51" s="17">
        <v>3200000000</v>
      </c>
      <c r="O51" s="15"/>
      <c r="P51" s="102">
        <v>4879238353</v>
      </c>
      <c r="Q51" s="102"/>
      <c r="R51" s="15"/>
      <c r="S51" s="17">
        <v>709845373</v>
      </c>
      <c r="T51" s="15"/>
      <c r="U51" s="61">
        <f t="shared" si="2"/>
        <v>8789083726</v>
      </c>
      <c r="W51" s="36">
        <f>U51/درآمد!$F$13</f>
        <v>0.14525948895483229</v>
      </c>
    </row>
    <row r="52" spans="1:23" ht="18.75" x14ac:dyDescent="0.2">
      <c r="A52" s="91" t="s">
        <v>148</v>
      </c>
      <c r="B52" s="91"/>
      <c r="D52" s="54">
        <v>0</v>
      </c>
      <c r="E52" s="15"/>
      <c r="F52" s="54">
        <v>0</v>
      </c>
      <c r="G52" s="15"/>
      <c r="H52" s="54">
        <v>0</v>
      </c>
      <c r="I52" s="15"/>
      <c r="J52" s="56">
        <f t="shared" si="0"/>
        <v>0</v>
      </c>
      <c r="L52" s="36">
        <f t="shared" si="1"/>
        <v>0</v>
      </c>
      <c r="N52" s="82">
        <v>0</v>
      </c>
      <c r="O52" s="15"/>
      <c r="P52" s="92">
        <v>0</v>
      </c>
      <c r="Q52" s="92"/>
      <c r="R52" s="15"/>
      <c r="S52" s="17">
        <v>1709895</v>
      </c>
      <c r="T52" s="15"/>
      <c r="U52" s="61">
        <f t="shared" si="2"/>
        <v>1709895</v>
      </c>
      <c r="W52" s="36">
        <f>U52/درآمد!$F$13</f>
        <v>2.8259882555409733E-5</v>
      </c>
    </row>
    <row r="53" spans="1:23" ht="18.75" x14ac:dyDescent="0.2">
      <c r="A53" s="91" t="s">
        <v>22</v>
      </c>
      <c r="B53" s="91"/>
      <c r="D53" s="54">
        <v>0</v>
      </c>
      <c r="E53" s="15"/>
      <c r="F53" s="17">
        <v>-375750900</v>
      </c>
      <c r="G53" s="15"/>
      <c r="H53" s="54">
        <v>0</v>
      </c>
      <c r="I53" s="15"/>
      <c r="J53" s="61">
        <f t="shared" si="0"/>
        <v>-375750900</v>
      </c>
      <c r="L53" s="36">
        <f t="shared" si="1"/>
        <v>3.2629304639171615E-3</v>
      </c>
      <c r="N53" s="17">
        <v>692881356</v>
      </c>
      <c r="O53" s="15"/>
      <c r="P53" s="102">
        <v>2255815485</v>
      </c>
      <c r="Q53" s="102"/>
      <c r="R53" s="15"/>
      <c r="S53" s="17">
        <v>764989043</v>
      </c>
      <c r="T53" s="15"/>
      <c r="U53" s="61">
        <f t="shared" si="2"/>
        <v>3713685884</v>
      </c>
      <c r="W53" s="36">
        <f>U53/درآمد!$F$13</f>
        <v>6.1377059368863569E-2</v>
      </c>
    </row>
    <row r="54" spans="1:23" ht="18.75" x14ac:dyDescent="0.2">
      <c r="A54" s="91" t="s">
        <v>38</v>
      </c>
      <c r="B54" s="91"/>
      <c r="D54" s="54">
        <v>0</v>
      </c>
      <c r="E54" s="15"/>
      <c r="F54" s="17">
        <v>-308155500</v>
      </c>
      <c r="G54" s="15"/>
      <c r="H54" s="54">
        <v>0</v>
      </c>
      <c r="I54" s="15"/>
      <c r="J54" s="61">
        <f t="shared" si="0"/>
        <v>-308155500</v>
      </c>
      <c r="L54" s="36">
        <f t="shared" si="1"/>
        <v>2.6759482640590477E-3</v>
      </c>
      <c r="N54" s="17">
        <v>600000000</v>
      </c>
      <c r="O54" s="15"/>
      <c r="P54" s="102">
        <v>-944347512</v>
      </c>
      <c r="Q54" s="102"/>
      <c r="R54" s="15"/>
      <c r="S54" s="17">
        <v>616311071</v>
      </c>
      <c r="T54" s="15"/>
      <c r="U54" s="61">
        <f t="shared" si="2"/>
        <v>271963559</v>
      </c>
      <c r="W54" s="36">
        <f>U54/درآمد!$F$13</f>
        <v>4.4948129778093074E-3</v>
      </c>
    </row>
    <row r="55" spans="1:23" ht="18.75" x14ac:dyDescent="0.2">
      <c r="A55" s="91" t="s">
        <v>37</v>
      </c>
      <c r="B55" s="91"/>
      <c r="D55" s="54">
        <v>0</v>
      </c>
      <c r="E55" s="15"/>
      <c r="F55" s="17">
        <v>-328334715</v>
      </c>
      <c r="G55" s="15"/>
      <c r="H55" s="54">
        <v>0</v>
      </c>
      <c r="I55" s="15"/>
      <c r="J55" s="61">
        <f t="shared" si="0"/>
        <v>-328334715</v>
      </c>
      <c r="L55" s="36">
        <f t="shared" si="1"/>
        <v>2.8511797148990433E-3</v>
      </c>
      <c r="N55" s="17">
        <v>292500000</v>
      </c>
      <c r="O55" s="15"/>
      <c r="P55" s="102">
        <v>180741856</v>
      </c>
      <c r="Q55" s="102"/>
      <c r="R55" s="15"/>
      <c r="S55" s="17">
        <v>679953813</v>
      </c>
      <c r="T55" s="15"/>
      <c r="U55" s="61">
        <f t="shared" si="2"/>
        <v>1153195669</v>
      </c>
      <c r="W55" s="36">
        <f>U55/درآمد!$F$13</f>
        <v>1.9059166889982809E-2</v>
      </c>
    </row>
    <row r="56" spans="1:23" ht="18.75" x14ac:dyDescent="0.2">
      <c r="A56" s="91" t="s">
        <v>60</v>
      </c>
      <c r="B56" s="91"/>
      <c r="D56" s="17">
        <v>407783366</v>
      </c>
      <c r="E56" s="15"/>
      <c r="F56" s="17">
        <v>-1699825500</v>
      </c>
      <c r="G56" s="15"/>
      <c r="H56" s="54">
        <v>0</v>
      </c>
      <c r="I56" s="15"/>
      <c r="J56" s="61">
        <f t="shared" si="0"/>
        <v>-1292042134</v>
      </c>
      <c r="L56" s="36">
        <f t="shared" si="1"/>
        <v>1.1219783211944773E-2</v>
      </c>
      <c r="N56" s="17">
        <v>407783366</v>
      </c>
      <c r="O56" s="15"/>
      <c r="P56" s="102">
        <v>-373497086</v>
      </c>
      <c r="Q56" s="102"/>
      <c r="R56" s="15"/>
      <c r="S56" s="17">
        <v>240464589</v>
      </c>
      <c r="T56" s="15"/>
      <c r="U56" s="61">
        <f t="shared" si="2"/>
        <v>274750869</v>
      </c>
      <c r="W56" s="36">
        <f>U56/درآمد!$F$13</f>
        <v>4.540879580288126E-3</v>
      </c>
    </row>
    <row r="57" spans="1:23" ht="18.75" x14ac:dyDescent="0.2">
      <c r="A57" s="91" t="s">
        <v>66</v>
      </c>
      <c r="B57" s="91"/>
      <c r="D57" s="17">
        <v>3495139969</v>
      </c>
      <c r="E57" s="15"/>
      <c r="F57" s="17">
        <v>-14849250583</v>
      </c>
      <c r="G57" s="15"/>
      <c r="H57" s="54">
        <v>0</v>
      </c>
      <c r="I57" s="15"/>
      <c r="J57" s="61">
        <f t="shared" si="0"/>
        <v>-11354110614</v>
      </c>
      <c r="L57" s="36">
        <f t="shared" si="1"/>
        <v>9.8596366404194336E-2</v>
      </c>
      <c r="N57" s="17">
        <v>3495139969</v>
      </c>
      <c r="O57" s="15"/>
      <c r="P57" s="102">
        <v>-10640706267</v>
      </c>
      <c r="Q57" s="102"/>
      <c r="R57" s="15"/>
      <c r="S57" s="17">
        <v>-5076</v>
      </c>
      <c r="T57" s="15"/>
      <c r="U57" s="61">
        <f t="shared" si="2"/>
        <v>-7145571374</v>
      </c>
      <c r="W57" s="79">
        <f>U57/درآمد!$F$13</f>
        <v>-0.11809672981120932</v>
      </c>
    </row>
    <row r="58" spans="1:23" ht="18.75" x14ac:dyDescent="0.2">
      <c r="A58" s="91" t="s">
        <v>149</v>
      </c>
      <c r="B58" s="91"/>
      <c r="D58" s="54">
        <v>0</v>
      </c>
      <c r="E58" s="15"/>
      <c r="F58" s="54">
        <v>0</v>
      </c>
      <c r="G58" s="15"/>
      <c r="H58" s="54">
        <v>0</v>
      </c>
      <c r="I58" s="15"/>
      <c r="J58" s="56">
        <f t="shared" si="0"/>
        <v>0</v>
      </c>
      <c r="L58" s="36">
        <f t="shared" si="1"/>
        <v>0</v>
      </c>
      <c r="N58" s="54">
        <v>0</v>
      </c>
      <c r="O58" s="24"/>
      <c r="P58" s="92">
        <v>0</v>
      </c>
      <c r="Q58" s="92"/>
      <c r="R58" s="15"/>
      <c r="S58" s="17">
        <v>2159192063</v>
      </c>
      <c r="T58" s="15"/>
      <c r="U58" s="61">
        <f t="shared" si="2"/>
        <v>2159192063</v>
      </c>
      <c r="W58" s="36">
        <f>U58/درآمد!$F$13</f>
        <v>3.5685532804618329E-2</v>
      </c>
    </row>
    <row r="59" spans="1:23" ht="18.75" x14ac:dyDescent="0.2">
      <c r="A59" s="91" t="s">
        <v>44</v>
      </c>
      <c r="B59" s="91"/>
      <c r="D59" s="54">
        <v>0</v>
      </c>
      <c r="E59" s="15"/>
      <c r="F59" s="17">
        <v>-927567936</v>
      </c>
      <c r="G59" s="15"/>
      <c r="H59" s="54">
        <v>0</v>
      </c>
      <c r="I59" s="15"/>
      <c r="J59" s="61">
        <f t="shared" si="0"/>
        <v>-927567936</v>
      </c>
      <c r="L59" s="36">
        <f t="shared" si="1"/>
        <v>8.0547769166412209E-3</v>
      </c>
      <c r="N59" s="17">
        <v>576000000</v>
      </c>
      <c r="O59" s="15"/>
      <c r="P59" s="102">
        <v>-1272224952</v>
      </c>
      <c r="Q59" s="102"/>
      <c r="R59" s="15"/>
      <c r="S59" s="54">
        <v>0</v>
      </c>
      <c r="T59" s="15"/>
      <c r="U59" s="61">
        <f t="shared" si="2"/>
        <v>-696224952</v>
      </c>
      <c r="W59" s="79">
        <f>U59/درآمد!$F$13</f>
        <v>-1.1506692151076983E-2</v>
      </c>
    </row>
    <row r="60" spans="1:23" ht="18.75" x14ac:dyDescent="0.2">
      <c r="A60" s="91" t="s">
        <v>46</v>
      </c>
      <c r="B60" s="91"/>
      <c r="D60" s="17">
        <v>47033557</v>
      </c>
      <c r="E60" s="15"/>
      <c r="F60" s="17">
        <v>-49702500</v>
      </c>
      <c r="G60" s="15"/>
      <c r="H60" s="54">
        <v>0</v>
      </c>
      <c r="I60" s="15"/>
      <c r="J60" s="61">
        <f t="shared" si="0"/>
        <v>-2668943</v>
      </c>
      <c r="L60" s="36">
        <f t="shared" si="1"/>
        <v>2.3176459247758183E-5</v>
      </c>
      <c r="N60" s="17">
        <v>47033557</v>
      </c>
      <c r="O60" s="15"/>
      <c r="P60" s="102">
        <v>-318096000</v>
      </c>
      <c r="Q60" s="102"/>
      <c r="R60" s="15"/>
      <c r="S60" s="54">
        <v>0</v>
      </c>
      <c r="T60" s="15"/>
      <c r="U60" s="61">
        <f t="shared" si="2"/>
        <v>-271062443</v>
      </c>
      <c r="W60" s="79">
        <f>U60/درآمد!$F$13</f>
        <v>-4.4799199976387118E-3</v>
      </c>
    </row>
    <row r="61" spans="1:23" ht="18.75" x14ac:dyDescent="0.2">
      <c r="A61" s="91" t="s">
        <v>41</v>
      </c>
      <c r="B61" s="91"/>
      <c r="D61" s="54">
        <v>0</v>
      </c>
      <c r="E61" s="15"/>
      <c r="F61" s="17">
        <v>-562135275</v>
      </c>
      <c r="G61" s="15"/>
      <c r="H61" s="54">
        <v>0</v>
      </c>
      <c r="I61" s="15"/>
      <c r="J61" s="61">
        <f t="shared" si="0"/>
        <v>-562135275</v>
      </c>
      <c r="L61" s="36">
        <f t="shared" si="1"/>
        <v>4.8814475591141661E-3</v>
      </c>
      <c r="N61" s="17">
        <v>1586000000</v>
      </c>
      <c r="O61" s="15"/>
      <c r="P61" s="102">
        <v>-2005914625</v>
      </c>
      <c r="Q61" s="102"/>
      <c r="R61" s="15"/>
      <c r="S61" s="54">
        <v>0</v>
      </c>
      <c r="T61" s="15"/>
      <c r="U61" s="61">
        <f t="shared" si="2"/>
        <v>-419914625</v>
      </c>
      <c r="W61" s="79">
        <f>U61/درآمد!$F$13</f>
        <v>-6.9400389999379605E-3</v>
      </c>
    </row>
    <row r="62" spans="1:23" ht="18.75" x14ac:dyDescent="0.2">
      <c r="A62" s="91" t="s">
        <v>28</v>
      </c>
      <c r="B62" s="91"/>
      <c r="D62" s="54">
        <v>0</v>
      </c>
      <c r="E62" s="15"/>
      <c r="F62" s="17">
        <v>-3429037602</v>
      </c>
      <c r="G62" s="15"/>
      <c r="H62" s="54">
        <v>0</v>
      </c>
      <c r="I62" s="15"/>
      <c r="J62" s="61">
        <f t="shared" si="0"/>
        <v>-3429037602</v>
      </c>
      <c r="L62" s="36">
        <f t="shared" si="1"/>
        <v>2.9776938001966863E-2</v>
      </c>
      <c r="N62" s="17">
        <v>405759557</v>
      </c>
      <c r="O62" s="15"/>
      <c r="P62" s="102">
        <v>-5452942061</v>
      </c>
      <c r="Q62" s="102"/>
      <c r="R62" s="15"/>
      <c r="S62" s="54">
        <v>0</v>
      </c>
      <c r="T62" s="15"/>
      <c r="U62" s="61">
        <f t="shared" si="2"/>
        <v>-5047182504</v>
      </c>
      <c r="W62" s="79">
        <f>U62/درآمد!$F$13</f>
        <v>-8.3416107304108617E-2</v>
      </c>
    </row>
    <row r="63" spans="1:23" ht="18.75" x14ac:dyDescent="0.2">
      <c r="A63" s="91" t="s">
        <v>43</v>
      </c>
      <c r="B63" s="91"/>
      <c r="D63" s="54">
        <v>0</v>
      </c>
      <c r="E63" s="15"/>
      <c r="F63" s="17">
        <v>-99802620</v>
      </c>
      <c r="G63" s="15"/>
      <c r="H63" s="54">
        <v>0</v>
      </c>
      <c r="I63" s="15"/>
      <c r="J63" s="61">
        <f t="shared" si="0"/>
        <v>-99802620</v>
      </c>
      <c r="L63" s="36">
        <f t="shared" si="1"/>
        <v>8.6666195390815604E-4</v>
      </c>
      <c r="N63" s="17">
        <v>280000000</v>
      </c>
      <c r="O63" s="15"/>
      <c r="P63" s="102">
        <v>509675805</v>
      </c>
      <c r="Q63" s="102"/>
      <c r="R63" s="15"/>
      <c r="S63" s="54">
        <v>0</v>
      </c>
      <c r="T63" s="15"/>
      <c r="U63" s="61">
        <f t="shared" si="2"/>
        <v>789675805</v>
      </c>
      <c r="W63" s="36">
        <f>U63/درآمد!$F$13</f>
        <v>1.3051178877152479E-2</v>
      </c>
    </row>
    <row r="64" spans="1:23" ht="18.75" x14ac:dyDescent="0.2">
      <c r="A64" s="91" t="s">
        <v>48</v>
      </c>
      <c r="B64" s="91"/>
      <c r="D64" s="54">
        <v>0</v>
      </c>
      <c r="E64" s="15"/>
      <c r="F64" s="17">
        <v>-876752100</v>
      </c>
      <c r="G64" s="15"/>
      <c r="H64" s="54">
        <v>0</v>
      </c>
      <c r="I64" s="15"/>
      <c r="J64" s="61">
        <f t="shared" si="0"/>
        <v>-876752100</v>
      </c>
      <c r="L64" s="36">
        <f t="shared" si="1"/>
        <v>7.6135044158067095E-3</v>
      </c>
      <c r="N64" s="17">
        <v>451500000</v>
      </c>
      <c r="O64" s="15"/>
      <c r="P64" s="102">
        <v>-1427350906</v>
      </c>
      <c r="Q64" s="102"/>
      <c r="R64" s="15"/>
      <c r="S64" s="54">
        <v>0</v>
      </c>
      <c r="T64" s="15"/>
      <c r="U64" s="61">
        <f t="shared" si="2"/>
        <v>-975850906</v>
      </c>
      <c r="W64" s="79">
        <f>U64/درآمد!$F$13</f>
        <v>-1.6128143538141338E-2</v>
      </c>
    </row>
    <row r="65" spans="1:23" ht="18.75" x14ac:dyDescent="0.2">
      <c r="A65" s="91" t="s">
        <v>27</v>
      </c>
      <c r="B65" s="91"/>
      <c r="D65" s="54">
        <v>0</v>
      </c>
      <c r="E65" s="15"/>
      <c r="F65" s="17">
        <v>-163598661</v>
      </c>
      <c r="G65" s="15"/>
      <c r="H65" s="54">
        <v>0</v>
      </c>
      <c r="I65" s="15"/>
      <c r="J65" s="61">
        <f t="shared" si="0"/>
        <v>-163598661</v>
      </c>
      <c r="L65" s="36">
        <f t="shared" si="1"/>
        <v>1.4206514337901956E-3</v>
      </c>
      <c r="N65" s="17">
        <v>117285400</v>
      </c>
      <c r="O65" s="15"/>
      <c r="P65" s="102">
        <v>-1263658626</v>
      </c>
      <c r="Q65" s="102"/>
      <c r="R65" s="15"/>
      <c r="S65" s="54">
        <v>0</v>
      </c>
      <c r="T65" s="15"/>
      <c r="U65" s="61">
        <f t="shared" si="2"/>
        <v>-1146373226</v>
      </c>
      <c r="W65" s="79">
        <f>U65/درآمد!$F$13</f>
        <v>-1.8946410587449041E-2</v>
      </c>
    </row>
    <row r="66" spans="1:23" ht="18.75" x14ac:dyDescent="0.2">
      <c r="A66" s="91" t="s">
        <v>34</v>
      </c>
      <c r="B66" s="91"/>
      <c r="D66" s="54">
        <v>0</v>
      </c>
      <c r="E66" s="15"/>
      <c r="F66" s="17">
        <v>-1939199963</v>
      </c>
      <c r="G66" s="15"/>
      <c r="H66" s="54">
        <v>0</v>
      </c>
      <c r="I66" s="15"/>
      <c r="J66" s="61">
        <f t="shared" si="0"/>
        <v>-1939199963</v>
      </c>
      <c r="L66" s="36">
        <f t="shared" si="1"/>
        <v>1.6839546185783538E-2</v>
      </c>
      <c r="N66" s="17">
        <v>2771638740</v>
      </c>
      <c r="O66" s="15"/>
      <c r="P66" s="102">
        <v>-3283692780</v>
      </c>
      <c r="Q66" s="102"/>
      <c r="R66" s="15"/>
      <c r="S66" s="54">
        <v>0</v>
      </c>
      <c r="T66" s="15"/>
      <c r="U66" s="61">
        <f t="shared" si="2"/>
        <v>-512054040</v>
      </c>
      <c r="W66" s="79">
        <f>U66/درآمد!$F$13</f>
        <v>-8.4628512466689929E-3</v>
      </c>
    </row>
    <row r="67" spans="1:23" ht="18.75" x14ac:dyDescent="0.2">
      <c r="A67" s="91" t="s">
        <v>68</v>
      </c>
      <c r="B67" s="91"/>
      <c r="D67" s="54">
        <v>0</v>
      </c>
      <c r="E67" s="15"/>
      <c r="F67" s="17">
        <v>-1791374149</v>
      </c>
      <c r="G67" s="15"/>
      <c r="H67" s="54">
        <v>0</v>
      </c>
      <c r="I67" s="15"/>
      <c r="J67" s="61">
        <f t="shared" si="0"/>
        <v>-1791374149</v>
      </c>
      <c r="L67" s="36">
        <f t="shared" si="1"/>
        <v>1.5555862362660423E-2</v>
      </c>
      <c r="N67" s="17">
        <v>2170893485</v>
      </c>
      <c r="O67" s="15"/>
      <c r="P67" s="102">
        <v>-1107686262</v>
      </c>
      <c r="Q67" s="102"/>
      <c r="R67" s="15"/>
      <c r="S67" s="54">
        <v>0</v>
      </c>
      <c r="T67" s="15"/>
      <c r="U67" s="61">
        <f t="shared" si="2"/>
        <v>1063207223</v>
      </c>
      <c r="W67" s="36">
        <f>U67/درآمد!$F$13</f>
        <v>1.7571904271340245E-2</v>
      </c>
    </row>
    <row r="68" spans="1:23" ht="18.75" x14ac:dyDescent="0.2">
      <c r="A68" s="91" t="s">
        <v>18</v>
      </c>
      <c r="B68" s="91"/>
      <c r="D68" s="54">
        <v>0</v>
      </c>
      <c r="E68" s="15"/>
      <c r="F68" s="17">
        <v>-2737613700</v>
      </c>
      <c r="G68" s="15"/>
      <c r="H68" s="54">
        <v>0</v>
      </c>
      <c r="I68" s="15"/>
      <c r="J68" s="61">
        <f t="shared" si="0"/>
        <v>-2737613700</v>
      </c>
      <c r="L68" s="36">
        <f t="shared" si="1"/>
        <v>2.3772779094253602E-2</v>
      </c>
      <c r="N68" s="17">
        <v>1061103634</v>
      </c>
      <c r="O68" s="15"/>
      <c r="P68" s="102">
        <v>-4876564770</v>
      </c>
      <c r="Q68" s="102"/>
      <c r="R68" s="15"/>
      <c r="S68" s="54">
        <v>0</v>
      </c>
      <c r="T68" s="15"/>
      <c r="U68" s="61">
        <f t="shared" si="2"/>
        <v>-3815461136</v>
      </c>
      <c r="W68" s="79">
        <f>U68/درآمد!$F$13</f>
        <v>-6.3059125617707643E-2</v>
      </c>
    </row>
    <row r="69" spans="1:23" ht="18.75" x14ac:dyDescent="0.2">
      <c r="A69" s="91" t="s">
        <v>63</v>
      </c>
      <c r="B69" s="91"/>
      <c r="D69" s="54">
        <v>0</v>
      </c>
      <c r="E69" s="15"/>
      <c r="F69" s="17">
        <v>-55318882</v>
      </c>
      <c r="G69" s="15"/>
      <c r="H69" s="54">
        <v>0</v>
      </c>
      <c r="I69" s="15"/>
      <c r="J69" s="61">
        <f t="shared" si="0"/>
        <v>-55318882</v>
      </c>
      <c r="L69" s="36">
        <f t="shared" si="1"/>
        <v>4.8037586951259117E-4</v>
      </c>
      <c r="N69" s="17">
        <v>209300000</v>
      </c>
      <c r="O69" s="15"/>
      <c r="P69" s="102">
        <v>-149256607</v>
      </c>
      <c r="Q69" s="102"/>
      <c r="R69" s="15"/>
      <c r="S69" s="54">
        <v>0</v>
      </c>
      <c r="T69" s="15"/>
      <c r="U69" s="61">
        <f t="shared" si="2"/>
        <v>60043393</v>
      </c>
      <c r="W69" s="36">
        <f>U69/درآمد!$F$13</f>
        <v>9.9235288389539172E-4</v>
      </c>
    </row>
    <row r="70" spans="1:23" ht="18.75" x14ac:dyDescent="0.2">
      <c r="A70" s="91" t="s">
        <v>26</v>
      </c>
      <c r="B70" s="91"/>
      <c r="D70" s="54">
        <v>0</v>
      </c>
      <c r="E70" s="15"/>
      <c r="F70" s="54">
        <v>0</v>
      </c>
      <c r="G70" s="15"/>
      <c r="H70" s="54">
        <v>0</v>
      </c>
      <c r="I70" s="15"/>
      <c r="J70" s="56">
        <f t="shared" si="0"/>
        <v>0</v>
      </c>
      <c r="L70" s="36">
        <f t="shared" si="1"/>
        <v>0</v>
      </c>
      <c r="N70" s="17">
        <v>154000000</v>
      </c>
      <c r="O70" s="15"/>
      <c r="P70" s="102">
        <v>-127101369</v>
      </c>
      <c r="Q70" s="102"/>
      <c r="R70" s="15"/>
      <c r="S70" s="54">
        <v>0</v>
      </c>
      <c r="T70" s="15"/>
      <c r="U70" s="61">
        <f t="shared" si="2"/>
        <v>26898631</v>
      </c>
      <c r="W70" s="36">
        <f>U70/درآمد!$F$13</f>
        <v>4.4456072037248105E-4</v>
      </c>
    </row>
    <row r="71" spans="1:23" ht="18.75" x14ac:dyDescent="0.2">
      <c r="A71" s="91" t="s">
        <v>64</v>
      </c>
      <c r="B71" s="91"/>
      <c r="D71" s="17">
        <v>78915759</v>
      </c>
      <c r="E71" s="15"/>
      <c r="F71" s="17">
        <v>-402590249</v>
      </c>
      <c r="G71" s="15"/>
      <c r="H71" s="54">
        <v>0</v>
      </c>
      <c r="I71" s="15"/>
      <c r="J71" s="61">
        <f t="shared" si="0"/>
        <v>-323674490</v>
      </c>
      <c r="L71" s="36">
        <f t="shared" si="1"/>
        <v>2.8107114415796492E-3</v>
      </c>
      <c r="N71" s="17">
        <v>78915759</v>
      </c>
      <c r="O71" s="15"/>
      <c r="P71" s="102">
        <v>313436390</v>
      </c>
      <c r="Q71" s="102"/>
      <c r="R71" s="15"/>
      <c r="S71" s="54">
        <v>0</v>
      </c>
      <c r="T71" s="15"/>
      <c r="U71" s="61">
        <f t="shared" si="2"/>
        <v>392352149</v>
      </c>
      <c r="W71" s="36">
        <f>U71/درآمد!$F$13</f>
        <v>6.4845067393627213E-3</v>
      </c>
    </row>
    <row r="72" spans="1:23" ht="18.75" x14ac:dyDescent="0.2">
      <c r="A72" s="91" t="s">
        <v>42</v>
      </c>
      <c r="B72" s="91"/>
      <c r="D72" s="17">
        <v>1344216634</v>
      </c>
      <c r="E72" s="15"/>
      <c r="F72" s="17">
        <v>-4288083187</v>
      </c>
      <c r="G72" s="15"/>
      <c r="H72" s="54">
        <v>0</v>
      </c>
      <c r="I72" s="15"/>
      <c r="J72" s="61">
        <f t="shared" si="0"/>
        <v>-2943866553</v>
      </c>
      <c r="L72" s="36">
        <f t="shared" si="1"/>
        <v>2.5563829274901282E-2</v>
      </c>
      <c r="N72" s="17">
        <v>1344216634</v>
      </c>
      <c r="O72" s="15"/>
      <c r="P72" s="102">
        <v>6270792080</v>
      </c>
      <c r="Q72" s="102"/>
      <c r="R72" s="15"/>
      <c r="S72" s="54">
        <v>0</v>
      </c>
      <c r="T72" s="15"/>
      <c r="U72" s="61">
        <f t="shared" si="2"/>
        <v>7615008714</v>
      </c>
      <c r="W72" s="36">
        <f>U72/درآمد!$F$13</f>
        <v>0.12585524369394713</v>
      </c>
    </row>
    <row r="73" spans="1:23" ht="18.75" x14ac:dyDescent="0.2">
      <c r="A73" s="91" t="s">
        <v>36</v>
      </c>
      <c r="B73" s="91"/>
      <c r="D73" s="54">
        <v>0</v>
      </c>
      <c r="E73" s="15"/>
      <c r="F73" s="17">
        <v>-1682504178</v>
      </c>
      <c r="G73" s="15"/>
      <c r="H73" s="54">
        <v>0</v>
      </c>
      <c r="I73" s="15"/>
      <c r="J73" s="61">
        <f t="shared" si="0"/>
        <v>-1682504178</v>
      </c>
      <c r="L73" s="36">
        <f t="shared" si="1"/>
        <v>1.4610461712970221E-2</v>
      </c>
      <c r="N73" s="17">
        <v>1885400000</v>
      </c>
      <c r="O73" s="15"/>
      <c r="P73" s="102">
        <v>73159530</v>
      </c>
      <c r="Q73" s="102"/>
      <c r="R73" s="15"/>
      <c r="S73" s="54">
        <v>0</v>
      </c>
      <c r="T73" s="15"/>
      <c r="U73" s="61">
        <f t="shared" si="2"/>
        <v>1958559530</v>
      </c>
      <c r="W73" s="36">
        <f>U73/درآمد!$F$13</f>
        <v>3.2369626377981388E-2</v>
      </c>
    </row>
    <row r="74" spans="1:23" ht="18.75" x14ac:dyDescent="0.2">
      <c r="A74" s="91" t="s">
        <v>56</v>
      </c>
      <c r="B74" s="91"/>
      <c r="D74" s="54">
        <v>0</v>
      </c>
      <c r="E74" s="15"/>
      <c r="F74" s="17">
        <v>-827546625</v>
      </c>
      <c r="G74" s="15"/>
      <c r="H74" s="54">
        <v>0</v>
      </c>
      <c r="I74" s="15"/>
      <c r="J74" s="61">
        <f t="shared" ref="J74:J80" si="3">D74+F74+H74</f>
        <v>-827546625</v>
      </c>
      <c r="L74" s="36">
        <f t="shared" ref="L74:L80" si="4">J74/$J$92</f>
        <v>7.1862159026747007E-3</v>
      </c>
      <c r="N74" s="17">
        <v>1058994197</v>
      </c>
      <c r="O74" s="15"/>
      <c r="P74" s="102">
        <v>373870619</v>
      </c>
      <c r="Q74" s="102"/>
      <c r="R74" s="15"/>
      <c r="S74" s="54">
        <v>0</v>
      </c>
      <c r="T74" s="15"/>
      <c r="U74" s="61">
        <f t="shared" ref="U74:U80" si="5">N74+P74+S74</f>
        <v>1432864816</v>
      </c>
      <c r="W74" s="36">
        <f>U74/درآمد!$F$13</f>
        <v>2.3681332139072152E-2</v>
      </c>
    </row>
    <row r="75" spans="1:23" ht="18.75" x14ac:dyDescent="0.2">
      <c r="A75" s="91" t="s">
        <v>57</v>
      </c>
      <c r="B75" s="91"/>
      <c r="D75" s="54">
        <v>0</v>
      </c>
      <c r="E75" s="15"/>
      <c r="F75" s="17">
        <v>-2505542787</v>
      </c>
      <c r="G75" s="15"/>
      <c r="H75" s="54">
        <v>0</v>
      </c>
      <c r="I75" s="15"/>
      <c r="J75" s="61">
        <f t="shared" si="3"/>
        <v>-2505542787</v>
      </c>
      <c r="L75" s="36">
        <f t="shared" si="4"/>
        <v>2.1757531088681909E-2</v>
      </c>
      <c r="N75" s="17">
        <v>1054979029</v>
      </c>
      <c r="O75" s="15"/>
      <c r="P75" s="102">
        <v>-1600177503</v>
      </c>
      <c r="Q75" s="102"/>
      <c r="R75" s="15"/>
      <c r="S75" s="54">
        <v>0</v>
      </c>
      <c r="T75" s="15"/>
      <c r="U75" s="61">
        <f t="shared" si="5"/>
        <v>-545198474</v>
      </c>
      <c r="W75" s="79">
        <f>U75/درآمد!$F$13</f>
        <v>-9.0106379892499876E-3</v>
      </c>
    </row>
    <row r="76" spans="1:23" ht="18.75" x14ac:dyDescent="0.2">
      <c r="A76" s="91" t="s">
        <v>40</v>
      </c>
      <c r="B76" s="91"/>
      <c r="D76" s="54">
        <v>0</v>
      </c>
      <c r="E76" s="15"/>
      <c r="F76" s="54">
        <v>0</v>
      </c>
      <c r="G76" s="15"/>
      <c r="H76" s="54">
        <v>0</v>
      </c>
      <c r="I76" s="15"/>
      <c r="J76" s="56">
        <f t="shared" si="3"/>
        <v>0</v>
      </c>
      <c r="L76" s="36">
        <f t="shared" si="4"/>
        <v>0</v>
      </c>
      <c r="N76" s="54">
        <v>0</v>
      </c>
      <c r="O76" s="15"/>
      <c r="P76" s="102">
        <v>102009559</v>
      </c>
      <c r="Q76" s="102"/>
      <c r="R76" s="15"/>
      <c r="S76" s="54">
        <v>0</v>
      </c>
      <c r="T76" s="15"/>
      <c r="U76" s="61">
        <f>N76+P76+S76</f>
        <v>102009559</v>
      </c>
      <c r="W76" s="36">
        <f>U76/درآمد!$F$13</f>
        <v>1.6859387020075149E-3</v>
      </c>
    </row>
    <row r="77" spans="1:23" ht="18.75" x14ac:dyDescent="0.2">
      <c r="A77" s="91" t="s">
        <v>47</v>
      </c>
      <c r="B77" s="91"/>
      <c r="D77" s="54">
        <v>0</v>
      </c>
      <c r="E77" s="15"/>
      <c r="F77" s="17">
        <v>-1741575600</v>
      </c>
      <c r="G77" s="15"/>
      <c r="H77" s="54">
        <v>0</v>
      </c>
      <c r="I77" s="15"/>
      <c r="J77" s="61">
        <f t="shared" si="3"/>
        <v>-1741575600</v>
      </c>
      <c r="L77" s="36">
        <f t="shared" si="4"/>
        <v>1.512342373752081E-2</v>
      </c>
      <c r="N77" s="54">
        <v>0</v>
      </c>
      <c r="O77" s="15"/>
      <c r="P77" s="102">
        <v>-2504048609</v>
      </c>
      <c r="Q77" s="102"/>
      <c r="R77" s="15"/>
      <c r="S77" s="54">
        <v>0</v>
      </c>
      <c r="T77" s="15"/>
      <c r="U77" s="61">
        <f t="shared" si="5"/>
        <v>-2504048609</v>
      </c>
      <c r="W77" s="79">
        <f>U77/درآمد!$F$13</f>
        <v>-4.1385067272187534E-2</v>
      </c>
    </row>
    <row r="78" spans="1:23" ht="18.75" x14ac:dyDescent="0.2">
      <c r="A78" s="91" t="s">
        <v>49</v>
      </c>
      <c r="B78" s="91"/>
      <c r="D78" s="54">
        <v>0</v>
      </c>
      <c r="E78" s="15"/>
      <c r="F78" s="17">
        <v>3171009162</v>
      </c>
      <c r="G78" s="15"/>
      <c r="H78" s="54">
        <v>0</v>
      </c>
      <c r="I78" s="15"/>
      <c r="J78" s="61">
        <f t="shared" si="3"/>
        <v>3171009162</v>
      </c>
      <c r="L78" s="79">
        <f t="shared" si="4"/>
        <v>-2.7536281073578875E-2</v>
      </c>
      <c r="N78" s="54">
        <v>0</v>
      </c>
      <c r="O78" s="15"/>
      <c r="P78" s="102">
        <v>3171009162</v>
      </c>
      <c r="Q78" s="102"/>
      <c r="R78" s="15"/>
      <c r="S78" s="54">
        <v>0</v>
      </c>
      <c r="T78" s="15"/>
      <c r="U78" s="61">
        <f t="shared" si="5"/>
        <v>3171009162</v>
      </c>
      <c r="W78" s="36">
        <f>U78/درآمد!$F$13</f>
        <v>5.240809903546606E-2</v>
      </c>
    </row>
    <row r="79" spans="1:23" ht="18.75" x14ac:dyDescent="0.2">
      <c r="A79" s="91" t="s">
        <v>39</v>
      </c>
      <c r="B79" s="91"/>
      <c r="D79" s="54">
        <v>0</v>
      </c>
      <c r="E79" s="15"/>
      <c r="F79" s="54">
        <v>0</v>
      </c>
      <c r="G79" s="15"/>
      <c r="H79" s="54">
        <v>0</v>
      </c>
      <c r="I79" s="15"/>
      <c r="J79" s="56">
        <f t="shared" si="3"/>
        <v>0</v>
      </c>
      <c r="L79" s="36">
        <f t="shared" si="4"/>
        <v>0</v>
      </c>
      <c r="N79" s="54">
        <v>0</v>
      </c>
      <c r="O79" s="15"/>
      <c r="P79" s="102">
        <v>-1248285266</v>
      </c>
      <c r="Q79" s="102"/>
      <c r="R79" s="15"/>
      <c r="S79" s="54">
        <v>0</v>
      </c>
      <c r="T79" s="15"/>
      <c r="U79" s="61">
        <f t="shared" si="5"/>
        <v>-1248285266</v>
      </c>
      <c r="W79" s="79">
        <f>U79/درآمد!$F$13</f>
        <v>-2.0630737567399401E-2</v>
      </c>
    </row>
    <row r="80" spans="1:23" ht="18.75" x14ac:dyDescent="0.2">
      <c r="A80" s="89" t="s">
        <v>59</v>
      </c>
      <c r="B80" s="89"/>
      <c r="D80" s="26">
        <v>0</v>
      </c>
      <c r="E80" s="15"/>
      <c r="F80" s="18">
        <v>-3064854960</v>
      </c>
      <c r="G80" s="15"/>
      <c r="H80" s="26">
        <v>0</v>
      </c>
      <c r="I80" s="15"/>
      <c r="J80" s="61">
        <f t="shared" si="3"/>
        <v>-3064854960</v>
      </c>
      <c r="L80" s="36">
        <f t="shared" si="4"/>
        <v>2.6614463508860823E-2</v>
      </c>
      <c r="N80" s="26">
        <v>0</v>
      </c>
      <c r="O80" s="15"/>
      <c r="P80" s="102">
        <v>-6661729658</v>
      </c>
      <c r="Q80" s="103"/>
      <c r="R80" s="15"/>
      <c r="S80" s="26">
        <v>0</v>
      </c>
      <c r="T80" s="15"/>
      <c r="U80" s="61">
        <f t="shared" si="5"/>
        <v>-6661729658</v>
      </c>
      <c r="W80" s="79">
        <f>U80/درآمد!$F$13</f>
        <v>-0.11010015103323294</v>
      </c>
    </row>
    <row r="81" spans="1:23" s="11" customFormat="1" ht="21.75" thickBot="1" x14ac:dyDescent="0.25">
      <c r="A81" s="88"/>
      <c r="B81" s="88"/>
      <c r="D81" s="22">
        <f>SUM(D9:D80)</f>
        <v>10422152499</v>
      </c>
      <c r="E81" s="20"/>
      <c r="F81" s="22">
        <f>SUM(F9:F80)</f>
        <v>-122129963982</v>
      </c>
      <c r="G81" s="20"/>
      <c r="H81" s="22">
        <f>SUM(H9:H80)</f>
        <v>-972180863</v>
      </c>
      <c r="I81" s="20"/>
      <c r="J81" s="60">
        <f>SUM(J9:J80)</f>
        <v>-112679992346</v>
      </c>
      <c r="L81" s="38">
        <f>SUM(L9:L80)</f>
        <v>0.97848595891511092</v>
      </c>
      <c r="N81" s="22">
        <f>SUM(N9:N80)</f>
        <v>64023652336</v>
      </c>
      <c r="O81" s="20"/>
      <c r="P81" s="104">
        <f>SUM(P9:Q80)</f>
        <v>-53181881993</v>
      </c>
      <c r="Q81" s="104"/>
      <c r="R81" s="20"/>
      <c r="S81" s="22">
        <f>SUM(S9:S80)</f>
        <v>44243196502</v>
      </c>
      <c r="T81" s="20"/>
      <c r="U81" s="60">
        <f>SUM(U9:U80)</f>
        <v>55084966845</v>
      </c>
      <c r="W81" s="38">
        <f>SUM(W9:W80)</f>
        <v>0.91040367602007133</v>
      </c>
    </row>
    <row r="82" spans="1:23" ht="13.5" thickTop="1" x14ac:dyDescent="0.2">
      <c r="J82" s="32"/>
      <c r="K82" s="32"/>
      <c r="L82" s="76"/>
      <c r="M82" s="32"/>
      <c r="N82" s="32"/>
      <c r="O82" s="32"/>
      <c r="P82" s="32"/>
      <c r="Q82" s="32"/>
      <c r="R82" s="32"/>
      <c r="S82" s="32"/>
      <c r="T82" s="32"/>
      <c r="U82" s="32"/>
    </row>
    <row r="83" spans="1:23" x14ac:dyDescent="0.2">
      <c r="D83" s="32"/>
      <c r="E83" s="32"/>
      <c r="F83" s="32"/>
      <c r="G83" s="32"/>
      <c r="H83" s="32"/>
      <c r="I83" s="32"/>
      <c r="J83" s="32"/>
      <c r="K83" s="32"/>
      <c r="L83" s="76"/>
      <c r="M83" s="32"/>
      <c r="N83" s="32"/>
      <c r="O83" s="32"/>
      <c r="P83" s="32"/>
      <c r="Q83" s="32"/>
      <c r="R83" s="32"/>
      <c r="S83" s="32"/>
      <c r="T83" s="32"/>
      <c r="U83" s="32"/>
    </row>
    <row r="84" spans="1:23" x14ac:dyDescent="0.2">
      <c r="D84" s="32">
        <v>10422152499</v>
      </c>
      <c r="E84" s="32"/>
      <c r="F84" s="71">
        <v>-122129963982</v>
      </c>
      <c r="G84" s="32"/>
      <c r="H84" s="32">
        <v>-972180863</v>
      </c>
      <c r="I84" s="32"/>
      <c r="J84" s="32"/>
      <c r="K84" s="32"/>
      <c r="L84" s="76"/>
      <c r="M84" s="32"/>
      <c r="N84" s="34">
        <f>N81-'درآمد سود سهام'!S52</f>
        <v>0</v>
      </c>
      <c r="O84" s="32"/>
      <c r="P84" s="32"/>
      <c r="Q84" s="32">
        <v>-53181881993</v>
      </c>
      <c r="R84" s="32"/>
      <c r="S84" s="32">
        <v>44243196502</v>
      </c>
      <c r="T84" s="32"/>
      <c r="U84" s="32"/>
    </row>
    <row r="85" spans="1:23" x14ac:dyDescent="0.2">
      <c r="D85" s="32"/>
      <c r="E85" s="32"/>
      <c r="F85" s="34">
        <f>F81-F84</f>
        <v>0</v>
      </c>
      <c r="G85" s="32"/>
      <c r="H85" s="32"/>
      <c r="I85" s="32"/>
      <c r="J85" s="71"/>
      <c r="K85" s="32"/>
      <c r="L85" s="76"/>
      <c r="M85" s="32"/>
      <c r="N85" s="32"/>
      <c r="O85" s="32"/>
      <c r="P85" s="32"/>
      <c r="Q85" s="32"/>
      <c r="R85" s="32"/>
      <c r="S85" s="32"/>
      <c r="T85" s="32"/>
      <c r="U85" s="32"/>
    </row>
    <row r="86" spans="1:23" x14ac:dyDescent="0.2">
      <c r="D86" s="34">
        <f>D81-D84</f>
        <v>0</v>
      </c>
      <c r="E86" s="32"/>
      <c r="F86" s="32"/>
      <c r="G86" s="32"/>
      <c r="H86" s="34">
        <f>H81-H84</f>
        <v>0</v>
      </c>
      <c r="I86" s="32"/>
      <c r="J86" s="34"/>
      <c r="K86" s="32"/>
      <c r="L86" s="76"/>
      <c r="M86" s="32"/>
      <c r="N86" s="34">
        <f>N81-N84</f>
        <v>64023652336</v>
      </c>
      <c r="O86" s="32"/>
      <c r="P86" s="32"/>
      <c r="Q86" s="34">
        <f>P81-Q84</f>
        <v>0</v>
      </c>
      <c r="R86" s="32"/>
      <c r="S86" s="34">
        <f>S81-S84</f>
        <v>0</v>
      </c>
      <c r="T86" s="32"/>
      <c r="U86" s="32"/>
    </row>
    <row r="87" spans="1:23" x14ac:dyDescent="0.2">
      <c r="D87" s="32"/>
      <c r="E87" s="32"/>
      <c r="F87" s="32"/>
      <c r="G87" s="32"/>
      <c r="H87" s="32"/>
      <c r="I87" s="32"/>
      <c r="J87" s="32"/>
      <c r="K87" s="32"/>
      <c r="L87" s="76"/>
      <c r="M87" s="32"/>
      <c r="N87" s="32"/>
      <c r="O87" s="32"/>
      <c r="P87" s="32"/>
      <c r="Q87" s="32"/>
      <c r="R87" s="32"/>
      <c r="S87" s="32"/>
      <c r="T87" s="32"/>
      <c r="U87" s="32"/>
    </row>
    <row r="88" spans="1:23" x14ac:dyDescent="0.2">
      <c r="D88" s="32"/>
      <c r="E88" s="32"/>
      <c r="F88" s="32"/>
      <c r="G88" s="32"/>
      <c r="H88" s="32"/>
      <c r="I88" s="32"/>
      <c r="J88" s="32"/>
      <c r="K88" s="32"/>
      <c r="L88" s="76"/>
      <c r="M88" s="32"/>
      <c r="N88" s="32"/>
      <c r="O88" s="32"/>
      <c r="P88" s="32"/>
      <c r="Q88" s="32"/>
      <c r="R88" s="32"/>
      <c r="S88" s="32"/>
      <c r="T88" s="32"/>
      <c r="U88" s="32"/>
    </row>
    <row r="89" spans="1:23" x14ac:dyDescent="0.2">
      <c r="D89" s="32"/>
      <c r="E89" s="32"/>
      <c r="F89" s="32"/>
      <c r="G89" s="32"/>
      <c r="H89" s="32"/>
      <c r="I89" s="32"/>
      <c r="J89" s="32"/>
      <c r="K89" s="32"/>
      <c r="L89" s="76"/>
      <c r="M89" s="32"/>
      <c r="N89" s="32"/>
      <c r="O89" s="32"/>
      <c r="P89" s="32"/>
      <c r="Q89" s="32"/>
      <c r="R89" s="32"/>
      <c r="S89" s="32"/>
      <c r="T89" s="32"/>
      <c r="U89" s="32"/>
    </row>
    <row r="90" spans="1:23" x14ac:dyDescent="0.2">
      <c r="D90" s="32"/>
      <c r="E90" s="32"/>
      <c r="F90" s="32"/>
      <c r="G90" s="32"/>
      <c r="H90" s="32"/>
      <c r="I90" s="32"/>
      <c r="J90" s="32"/>
      <c r="K90" s="32"/>
      <c r="L90" s="76"/>
      <c r="M90" s="32"/>
      <c r="N90" s="32"/>
      <c r="O90" s="32"/>
      <c r="P90" s="32"/>
      <c r="Q90" s="32"/>
      <c r="R90" s="32"/>
      <c r="S90" s="32"/>
      <c r="T90" s="32"/>
      <c r="U90" s="32"/>
    </row>
    <row r="91" spans="1:23" x14ac:dyDescent="0.2">
      <c r="D91" s="32"/>
      <c r="E91" s="32"/>
      <c r="F91" s="32"/>
      <c r="G91" s="32"/>
      <c r="H91" s="32"/>
      <c r="I91" s="32"/>
      <c r="J91" s="32"/>
      <c r="K91" s="32"/>
      <c r="L91" s="76"/>
      <c r="M91" s="32"/>
      <c r="N91" s="32"/>
      <c r="O91" s="32"/>
      <c r="P91" s="32"/>
      <c r="Q91" s="32"/>
      <c r="R91" s="32"/>
      <c r="S91" s="32"/>
      <c r="T91" s="32"/>
      <c r="U91" s="32"/>
    </row>
    <row r="92" spans="1:23" x14ac:dyDescent="0.2">
      <c r="D92" s="32"/>
      <c r="E92" s="32"/>
      <c r="F92" s="32"/>
      <c r="G92" s="32"/>
      <c r="H92" s="32"/>
      <c r="I92" s="32"/>
      <c r="J92" s="33">
        <v>-115157495434</v>
      </c>
      <c r="K92" s="32"/>
      <c r="L92" s="78"/>
      <c r="M92" s="32"/>
      <c r="N92" s="32"/>
      <c r="O92" s="32"/>
      <c r="P92" s="32"/>
      <c r="Q92" s="32"/>
      <c r="R92" s="32"/>
      <c r="S92" s="32"/>
      <c r="T92" s="32"/>
      <c r="U92" s="32"/>
    </row>
    <row r="93" spans="1:23" x14ac:dyDescent="0.2">
      <c r="D93" s="32"/>
      <c r="E93" s="32"/>
      <c r="F93" s="32"/>
      <c r="G93" s="32"/>
      <c r="H93" s="32"/>
      <c r="I93" s="32"/>
      <c r="J93" s="32"/>
      <c r="K93" s="32"/>
      <c r="L93" s="76"/>
      <c r="M93" s="32"/>
      <c r="N93" s="32"/>
      <c r="O93" s="32"/>
      <c r="P93" s="32"/>
      <c r="Q93" s="32"/>
      <c r="R93" s="32"/>
      <c r="S93" s="32"/>
      <c r="T93" s="32"/>
      <c r="U93" s="32"/>
    </row>
    <row r="94" spans="1:23" x14ac:dyDescent="0.2">
      <c r="D94" s="32"/>
      <c r="E94" s="32"/>
      <c r="F94" s="32"/>
      <c r="G94" s="32"/>
      <c r="H94" s="32"/>
      <c r="I94" s="32"/>
      <c r="J94" s="32"/>
      <c r="K94" s="32"/>
      <c r="L94" s="76"/>
      <c r="M94" s="32"/>
      <c r="N94" s="32"/>
      <c r="O94" s="32"/>
      <c r="P94" s="32"/>
      <c r="Q94" s="32"/>
      <c r="R94" s="32"/>
      <c r="S94" s="32"/>
      <c r="T94" s="32"/>
      <c r="U94" s="32"/>
    </row>
    <row r="95" spans="1:23" x14ac:dyDescent="0.2">
      <c r="D95" s="32"/>
      <c r="E95" s="32"/>
      <c r="F95" s="32"/>
      <c r="G95" s="32"/>
      <c r="H95" s="32"/>
      <c r="I95" s="32"/>
      <c r="J95" s="32"/>
    </row>
    <row r="96" spans="1:23" x14ac:dyDescent="0.2">
      <c r="D96" s="32"/>
      <c r="E96" s="32"/>
      <c r="F96" s="32"/>
      <c r="G96" s="32"/>
      <c r="H96" s="32"/>
      <c r="I96" s="32"/>
      <c r="J96" s="32"/>
    </row>
    <row r="97" spans="4:10" x14ac:dyDescent="0.2">
      <c r="D97" s="32"/>
      <c r="E97" s="32"/>
      <c r="F97" s="32"/>
      <c r="G97" s="32"/>
      <c r="H97" s="32"/>
      <c r="I97" s="32"/>
      <c r="J97" s="32"/>
    </row>
  </sheetData>
  <mergeCells count="156">
    <mergeCell ref="A79:B79"/>
    <mergeCell ref="P79:Q79"/>
    <mergeCell ref="A80:B80"/>
    <mergeCell ref="P80:Q80"/>
    <mergeCell ref="A81:B81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P81:Q81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Abbas Abdi</cp:lastModifiedBy>
  <cp:lastPrinted>2025-08-26T09:53:59Z</cp:lastPrinted>
  <dcterms:created xsi:type="dcterms:W3CDTF">2025-08-26T09:49:59Z</dcterms:created>
  <dcterms:modified xsi:type="dcterms:W3CDTF">2025-08-31T10:29:26Z</dcterms:modified>
</cp:coreProperties>
</file>