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8.208\F_Sandogh\acc\صورتهای مالی\گزارش پرتفو  ماهانه\1404\1404.06.31\"/>
    </mc:Choice>
  </mc:AlternateContent>
  <xr:revisionPtr revIDLastSave="0" documentId="13_ncr:1_{C83ED43E-3B3A-4B45-9F17-802983E4A9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مشتقه'!$A$1:$AX$68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بانکی'!$A$1:$K$11</definedName>
    <definedName name="_xlnm.Print_Area" localSheetId="10">'درآمد سرمایه گذاری در اوراق به'!$A$1:$S$8</definedName>
    <definedName name="_xlnm.Print_Area" localSheetId="8">'درآمد سرمایه گذاری در سهام'!$A$1:$W$82</definedName>
    <definedName name="_xlnm.Print_Area" localSheetId="9">'درآمد سرمایه گذاری در صندوق'!$A$1:$W$8</definedName>
    <definedName name="_xlnm.Print_Area" localSheetId="14">'درآمد سود سهام'!$A$1:$T$53</definedName>
    <definedName name="_xlnm.Print_Area" localSheetId="15">'درآمد سود صندوق'!$A$1:$L$7</definedName>
    <definedName name="_xlnm.Print_Area" localSheetId="20">'درآمد ناشی از تغییر قیمت اوراق'!$A$1:$S$62</definedName>
    <definedName name="_xlnm.Print_Area" localSheetId="18">'درآمد ناشی از فروش'!$A$1:$S$59</definedName>
    <definedName name="_xlnm.Print_Area" localSheetId="13">'سایر درآمدها'!$A$1:$G$11</definedName>
    <definedName name="_xlnm.Print_Area" localSheetId="6">سپرده!$A$1:$M$12</definedName>
    <definedName name="_xlnm.Print_Area" localSheetId="1">سهام!$A$1:$AC$63</definedName>
    <definedName name="_xlnm.Print_Area" localSheetId="16">'سود اوراق بهادار'!$A$1:$T$7</definedName>
    <definedName name="_xlnm.Print_Area" localSheetId="17">'سود سپرده بانکی'!$A$1:$N$11</definedName>
    <definedName name="_xlnm.Print_Area" localSheetId="0">'صورت وضعیت'!$A$1:$C$3</definedName>
    <definedName name="_xlnm.Print_Area" localSheetId="11">'مبالغ تخصیصی اوراق'!$A$1:$R$72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69" i="2" l="1"/>
  <c r="R68" i="2"/>
  <c r="R63" i="2"/>
  <c r="H70" i="2"/>
  <c r="H69" i="2"/>
  <c r="J69" i="2"/>
  <c r="J30" i="8"/>
  <c r="F13" i="8"/>
  <c r="J21" i="8"/>
  <c r="F19" i="8"/>
  <c r="J24" i="8" s="1"/>
  <c r="H82" i="9"/>
  <c r="P82" i="9"/>
  <c r="N82" i="9"/>
  <c r="J9" i="9"/>
  <c r="L9" i="9" s="1"/>
  <c r="J10" i="9"/>
  <c r="J11" i="9"/>
  <c r="J12" i="9"/>
  <c r="L12" i="9" s="1"/>
  <c r="J13" i="9"/>
  <c r="J14" i="9"/>
  <c r="J15" i="9"/>
  <c r="L15" i="9" s="1"/>
  <c r="J16" i="9"/>
  <c r="J17" i="9"/>
  <c r="J18" i="9"/>
  <c r="L18" i="9" s="1"/>
  <c r="J19" i="9"/>
  <c r="J20" i="9"/>
  <c r="J21" i="9"/>
  <c r="L21" i="9" s="1"/>
  <c r="J22" i="9"/>
  <c r="J23" i="9"/>
  <c r="J24" i="9"/>
  <c r="L24" i="9" s="1"/>
  <c r="J25" i="9"/>
  <c r="J26" i="9"/>
  <c r="J27" i="9"/>
  <c r="L27" i="9" s="1"/>
  <c r="J28" i="9"/>
  <c r="J29" i="9"/>
  <c r="J30" i="9"/>
  <c r="L30" i="9" s="1"/>
  <c r="J31" i="9"/>
  <c r="J32" i="9"/>
  <c r="J33" i="9"/>
  <c r="L33" i="9" s="1"/>
  <c r="J34" i="9"/>
  <c r="J35" i="9"/>
  <c r="J36" i="9"/>
  <c r="L36" i="9" s="1"/>
  <c r="J37" i="9"/>
  <c r="J38" i="9"/>
  <c r="J39" i="9"/>
  <c r="L39" i="9" s="1"/>
  <c r="J40" i="9"/>
  <c r="J41" i="9"/>
  <c r="J42" i="9"/>
  <c r="L42" i="9" s="1"/>
  <c r="J43" i="9"/>
  <c r="J44" i="9"/>
  <c r="J45" i="9"/>
  <c r="L45" i="9" s="1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" i="9"/>
  <c r="L47" i="9"/>
  <c r="T74" i="9"/>
  <c r="J9" i="13"/>
  <c r="J10" i="13"/>
  <c r="J8" i="13"/>
  <c r="F9" i="13"/>
  <c r="F10" i="13"/>
  <c r="F11" i="13" s="1"/>
  <c r="F8" i="13"/>
  <c r="F18" i="14"/>
  <c r="M9" i="15"/>
  <c r="M53" i="15" s="1"/>
  <c r="M59" i="15" s="1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8" i="15"/>
  <c r="S10" i="15"/>
  <c r="M9" i="18"/>
  <c r="M11" i="18" s="1"/>
  <c r="M16" i="18" s="1"/>
  <c r="M10" i="18"/>
  <c r="M8" i="18"/>
  <c r="E66" i="19"/>
  <c r="M69" i="19"/>
  <c r="M68" i="19"/>
  <c r="L11" i="7"/>
  <c r="H20" i="7"/>
  <c r="F20" i="7"/>
  <c r="D20" i="7"/>
  <c r="D19" i="7"/>
  <c r="L10" i="7"/>
  <c r="J19" i="7"/>
  <c r="J9" i="7"/>
  <c r="X70" i="2"/>
  <c r="X68" i="2"/>
  <c r="X72" i="2"/>
  <c r="J12" i="7"/>
  <c r="H12" i="7"/>
  <c r="F12" i="7"/>
  <c r="D12" i="7"/>
  <c r="R82" i="9"/>
  <c r="R88" i="9" s="1"/>
  <c r="N88" i="9"/>
  <c r="F82" i="9"/>
  <c r="D82" i="9"/>
  <c r="D88" i="9" s="1"/>
  <c r="L10" i="9"/>
  <c r="L11" i="9"/>
  <c r="L13" i="9"/>
  <c r="L14" i="9"/>
  <c r="L16" i="9"/>
  <c r="L17" i="9"/>
  <c r="L19" i="9"/>
  <c r="L20" i="9"/>
  <c r="L22" i="9"/>
  <c r="L23" i="9"/>
  <c r="L25" i="9"/>
  <c r="L26" i="9"/>
  <c r="L28" i="9"/>
  <c r="L29" i="9"/>
  <c r="L31" i="9"/>
  <c r="L32" i="9"/>
  <c r="L34" i="9"/>
  <c r="L35" i="9"/>
  <c r="L37" i="9"/>
  <c r="L38" i="9"/>
  <c r="L40" i="9"/>
  <c r="L41" i="9"/>
  <c r="L43" i="9"/>
  <c r="L44" i="9"/>
  <c r="L46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" i="9"/>
  <c r="J9" i="8"/>
  <c r="J10" i="8"/>
  <c r="J11" i="8"/>
  <c r="J12" i="8"/>
  <c r="F12" i="8"/>
  <c r="F11" i="8"/>
  <c r="H11" i="13"/>
  <c r="D17" i="13"/>
  <c r="H18" i="13"/>
  <c r="J11" i="13"/>
  <c r="D11" i="13"/>
  <c r="F11" i="14"/>
  <c r="H8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5" i="9"/>
  <c r="T76" i="9"/>
  <c r="T77" i="9"/>
  <c r="T78" i="9"/>
  <c r="T79" i="9"/>
  <c r="T80" i="9"/>
  <c r="T81" i="9"/>
  <c r="T8" i="9"/>
  <c r="T82" i="9" s="1"/>
  <c r="F8" i="8" s="1"/>
  <c r="S20" i="15"/>
  <c r="K59" i="15"/>
  <c r="Q60" i="15"/>
  <c r="S60" i="15"/>
  <c r="I59" i="15"/>
  <c r="I53" i="15"/>
  <c r="K53" i="15"/>
  <c r="O53" i="15"/>
  <c r="O60" i="15" s="1"/>
  <c r="Q53" i="15"/>
  <c r="S9" i="15"/>
  <c r="S11" i="15"/>
  <c r="S12" i="15"/>
  <c r="S13" i="15"/>
  <c r="S14" i="15"/>
  <c r="S15" i="15"/>
  <c r="S16" i="15"/>
  <c r="S17" i="15"/>
  <c r="S18" i="15"/>
  <c r="S19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46" i="15"/>
  <c r="S47" i="15"/>
  <c r="S48" i="15"/>
  <c r="S49" i="15"/>
  <c r="S50" i="15"/>
  <c r="S51" i="15"/>
  <c r="S52" i="15"/>
  <c r="S8" i="15"/>
  <c r="C17" i="18"/>
  <c r="G17" i="18"/>
  <c r="I16" i="18"/>
  <c r="K16" i="18"/>
  <c r="K11" i="18"/>
  <c r="I11" i="18"/>
  <c r="G11" i="18"/>
  <c r="E11" i="18"/>
  <c r="C11" i="18"/>
  <c r="G9" i="18"/>
  <c r="G10" i="18"/>
  <c r="G8" i="18"/>
  <c r="E65" i="19"/>
  <c r="G65" i="19"/>
  <c r="I65" i="19"/>
  <c r="O67" i="19"/>
  <c r="Q67" i="19"/>
  <c r="M59" i="19"/>
  <c r="O59" i="19"/>
  <c r="Q59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48" i="19"/>
  <c r="Q49" i="19"/>
  <c r="Q50" i="19"/>
  <c r="Q51" i="19"/>
  <c r="Q52" i="19"/>
  <c r="Q53" i="19"/>
  <c r="Q54" i="19"/>
  <c r="Q55" i="19"/>
  <c r="Q56" i="19"/>
  <c r="Q57" i="19"/>
  <c r="Q58" i="19"/>
  <c r="Q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8" i="19"/>
  <c r="E59" i="19"/>
  <c r="G59" i="19"/>
  <c r="L82" i="9" l="1"/>
  <c r="J82" i="9"/>
  <c r="J8" i="8"/>
  <c r="J13" i="8" s="1"/>
  <c r="H8" i="8"/>
  <c r="S53" i="15"/>
  <c r="I59" i="19"/>
  <c r="F88" i="9"/>
  <c r="P89" i="9"/>
  <c r="G68" i="21"/>
  <c r="I68" i="21"/>
  <c r="E69" i="21"/>
  <c r="M69" i="21"/>
  <c r="O68" i="21"/>
  <c r="E62" i="21"/>
  <c r="E70" i="21" s="1"/>
  <c r="G62" i="21"/>
  <c r="M62" i="21"/>
  <c r="M70" i="21" s="1"/>
  <c r="O62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7" i="21"/>
  <c r="Q48" i="21"/>
  <c r="Q49" i="21"/>
  <c r="Q50" i="21"/>
  <c r="Q51" i="21"/>
  <c r="Q52" i="21"/>
  <c r="Q53" i="21"/>
  <c r="Q54" i="21"/>
  <c r="Q55" i="21"/>
  <c r="Q56" i="21"/>
  <c r="Q57" i="21"/>
  <c r="Q58" i="21"/>
  <c r="Q59" i="21"/>
  <c r="Q60" i="21"/>
  <c r="Q61" i="21"/>
  <c r="Q8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9" i="21"/>
  <c r="I8" i="21"/>
  <c r="L12" i="7"/>
  <c r="J10" i="7"/>
  <c r="J11" i="7"/>
  <c r="L9" i="7"/>
  <c r="H63" i="2"/>
  <c r="J63" i="2"/>
  <c r="AB63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9" i="2"/>
  <c r="Z63" i="2"/>
  <c r="X63" i="2"/>
  <c r="N63" i="2"/>
  <c r="V9" i="9" l="1"/>
  <c r="V21" i="9"/>
  <c r="V33" i="9"/>
  <c r="V45" i="9"/>
  <c r="V57" i="9"/>
  <c r="V69" i="9"/>
  <c r="V81" i="9"/>
  <c r="V23" i="9"/>
  <c r="V48" i="9"/>
  <c r="V10" i="9"/>
  <c r="V22" i="9"/>
  <c r="V34" i="9"/>
  <c r="V46" i="9"/>
  <c r="V58" i="9"/>
  <c r="V70" i="9"/>
  <c r="V8" i="9"/>
  <c r="V11" i="9"/>
  <c r="V12" i="9"/>
  <c r="V72" i="9"/>
  <c r="V13" i="9"/>
  <c r="V25" i="9"/>
  <c r="V37" i="9"/>
  <c r="V49" i="9"/>
  <c r="V61" i="9"/>
  <c r="V73" i="9"/>
  <c r="V15" i="9"/>
  <c r="V51" i="9"/>
  <c r="V75" i="9"/>
  <c r="V14" i="9"/>
  <c r="V26" i="9"/>
  <c r="V38" i="9"/>
  <c r="V50" i="9"/>
  <c r="V62" i="9"/>
  <c r="V74" i="9"/>
  <c r="V27" i="9"/>
  <c r="V39" i="9"/>
  <c r="V63" i="9"/>
  <c r="V60" i="9"/>
  <c r="V16" i="9"/>
  <c r="V28" i="9"/>
  <c r="V40" i="9"/>
  <c r="V52" i="9"/>
  <c r="V64" i="9"/>
  <c r="V76" i="9"/>
  <c r="V18" i="9"/>
  <c r="V30" i="9"/>
  <c r="V42" i="9"/>
  <c r="V54" i="9"/>
  <c r="V78" i="9"/>
  <c r="V17" i="9"/>
  <c r="V29" i="9"/>
  <c r="V41" i="9"/>
  <c r="V53" i="9"/>
  <c r="V65" i="9"/>
  <c r="V77" i="9"/>
  <c r="V66" i="9"/>
  <c r="V19" i="9"/>
  <c r="V31" i="9"/>
  <c r="V43" i="9"/>
  <c r="V55" i="9"/>
  <c r="V67" i="9"/>
  <c r="V79" i="9"/>
  <c r="V35" i="9"/>
  <c r="V59" i="9"/>
  <c r="V36" i="9"/>
  <c r="V20" i="9"/>
  <c r="V32" i="9"/>
  <c r="V44" i="9"/>
  <c r="V56" i="9"/>
  <c r="V68" i="9"/>
  <c r="V80" i="9"/>
  <c r="V47" i="9"/>
  <c r="V71" i="9"/>
  <c r="V24" i="9"/>
  <c r="H9" i="8"/>
  <c r="H10" i="8"/>
  <c r="H11" i="8"/>
  <c r="H12" i="8"/>
  <c r="I62" i="21"/>
  <c r="Q62" i="21"/>
  <c r="Q68" i="21" s="1"/>
  <c r="H13" i="8" l="1"/>
  <c r="V82" i="9"/>
</calcChain>
</file>

<file path=xl/sharedStrings.xml><?xml version="1.0" encoding="utf-8"?>
<sst xmlns="http://schemas.openxmlformats.org/spreadsheetml/2006/main" count="698" uniqueCount="261">
  <si>
    <t>صندوق سرمایه‌گذاری مشترک بانک اقتصاد نوین</t>
  </si>
  <si>
    <t>صورت وضعیت پرتفوی</t>
  </si>
  <si>
    <t>برای ماه منتهی به 1404/06/31</t>
  </si>
  <si>
    <t>-1</t>
  </si>
  <si>
    <t>سرمایه گذاری ها</t>
  </si>
  <si>
    <t>-1-1</t>
  </si>
  <si>
    <t>سرمایه گذاری در سهام و حق تقدم سهام</t>
  </si>
  <si>
    <t>1404/05/31</t>
  </si>
  <si>
    <t>تغییرات طی دوره</t>
  </si>
  <si>
    <t>1404/06/31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</si>
  <si>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</si>
  <si>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</si>
  <si>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</si>
  <si>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</si>
  <si>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</si>
  <si>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</si>
  <si>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</si>
  <si>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</si>
  <si>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آریان کیمیا تک</t>
  </si>
  <si>
    <t>اخشان خراسان</t>
  </si>
  <si>
    <t>ایران‌ خودرو</t>
  </si>
  <si>
    <t>ایران‌یاساتایرورابر</t>
  </si>
  <si>
    <t>ایمن خودرو شرق</t>
  </si>
  <si>
    <t>بانک صادرات ایران</t>
  </si>
  <si>
    <t>بانک ملت</t>
  </si>
  <si>
    <t>بانک‌اقتصادنوین‌</t>
  </si>
  <si>
    <t>بیمه اتکایی ایران معین</t>
  </si>
  <si>
    <t>بیمه دانا</t>
  </si>
  <si>
    <t>پارس‌ مینو</t>
  </si>
  <si>
    <t>پالایش نفت اصفهان</t>
  </si>
  <si>
    <t>پتروشیمی پارس</t>
  </si>
  <si>
    <t>پتروشیمی پردیس</t>
  </si>
  <si>
    <t>پویا</t>
  </si>
  <si>
    <t>پویا زرکان آق دره</t>
  </si>
  <si>
    <t>تامین سرمایه نوین</t>
  </si>
  <si>
    <t>تایدواترخاورمیانه</t>
  </si>
  <si>
    <t>توسعه نیشکر و  صنایع جانبی</t>
  </si>
  <si>
    <t>تولید انرژی برق شمس پاسارگاد</t>
  </si>
  <si>
    <t>تولیدی برنا باطری</t>
  </si>
  <si>
    <t>چینی ایران</t>
  </si>
  <si>
    <t>ح .بیمه ایران - معین</t>
  </si>
  <si>
    <t>داروسازی‌ سینا</t>
  </si>
  <si>
    <t>دارویی و نهاده های زاگرس دارو</t>
  </si>
  <si>
    <t>س. صنایع‌شیمیایی‌ایران</t>
  </si>
  <si>
    <t>سرمایه‌ گذاری‌ آتیه‌ دماوند</t>
  </si>
  <si>
    <t>سرمایه‌گذاری‌صندوق‌بازنشستگی‌</t>
  </si>
  <si>
    <t>سرمایه‌گذاری‌نیرو</t>
  </si>
  <si>
    <t>سیمان ساوه</t>
  </si>
  <si>
    <t>سیمان فارس نو</t>
  </si>
  <si>
    <t>سیمان ممتازان کرمان</t>
  </si>
  <si>
    <t>سیمان‌ شرق‌</t>
  </si>
  <si>
    <t>سیمان‌ صوفیان‌</t>
  </si>
  <si>
    <t>سیمان‌سپاهان‌</t>
  </si>
  <si>
    <t>سیمان‌هرمزگان‌</t>
  </si>
  <si>
    <t>صبا فولاد خلیج فارس</t>
  </si>
  <si>
    <t>صنایع ارتباطی آوا</t>
  </si>
  <si>
    <t>صنایع غذایی رضوی</t>
  </si>
  <si>
    <t>فرآورده های دامی ولبنی دالاهو</t>
  </si>
  <si>
    <t>فولاد مبارکه اصفهان</t>
  </si>
  <si>
    <t>قند لرستان‌</t>
  </si>
  <si>
    <t>مدیریت نیروگاهی ایرانیان مپنا</t>
  </si>
  <si>
    <t>معدنکاران نسوز</t>
  </si>
  <si>
    <t>ملی‌ صنایع‌ مس‌ ایران‌</t>
  </si>
  <si>
    <t>مولد نیروگاهی تجارت فارس</t>
  </si>
  <si>
    <t>نورایستا پلاستیک</t>
  </si>
  <si>
    <t>نیروکلر</t>
  </si>
  <si>
    <t>کاشی‌ وسرامیک‌ حافظ‌</t>
  </si>
  <si>
    <t>کانی کربن طبس</t>
  </si>
  <si>
    <t>کلر پارس</t>
  </si>
  <si>
    <t>کویر تایر</t>
  </si>
  <si>
    <t>سرمایه‌گذاری‌غدیر(هلدینگ‌</t>
  </si>
  <si>
    <t>گسترش نفت و گاز پارسیان</t>
  </si>
  <si>
    <t>جمع</t>
  </si>
  <si>
    <t>اطلاعات آماری مرتبط با اوراق اختیار فروش تبعی خریداری شده توسط صندوق سرمایه گذاری: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</si>
  <si>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</si>
  <si>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</si>
  <si>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</si>
  <si>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</si>
  <si>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</si>
  <si>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</si>
  <si>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</si>
  <si>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</si>
  <si>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</si>
  <si>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</si>
  <si>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</si>
  <si>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</si>
  <si>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</si>
  <si>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</si>
  <si>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</si>
  <si>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</si>
  <si>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</si>
  <si>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</si>
  <si>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</si>
  <si>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</si>
  <si>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</si>
  <si>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</si>
  <si>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</si>
  <si>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</si>
  <si>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</si>
  <si>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</si>
  <si>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</si>
  <si>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</si>
  <si>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</si>
  <si>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</si>
  <si>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</si>
  <si>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</si>
  <si>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</si>
  <si>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مبلغ</t>
  </si>
  <si>
    <t>افزایش</t>
  </si>
  <si>
    <t>کاهش</t>
  </si>
  <si>
    <t>سپرده کوتاه مدت بانک اقتصاد نوین حافظ</t>
  </si>
  <si>
    <t>سپرده کوتاه مدت بانک خاورمیانه آفریقا</t>
  </si>
  <si>
    <t>سپرده کوتاه مدت بانک صادرات دانشگاه الزهرا</t>
  </si>
  <si>
    <t>صورت وضعیت درآمدها</t>
  </si>
  <si>
    <t>-2</t>
  </si>
  <si>
    <t>درآمد حاصل از سرمایه گذاری ها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</si>
  <si>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</si>
  <si>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</si>
  <si>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</si>
  <si>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</si>
  <si>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</si>
  <si>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</si>
  <si>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</si>
  <si>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</si>
  <si>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</si>
  <si>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</si>
  <si>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</si>
  <si>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</si>
  <si>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</si>
  <si>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</si>
  <si>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</si>
  <si>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</si>
  <si>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</si>
  <si>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</si>
  <si>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</si>
  <si>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</si>
  <si>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سرمایه گذاری تامین اجتماعی</t>
  </si>
  <si>
    <t>پتروشیمی غدیر</t>
  </si>
  <si>
    <t>فولاد سیرجان ایرانیان</t>
  </si>
  <si>
    <t>تولید نیروی برق دماوند</t>
  </si>
  <si>
    <t>آلومینای ایران</t>
  </si>
  <si>
    <t>سایپا</t>
  </si>
  <si>
    <t>سرمایه‌گذاری‌ سپه‌</t>
  </si>
  <si>
    <t>ایران خودرو دیزل</t>
  </si>
  <si>
    <t>سرمایه گذاری خوارزمی</t>
  </si>
  <si>
    <t>فنرسازی‌خاور</t>
  </si>
  <si>
    <t>کشتیرانی جمهوری اسلامی ایران</t>
  </si>
  <si>
    <t>توسعه مولد نیروگاهی جهرم</t>
  </si>
  <si>
    <t>سرمایه‌گذاری‌ سایپا</t>
  </si>
  <si>
    <t>پتروشیمی تندگویان</t>
  </si>
  <si>
    <t>کشاورزی مکانیزه اصفهان کشت</t>
  </si>
  <si>
    <t>گروه سرمایه گذاری سپهر صادرات</t>
  </si>
  <si>
    <t>گروه مپنا (سهامی عام)</t>
  </si>
  <si>
    <t>صنایع شیمیایی کیمیاگران امروز</t>
  </si>
  <si>
    <t>نساجی بابکان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</si>
  <si>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</si>
  <si>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</si>
  <si>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</si>
  <si>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</si>
  <si>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</si>
  <si>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</si>
  <si>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</si>
  <si>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</si>
  <si>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</si>
  <si>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</si>
  <si>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</si>
  <si>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</si>
  <si>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</si>
  <si>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</si>
  <si>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</si>
  <si>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</si>
  <si>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</si>
  <si>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</si>
  <si>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</si>
  <si>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</si>
  <si>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</si>
  <si>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</si>
  <si>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</si>
  <si>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</si>
  <si>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</si>
  <si>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</si>
  <si>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</si>
  <si>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</si>
  <si>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</si>
  <si>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</si>
  <si>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</si>
  <si>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</si>
  <si>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</si>
  <si>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</si>
  <si>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</si>
  <si>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</si>
  <si>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</si>
  <si>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</si>
  <si>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</si>
  <si>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</si>
  <si>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</si>
  <si>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</si>
  <si>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</si>
  <si>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1404/01/27</t>
  </si>
  <si>
    <t>1404/04/28</t>
  </si>
  <si>
    <t>1404/04/22</t>
  </si>
  <si>
    <t>1404/05/12</t>
  </si>
  <si>
    <t>1404/04/31</t>
  </si>
  <si>
    <t>1404/03/13</t>
  </si>
  <si>
    <t>1404/04/16</t>
  </si>
  <si>
    <t>1403/11/13</t>
  </si>
  <si>
    <t>1404/05/13</t>
  </si>
  <si>
    <t>1403/11/20</t>
  </si>
  <si>
    <t>1404/04/30</t>
  </si>
  <si>
    <t>1404/03/03</t>
  </si>
  <si>
    <t>1404/02/22</t>
  </si>
  <si>
    <t>1403/12/27</t>
  </si>
  <si>
    <t>1404/02/23</t>
  </si>
  <si>
    <t>1404/06/23</t>
  </si>
  <si>
    <t>1404/04/03</t>
  </si>
  <si>
    <t>1403/12/05</t>
  </si>
  <si>
    <t>1404/02/31</t>
  </si>
  <si>
    <t>1404/03/04</t>
  </si>
  <si>
    <t>1404/01/25</t>
  </si>
  <si>
    <t>1404/05/05</t>
  </si>
  <si>
    <t>1403/12/18</t>
  </si>
  <si>
    <t>1404/01/31</t>
  </si>
  <si>
    <t>1404/03/06</t>
  </si>
  <si>
    <t>1404/05/14</t>
  </si>
  <si>
    <t>1404/04/29</t>
  </si>
  <si>
    <t>1404/05/15</t>
  </si>
  <si>
    <t>1403/12/20</t>
  </si>
  <si>
    <t>1404/03/28</t>
  </si>
  <si>
    <t>1403/12/22</t>
  </si>
  <si>
    <t>1404/05/08</t>
  </si>
  <si>
    <t>1404/04/21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</si>
  <si>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</si>
  <si>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</si>
  <si>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</si>
  <si>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</si>
  <si>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</si>
  <si>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</si>
  <si>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</si>
  <si>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</si>
  <si>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</si>
  <si>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</si>
  <si>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</si>
  <si>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</si>
  <si>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</si>
  <si>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</si>
  <si>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</si>
  <si>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</si>
  <si>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</si>
  <si>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</si>
  <si>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</si>
  <si>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</si>
  <si>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</si>
  <si>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</si>
  <si>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</si>
  <si>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</si>
  <si>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</si>
  <si>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 xml:space="preserve"> به تاریخ 1404/06/31</t>
  </si>
  <si>
    <t>به تاریخ 1404/06/31</t>
  </si>
  <si>
    <t>بانک اقتصاد نوین</t>
  </si>
  <si>
    <t>بانک خاورمیانه</t>
  </si>
  <si>
    <t>بانک صادرات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</si>
</sst>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_);[Red]\(#,##0.00\)%"/>
  </numFmts>
  <fonts count="1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IRANSans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09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7" fillId="0" borderId="0" xfId="0" applyFont="1" applyAlignment="1">
      <alignment horizontal="left"/>
    </xf>
    <xf numFmtId="3" fontId="4" fillId="0" borderId="5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38" fontId="5" fillId="0" borderId="2" xfId="0" applyNumberFormat="1" applyFont="1" applyFill="1" applyBorder="1" applyAlignment="1">
      <alignment horizontal="center" vertical="top"/>
    </xf>
    <xf numFmtId="38" fontId="0" fillId="0" borderId="0" xfId="0" applyNumberFormat="1" applyAlignment="1">
      <alignment horizontal="left"/>
    </xf>
    <xf numFmtId="38" fontId="5" fillId="0" borderId="2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Alignment="1">
      <alignment horizontal="center" vertical="top"/>
    </xf>
    <xf numFmtId="38" fontId="5" fillId="0" borderId="0" xfId="0" applyNumberFormat="1" applyFont="1" applyFill="1" applyAlignment="1">
      <alignment horizontal="right" vertical="top"/>
    </xf>
    <xf numFmtId="38" fontId="5" fillId="0" borderId="0" xfId="0" applyNumberFormat="1" applyFont="1" applyFill="1" applyBorder="1" applyAlignment="1">
      <alignment horizontal="center" vertical="top"/>
    </xf>
    <xf numFmtId="38" fontId="5" fillId="0" borderId="4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Border="1" applyAlignment="1">
      <alignment horizontal="right" vertical="top"/>
    </xf>
    <xf numFmtId="38" fontId="7" fillId="0" borderId="0" xfId="0" applyNumberFormat="1" applyFont="1" applyAlignment="1">
      <alignment horizontal="left"/>
    </xf>
    <xf numFmtId="38" fontId="4" fillId="0" borderId="5" xfId="0" applyNumberFormat="1" applyFont="1" applyFill="1" applyBorder="1" applyAlignment="1">
      <alignment horizontal="right" vertical="top"/>
    </xf>
    <xf numFmtId="38" fontId="0" fillId="0" borderId="0" xfId="0" applyNumberFormat="1" applyAlignment="1">
      <alignment horizontal="center"/>
    </xf>
    <xf numFmtId="38" fontId="5" fillId="0" borderId="4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left"/>
    </xf>
    <xf numFmtId="164" fontId="8" fillId="0" borderId="0" xfId="1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3" fontId="0" fillId="0" borderId="0" xfId="0" applyNumberFormat="1" applyAlignment="1">
      <alignment horizontal="left"/>
    </xf>
    <xf numFmtId="3" fontId="8" fillId="0" borderId="0" xfId="0" applyNumberFormat="1" applyFont="1" applyAlignment="1">
      <alignment horizontal="left"/>
    </xf>
    <xf numFmtId="38" fontId="8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0" fontId="5" fillId="0" borderId="0" xfId="2" applyNumberFormat="1" applyFont="1" applyFill="1" applyBorder="1" applyAlignment="1">
      <alignment horizontal="center" vertical="top"/>
    </xf>
    <xf numFmtId="10" fontId="4" fillId="0" borderId="6" xfId="2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center" vertical="top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10" fontId="5" fillId="0" borderId="0" xfId="0" applyNumberFormat="1" applyFont="1" applyFill="1" applyBorder="1" applyAlignment="1">
      <alignment horizontal="center" vertical="top"/>
    </xf>
    <xf numFmtId="9" fontId="4" fillId="0" borderId="6" xfId="2" applyFont="1" applyFill="1" applyBorder="1" applyAlignment="1">
      <alignment horizontal="center" vertical="top"/>
    </xf>
    <xf numFmtId="3" fontId="4" fillId="0" borderId="6" xfId="0" applyNumberFormat="1" applyFont="1" applyFill="1" applyBorder="1" applyAlignment="1">
      <alignment horizontal="right" vertical="top"/>
    </xf>
    <xf numFmtId="0" fontId="4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38" fontId="4" fillId="0" borderId="0" xfId="0" applyNumberFormat="1" applyFont="1" applyFill="1" applyBorder="1" applyAlignment="1">
      <alignment horizontal="center" vertical="top"/>
    </xf>
    <xf numFmtId="38" fontId="5" fillId="0" borderId="0" xfId="0" applyNumberFormat="1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center" vertical="center" wrapText="1"/>
    </xf>
    <xf numFmtId="38" fontId="4" fillId="0" borderId="6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center" vertical="center" wrapText="1"/>
    </xf>
    <xf numFmtId="38" fontId="4" fillId="0" borderId="6" xfId="0" applyNumberFormat="1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top"/>
    </xf>
    <xf numFmtId="0" fontId="5" fillId="0" borderId="0" xfId="0" applyFont="1" applyFill="1" applyBorder="1" applyAlignment="1">
      <alignment vertical="top"/>
    </xf>
    <xf numFmtId="0" fontId="3" fillId="0" borderId="0" xfId="0" applyFont="1" applyFill="1" applyAlignment="1">
      <alignment vertical="center"/>
    </xf>
    <xf numFmtId="0" fontId="4" fillId="0" borderId="4" xfId="0" applyFont="1" applyFill="1" applyBorder="1" applyAlignment="1">
      <alignment vertical="center"/>
    </xf>
    <xf numFmtId="38" fontId="5" fillId="0" borderId="2" xfId="0" applyNumberFormat="1" applyFont="1" applyFill="1" applyBorder="1" applyAlignment="1">
      <alignment vertical="top"/>
    </xf>
    <xf numFmtId="38" fontId="5" fillId="0" borderId="0" xfId="0" applyNumberFormat="1" applyFont="1" applyFill="1" applyAlignment="1">
      <alignment vertical="top"/>
    </xf>
    <xf numFmtId="38" fontId="5" fillId="0" borderId="0" xfId="0" applyNumberFormat="1" applyFont="1" applyFill="1" applyAlignment="1">
      <alignment horizontal="center" vertical="center"/>
    </xf>
    <xf numFmtId="3" fontId="10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left"/>
    </xf>
    <xf numFmtId="38" fontId="7" fillId="0" borderId="0" xfId="0" applyNumberFormat="1" applyFont="1" applyAlignment="1">
      <alignment horizontal="right"/>
    </xf>
    <xf numFmtId="38" fontId="0" fillId="0" borderId="0" xfId="0" applyNumberFormat="1" applyAlignment="1">
      <alignment horizontal="right"/>
    </xf>
    <xf numFmtId="37" fontId="8" fillId="0" borderId="0" xfId="0" applyNumberFormat="1" applyFont="1" applyAlignment="1">
      <alignment horizontal="left"/>
    </xf>
    <xf numFmtId="0" fontId="4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165" fontId="5" fillId="0" borderId="0" xfId="2" applyNumberFormat="1" applyFont="1" applyFill="1" applyBorder="1" applyAlignment="1">
      <alignment horizontal="center" vertical="top"/>
    </xf>
    <xf numFmtId="165" fontId="5" fillId="0" borderId="0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left"/>
    </xf>
    <xf numFmtId="0" fontId="4" fillId="0" borderId="9" xfId="0" applyFont="1" applyFill="1" applyBorder="1" applyAlignment="1">
      <alignment horizontal="center" vertical="center" wrapText="1"/>
    </xf>
    <xf numFmtId="9" fontId="5" fillId="0" borderId="0" xfId="2" applyNumberFormat="1" applyFont="1" applyFill="1" applyBorder="1" applyAlignment="1">
      <alignment horizontal="center" vertical="top"/>
    </xf>
    <xf numFmtId="9" fontId="4" fillId="0" borderId="6" xfId="2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center" vertical="top"/>
    </xf>
    <xf numFmtId="3" fontId="5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38" fontId="5" fillId="0" borderId="0" xfId="0" applyNumberFormat="1" applyFont="1" applyFill="1" applyBorder="1" applyAlignment="1">
      <alignment horizontal="right" vertical="top"/>
    </xf>
    <xf numFmtId="38" fontId="4" fillId="0" borderId="6" xfId="0" applyNumberFormat="1" applyFont="1" applyFill="1" applyBorder="1" applyAlignment="1">
      <alignment horizontal="righ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771525</xdr:colOff>
      <xdr:row>1</xdr:row>
      <xdr:rowOff>647700</xdr:rowOff>
    </xdr:from>
    <xdr:to>
      <xdr:col>1</xdr:col>
      <xdr:colOff>2076182</xdr:colOff>
      <xdr:row>2</xdr:row>
      <xdr:rowOff>717922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B9DAD0-BDF4-4EF7-8E68-471AC3E24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7343768" y="733425"/>
          <a:ext cx="1304657" cy="1365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9"/>
  <sheetViews>
    <sheetView rightToLeft="1" tabSelected="1" workbookViewId="0">
      <selection activeCell="B12" sqref="B12"/>
    </sheetView>
  </sheetViews>
  <sheetFormatPr defaultRowHeight="12.75"/>
  <cols>
    <col min="1" max="1" width="6.5703125" customWidth="1"/>
    <col min="2" max="2" width="44.42578125" customWidth="1"/>
    <col min="3" max="3" width="9" customWidth="1"/>
  </cols>
  <sheetData>
    <row r="1" spans="1:3" ht="7.35" customHeight="1"/>
    <row r="2" spans="1:3" ht="102" customHeight="1">
      <c r="B2" s="87"/>
    </row>
    <row r="3" spans="1:3" ht="98.25" customHeight="1">
      <c r="B3" s="87"/>
    </row>
    <row r="7" spans="1:3" ht="25.5">
      <c r="A7" s="86" t="s">
        <v>0</v>
      </c>
      <c r="B7" s="86"/>
      <c r="C7" s="86"/>
    </row>
    <row r="8" spans="1:3" ht="25.5">
      <c r="A8" s="86" t="s">
        <v>1</v>
      </c>
      <c r="B8" s="86"/>
      <c r="C8" s="86"/>
    </row>
    <row r="9" spans="1:3" ht="25.5">
      <c r="A9" s="86" t="s">
        <v>256</v>
      </c>
      <c r="B9" s="86"/>
      <c r="C9" s="86"/>
    </row>
  </sheetData>
  <mergeCells count="4">
    <mergeCell ref="A7:C7"/>
    <mergeCell ref="A8:C8"/>
    <mergeCell ref="A9:C9"/>
    <mergeCell ref="B2:B3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activeCell="D26" sqref="D26"/>
    </sheetView>
  </sheetViews>
  <sheetFormatPr defaultRowHeight="12.75"/>
  <cols>
    <col min="1" max="1" width="6.42578125" bestFit="1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5.14062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5" width="1.28515625" customWidth="1"/>
    <col min="16" max="16" width="15.42578125" bestFit="1" customWidth="1"/>
    <col min="17" max="17" width="1.28515625" customWidth="1"/>
    <col min="18" max="18" width="11.140625" bestFit="1" customWidth="1"/>
    <col min="19" max="19" width="1.28515625" customWidth="1"/>
    <col min="20" max="20" width="5.140625" bestFit="1" customWidth="1"/>
    <col min="21" max="21" width="1.28515625" customWidth="1"/>
    <col min="22" max="22" width="17.28515625" bestFit="1" customWidth="1"/>
    <col min="23" max="23" width="0.28515625" customWidth="1"/>
  </cols>
  <sheetData>
    <row r="1" spans="1:22" ht="25.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1:22" ht="25.5">
      <c r="A2" s="86" t="s">
        <v>113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1:22" ht="25.5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5" spans="1:22" ht="24">
      <c r="A5" s="1" t="s">
        <v>155</v>
      </c>
      <c r="B5" s="88" t="s">
        <v>156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</row>
    <row r="6" spans="1:22" ht="21">
      <c r="D6" s="89" t="s">
        <v>131</v>
      </c>
      <c r="E6" s="89"/>
      <c r="F6" s="89"/>
      <c r="G6" s="89"/>
      <c r="H6" s="89"/>
      <c r="I6" s="89"/>
      <c r="J6" s="89"/>
      <c r="K6" s="89"/>
      <c r="L6" s="89"/>
      <c r="N6" s="89" t="s">
        <v>132</v>
      </c>
      <c r="O6" s="89"/>
      <c r="P6" s="89"/>
      <c r="Q6" s="89"/>
      <c r="R6" s="89"/>
      <c r="S6" s="89"/>
      <c r="T6" s="89"/>
      <c r="U6" s="89"/>
      <c r="V6" s="89"/>
    </row>
    <row r="7" spans="1:22" ht="21">
      <c r="D7" s="3"/>
      <c r="E7" s="3"/>
      <c r="F7" s="3"/>
      <c r="G7" s="3"/>
      <c r="H7" s="3"/>
      <c r="I7" s="3"/>
      <c r="J7" s="90" t="s">
        <v>72</v>
      </c>
      <c r="K7" s="90"/>
      <c r="L7" s="90"/>
      <c r="N7" s="3"/>
      <c r="O7" s="3"/>
      <c r="P7" s="3"/>
      <c r="Q7" s="3"/>
      <c r="R7" s="3"/>
      <c r="S7" s="3"/>
      <c r="T7" s="90" t="s">
        <v>72</v>
      </c>
      <c r="U7" s="90"/>
      <c r="V7" s="90"/>
    </row>
    <row r="8" spans="1:22" ht="21">
      <c r="A8" s="91"/>
      <c r="B8" s="91"/>
      <c r="D8" s="2" t="s">
        <v>157</v>
      </c>
      <c r="F8" s="2" t="s">
        <v>134</v>
      </c>
      <c r="H8" s="2" t="s">
        <v>135</v>
      </c>
      <c r="J8" s="4" t="s">
        <v>107</v>
      </c>
      <c r="K8" s="3"/>
      <c r="L8" s="4" t="s">
        <v>117</v>
      </c>
      <c r="N8" s="2" t="s">
        <v>157</v>
      </c>
      <c r="P8" s="2" t="s">
        <v>134</v>
      </c>
      <c r="R8" s="2" t="s">
        <v>135</v>
      </c>
      <c r="T8" s="4" t="s">
        <v>107</v>
      </c>
      <c r="U8" s="3"/>
      <c r="V8" s="4" t="s">
        <v>117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activeCell="D20" sqref="D20"/>
    </sheetView>
  </sheetViews>
  <sheetFormatPr defaultRowHeight="12.75"/>
  <cols>
    <col min="1" max="1" width="6.7109375" bestFit="1" customWidth="1"/>
    <col min="2" max="2" width="18.140625" customWidth="1"/>
    <col min="3" max="3" width="1.28515625" customWidth="1"/>
    <col min="4" max="4" width="14.42578125" bestFit="1" customWidth="1"/>
    <col min="5" max="5" width="1.28515625" customWidth="1"/>
    <col min="6" max="6" width="15.42578125" bestFit="1" customWidth="1"/>
    <col min="7" max="7" width="1.28515625" customWidth="1"/>
    <col min="8" max="8" width="11.140625" bestFit="1" customWidth="1"/>
    <col min="9" max="9" width="1.28515625" customWidth="1"/>
    <col min="10" max="10" width="5" bestFit="1" customWidth="1"/>
    <col min="11" max="11" width="1.28515625" customWidth="1"/>
    <col min="12" max="12" width="14.42578125" bestFit="1" customWidth="1"/>
    <col min="13" max="13" width="1.28515625" customWidth="1"/>
    <col min="14" max="14" width="15.42578125" bestFit="1" customWidth="1"/>
    <col min="15" max="15" width="1.28515625" customWidth="1"/>
    <col min="16" max="16" width="11.140625" bestFit="1" customWidth="1"/>
    <col min="17" max="17" width="1.28515625" customWidth="1"/>
    <col min="18" max="18" width="5" bestFit="1" customWidth="1"/>
    <col min="19" max="19" width="0.28515625" customWidth="1"/>
  </cols>
  <sheetData>
    <row r="1" spans="1:18" ht="25.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8" ht="25.5">
      <c r="A2" s="86" t="s">
        <v>113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18" ht="25.5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</row>
    <row r="5" spans="1:18" ht="24">
      <c r="A5" s="1" t="s">
        <v>158</v>
      </c>
      <c r="B5" s="88" t="s">
        <v>159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spans="1:18" ht="21">
      <c r="D6" s="89" t="s">
        <v>131</v>
      </c>
      <c r="E6" s="89"/>
      <c r="F6" s="89"/>
      <c r="G6" s="89"/>
      <c r="H6" s="89"/>
      <c r="I6" s="89"/>
      <c r="J6" s="89"/>
      <c r="L6" s="89" t="s">
        <v>132</v>
      </c>
      <c r="M6" s="89"/>
      <c r="N6" s="89"/>
      <c r="O6" s="89"/>
      <c r="P6" s="89"/>
      <c r="Q6" s="89"/>
      <c r="R6" s="89"/>
    </row>
    <row r="7" spans="1:18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>
      <c r="A8" s="91"/>
      <c r="B8" s="91"/>
      <c r="D8" s="2" t="s">
        <v>160</v>
      </c>
      <c r="F8" s="2" t="s">
        <v>134</v>
      </c>
      <c r="H8" s="2" t="s">
        <v>135</v>
      </c>
      <c r="J8" s="2" t="s">
        <v>72</v>
      </c>
      <c r="L8" s="2" t="s">
        <v>160</v>
      </c>
      <c r="N8" s="2" t="s">
        <v>134</v>
      </c>
      <c r="P8" s="2" t="s">
        <v>135</v>
      </c>
      <c r="R8" s="2" t="s">
        <v>72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9"/>
  <sheetViews>
    <sheetView rightToLeft="1" workbookViewId="0">
      <selection activeCell="Q12" sqref="Q12"/>
    </sheetView>
  </sheetViews>
  <sheetFormatPr defaultRowHeight="12.75"/>
  <cols>
    <col min="1" max="1" width="9" bestFit="1" customWidth="1"/>
    <col min="2" max="2" width="5.140625" customWidth="1"/>
    <col min="3" max="3" width="1.28515625" customWidth="1"/>
    <col min="4" max="4" width="12.7109375" bestFit="1" customWidth="1"/>
    <col min="5" max="5" width="1.28515625" customWidth="1"/>
    <col min="6" max="6" width="12.42578125" bestFit="1" customWidth="1"/>
    <col min="7" max="7" width="1.28515625" customWidth="1"/>
    <col min="8" max="8" width="9.85546875" bestFit="1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7.5703125" bestFit="1" customWidth="1"/>
    <col min="14" max="14" width="1.28515625" customWidth="1"/>
    <col min="15" max="15" width="9" bestFit="1" customWidth="1"/>
    <col min="16" max="16" width="1.28515625" customWidth="1"/>
    <col min="17" max="17" width="25.140625" bestFit="1" customWidth="1"/>
    <col min="18" max="18" width="0.28515625" customWidth="1"/>
  </cols>
  <sheetData>
    <row r="1" spans="1:17" ht="25.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17" ht="25.5">
      <c r="A2" s="86" t="s">
        <v>113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</row>
    <row r="3" spans="1:17" ht="25.5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</row>
    <row r="5" spans="1:17" ht="24">
      <c r="A5" s="1" t="s">
        <v>161</v>
      </c>
      <c r="B5" s="88" t="s">
        <v>162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</row>
    <row r="6" spans="1:17">
      <c r="M6" s="101" t="s">
        <v>163</v>
      </c>
      <c r="Q6" s="101" t="s">
        <v>164</v>
      </c>
    </row>
    <row r="7" spans="1:17" ht="21">
      <c r="A7" s="91"/>
      <c r="B7" s="91"/>
      <c r="D7" s="2" t="s">
        <v>165</v>
      </c>
      <c r="F7" s="2" t="s">
        <v>166</v>
      </c>
      <c r="H7" s="2" t="s">
        <v>82</v>
      </c>
      <c r="J7" s="89" t="s">
        <v>167</v>
      </c>
      <c r="K7" s="89"/>
      <c r="M7" s="101"/>
      <c r="O7" s="2" t="s">
        <v>168</v>
      </c>
      <c r="Q7" s="101"/>
    </row>
    <row r="8" spans="1:17" ht="21">
      <c r="A8" s="100" t="s">
        <v>169</v>
      </c>
      <c r="B8" s="91"/>
      <c r="D8" s="90" t="s">
        <v>170</v>
      </c>
      <c r="F8" s="4" t="s">
        <v>171</v>
      </c>
      <c r="H8" s="3"/>
      <c r="J8" s="3"/>
      <c r="K8" s="3"/>
      <c r="M8" s="3"/>
      <c r="O8" s="3"/>
      <c r="Q8" s="3"/>
    </row>
    <row r="9" spans="1:17" ht="21">
      <c r="A9" s="89"/>
      <c r="B9" s="89"/>
      <c r="D9" s="89"/>
      <c r="F9" s="4" t="s">
        <v>172</v>
      </c>
    </row>
    <row r="10" spans="1:17" ht="21">
      <c r="A10" s="90" t="s">
        <v>169</v>
      </c>
      <c r="B10" s="105"/>
      <c r="D10" s="90" t="s">
        <v>173</v>
      </c>
      <c r="F10" s="4" t="s">
        <v>171</v>
      </c>
    </row>
    <row r="11" spans="1:17" ht="21">
      <c r="A11" s="89"/>
      <c r="B11" s="89"/>
      <c r="D11" s="89"/>
      <c r="F11" s="4" t="s">
        <v>174</v>
      </c>
    </row>
    <row r="12" spans="1:17" ht="189">
      <c r="A12" s="102" t="s">
        <v>175</v>
      </c>
      <c r="B12" s="102"/>
      <c r="D12" s="10" t="s">
        <v>176</v>
      </c>
      <c r="F12" s="4" t="s">
        <v>177</v>
      </c>
    </row>
    <row r="13" spans="1:17" ht="21">
      <c r="A13" s="102" t="s">
        <v>178</v>
      </c>
      <c r="B13" s="103"/>
      <c r="D13" s="102" t="s">
        <v>178</v>
      </c>
      <c r="F13" s="4" t="s">
        <v>179</v>
      </c>
    </row>
    <row r="14" spans="1:17" ht="21">
      <c r="A14" s="104"/>
      <c r="B14" s="104"/>
      <c r="D14" s="104"/>
      <c r="F14" s="4" t="s">
        <v>180</v>
      </c>
    </row>
    <row r="15" spans="1:17" ht="21">
      <c r="A15" s="104"/>
      <c r="B15" s="104"/>
      <c r="D15" s="104"/>
      <c r="F15" s="4" t="s">
        <v>181</v>
      </c>
    </row>
    <row r="16" spans="1:17" ht="21">
      <c r="A16" s="101"/>
      <c r="B16" s="101"/>
      <c r="D16" s="101"/>
      <c r="F16" s="4" t="s">
        <v>182</v>
      </c>
    </row>
    <row r="17" spans="1:10">
      <c r="A17" s="3"/>
      <c r="B17" s="3"/>
      <c r="D17" s="3"/>
      <c r="F17" s="3"/>
    </row>
    <row r="18" spans="1:10" ht="21">
      <c r="A18" s="89" t="s">
        <v>183</v>
      </c>
      <c r="B18" s="89"/>
      <c r="C18" s="89"/>
      <c r="D18" s="89"/>
      <c r="E18" s="89"/>
      <c r="F18" s="89"/>
      <c r="G18" s="89"/>
      <c r="H18" s="89"/>
      <c r="I18" s="89"/>
      <c r="J18" s="89"/>
    </row>
    <row r="19" spans="1:10">
      <c r="A19" s="3"/>
      <c r="B19" s="3"/>
      <c r="C19" s="3"/>
      <c r="D19" s="3"/>
      <c r="E19" s="3"/>
      <c r="F19" s="3"/>
      <c r="G19" s="3"/>
      <c r="H19" s="3"/>
      <c r="I19" s="3"/>
      <c r="J19" s="3"/>
    </row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25"/>
  <sheetViews>
    <sheetView rightToLeft="1" workbookViewId="0">
      <selection activeCell="M34" sqref="M34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3" ht="25.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</row>
    <row r="2" spans="1:13" ht="25.5">
      <c r="A2" s="86" t="s">
        <v>113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25.5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</row>
    <row r="5" spans="1:13" ht="24">
      <c r="A5" s="1" t="s">
        <v>184</v>
      </c>
      <c r="B5" s="88" t="s">
        <v>185</v>
      </c>
      <c r="C5" s="88"/>
      <c r="D5" s="88"/>
      <c r="E5" s="88"/>
      <c r="F5" s="88"/>
      <c r="G5" s="88"/>
      <c r="H5" s="88"/>
      <c r="I5" s="88"/>
      <c r="J5" s="88"/>
    </row>
    <row r="6" spans="1:13" ht="21">
      <c r="D6" s="89" t="s">
        <v>131</v>
      </c>
      <c r="E6" s="89"/>
      <c r="F6" s="91"/>
      <c r="H6" s="89" t="s">
        <v>132</v>
      </c>
      <c r="I6" s="89"/>
      <c r="J6" s="89"/>
    </row>
    <row r="7" spans="1:13" ht="42">
      <c r="A7" s="91"/>
      <c r="B7" s="91"/>
      <c r="D7" s="10" t="s">
        <v>186</v>
      </c>
      <c r="E7" s="3"/>
      <c r="F7" s="60" t="s">
        <v>187</v>
      </c>
      <c r="H7" s="10" t="s">
        <v>186</v>
      </c>
      <c r="I7" s="3"/>
      <c r="J7" s="81" t="s">
        <v>187</v>
      </c>
    </row>
    <row r="8" spans="1:13" ht="18.75">
      <c r="A8" s="92" t="s">
        <v>110</v>
      </c>
      <c r="B8" s="92"/>
      <c r="D8" s="5">
        <v>514650</v>
      </c>
      <c r="F8" s="42">
        <f>D8/$D$11</f>
        <v>2.7455930121922649E-4</v>
      </c>
      <c r="H8" s="5">
        <v>72510214</v>
      </c>
      <c r="J8" s="42">
        <f>H8/$H$11</f>
        <v>1.0383918988383067E-2</v>
      </c>
    </row>
    <row r="9" spans="1:13" ht="18.75">
      <c r="A9" s="94" t="s">
        <v>111</v>
      </c>
      <c r="B9" s="94"/>
      <c r="D9" s="7">
        <v>0</v>
      </c>
      <c r="F9" s="42">
        <f t="shared" ref="F9:F10" si="0">D9/$D$11</f>
        <v>0</v>
      </c>
      <c r="H9" s="7">
        <v>224350318</v>
      </c>
      <c r="J9" s="42">
        <f t="shared" ref="J9:J10" si="1">H9/$H$11</f>
        <v>3.2128377488031955E-2</v>
      </c>
    </row>
    <row r="10" spans="1:13" ht="18.75">
      <c r="A10" s="94" t="s">
        <v>112</v>
      </c>
      <c r="B10" s="94"/>
      <c r="D10" s="7">
        <v>1873943792</v>
      </c>
      <c r="F10" s="82">
        <f t="shared" si="0"/>
        <v>0.99972544069878078</v>
      </c>
      <c r="H10" s="7">
        <v>6686072798</v>
      </c>
      <c r="J10" s="42">
        <f t="shared" si="1"/>
        <v>0.95748770352358503</v>
      </c>
    </row>
    <row r="11" spans="1:13" s="12" customFormat="1" ht="21.75" thickBot="1">
      <c r="A11" s="91"/>
      <c r="B11" s="91"/>
      <c r="D11" s="13">
        <f>SUM(D8:D10)</f>
        <v>1874458442</v>
      </c>
      <c r="F11" s="83">
        <f>SUM(F8:F10)</f>
        <v>1</v>
      </c>
      <c r="H11" s="13">
        <f>SUM(H8:H10)</f>
        <v>6982933330</v>
      </c>
      <c r="J11" s="83">
        <f>SUM(J8:J10)</f>
        <v>1</v>
      </c>
    </row>
    <row r="12" spans="1:13" ht="13.5" thickTop="1"/>
    <row r="13" spans="1:13">
      <c r="D13" s="33"/>
      <c r="E13" s="33"/>
      <c r="F13" s="33"/>
      <c r="G13" s="33"/>
      <c r="H13" s="33"/>
      <c r="I13" s="33"/>
      <c r="J13" s="33"/>
    </row>
    <row r="14" spans="1:13">
      <c r="D14" s="37">
        <v>1874458442</v>
      </c>
      <c r="E14" s="33"/>
      <c r="F14" s="33"/>
      <c r="G14" s="33"/>
      <c r="H14" s="37">
        <v>6982933330</v>
      </c>
      <c r="I14" s="33"/>
      <c r="J14" s="33"/>
      <c r="K14" s="33"/>
      <c r="L14" s="33"/>
      <c r="M14" s="33"/>
    </row>
    <row r="15" spans="1:13">
      <c r="B15" s="39"/>
      <c r="C15" s="39"/>
      <c r="D15" s="33"/>
      <c r="E15" s="33"/>
      <c r="F15" s="33"/>
      <c r="G15" s="33"/>
      <c r="H15" s="33"/>
      <c r="I15" s="33"/>
      <c r="J15" s="33"/>
      <c r="K15" s="33"/>
      <c r="L15" s="33"/>
      <c r="M15" s="33"/>
    </row>
    <row r="16" spans="1:13">
      <c r="B16" s="39"/>
      <c r="C16" s="39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2:13">
      <c r="B17" s="39"/>
      <c r="C17" s="39"/>
      <c r="D17" s="37">
        <f>D11-D14</f>
        <v>0</v>
      </c>
      <c r="E17" s="33"/>
      <c r="F17" s="33"/>
      <c r="G17" s="33"/>
      <c r="H17" s="33"/>
      <c r="I17" s="33"/>
      <c r="J17" s="33"/>
      <c r="K17" s="33"/>
      <c r="L17" s="33"/>
      <c r="M17" s="33"/>
    </row>
    <row r="18" spans="2:13">
      <c r="B18" s="39"/>
      <c r="C18" s="39"/>
      <c r="D18" s="33"/>
      <c r="E18" s="33"/>
      <c r="F18" s="33"/>
      <c r="G18" s="33"/>
      <c r="H18" s="37">
        <f>H11-H14</f>
        <v>0</v>
      </c>
      <c r="I18" s="33"/>
      <c r="J18" s="33"/>
      <c r="K18" s="33"/>
      <c r="L18" s="33"/>
      <c r="M18" s="33"/>
    </row>
    <row r="19" spans="2:13">
      <c r="B19" s="39"/>
      <c r="C19" s="39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2:13">
      <c r="B20" s="39"/>
      <c r="C20" s="39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2:13">
      <c r="B21" s="39"/>
      <c r="C21" s="39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2:13">
      <c r="B22" s="39"/>
      <c r="C22" s="39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2:13">
      <c r="B23" s="39"/>
      <c r="C23" s="39"/>
      <c r="D23" s="39"/>
      <c r="E23" s="39"/>
      <c r="F23" s="39"/>
      <c r="G23" s="39"/>
      <c r="H23" s="39"/>
      <c r="I23" s="39"/>
      <c r="J23" s="39"/>
      <c r="K23" s="33"/>
      <c r="L23" s="33"/>
      <c r="M23" s="33"/>
    </row>
    <row r="24" spans="2:13"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2:13">
      <c r="D25" s="33"/>
      <c r="E25" s="33"/>
      <c r="F25" s="33"/>
      <c r="G25" s="33"/>
      <c r="H25" s="33"/>
      <c r="I25" s="33"/>
      <c r="J25" s="33"/>
      <c r="K25" s="33"/>
      <c r="L25" s="33"/>
      <c r="M25" s="33"/>
    </row>
  </sheetData>
  <mergeCells count="11">
    <mergeCell ref="A11:B11"/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23"/>
  <sheetViews>
    <sheetView rightToLeft="1" workbookViewId="0">
      <selection activeCell="H23" sqref="H23"/>
    </sheetView>
  </sheetViews>
  <sheetFormatPr defaultRowHeight="12.75"/>
  <cols>
    <col min="1" max="1" width="5.140625" customWidth="1"/>
    <col min="2" max="2" width="27.710937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5.5">
      <c r="A1" s="86" t="s">
        <v>0</v>
      </c>
      <c r="B1" s="86"/>
      <c r="C1" s="86"/>
      <c r="D1" s="86"/>
      <c r="E1" s="86"/>
      <c r="F1" s="86"/>
    </row>
    <row r="2" spans="1:6" ht="25.5">
      <c r="A2" s="86" t="s">
        <v>113</v>
      </c>
      <c r="B2" s="86"/>
      <c r="C2" s="86"/>
      <c r="D2" s="86"/>
      <c r="E2" s="86"/>
      <c r="F2" s="86"/>
    </row>
    <row r="3" spans="1:6" ht="25.5">
      <c r="A3" s="86" t="s">
        <v>2</v>
      </c>
      <c r="B3" s="86"/>
      <c r="C3" s="86"/>
      <c r="D3" s="86"/>
      <c r="E3" s="86"/>
      <c r="F3" s="86"/>
    </row>
    <row r="5" spans="1:6" ht="24">
      <c r="A5" s="1" t="s">
        <v>188</v>
      </c>
      <c r="B5" s="88" t="s">
        <v>127</v>
      </c>
      <c r="C5" s="88"/>
      <c r="D5" s="88"/>
      <c r="E5" s="88"/>
      <c r="F5" s="88"/>
    </row>
    <row r="6" spans="1:6" ht="21">
      <c r="B6" s="11"/>
      <c r="D6" s="2" t="s">
        <v>131</v>
      </c>
      <c r="F6" s="2" t="s">
        <v>9</v>
      </c>
    </row>
    <row r="7" spans="1:6" ht="21">
      <c r="A7" s="91"/>
      <c r="B7" s="91"/>
      <c r="D7" s="4" t="s">
        <v>107</v>
      </c>
      <c r="F7" s="4" t="s">
        <v>107</v>
      </c>
    </row>
    <row r="8" spans="1:6" ht="18.75">
      <c r="A8" s="92" t="s">
        <v>127</v>
      </c>
      <c r="B8" s="92"/>
      <c r="D8" s="16">
        <v>0</v>
      </c>
      <c r="F8" s="5">
        <v>309644733</v>
      </c>
    </row>
    <row r="9" spans="1:6" ht="18.75">
      <c r="A9" s="94" t="s">
        <v>189</v>
      </c>
      <c r="B9" s="94"/>
      <c r="D9" s="17">
        <v>0</v>
      </c>
      <c r="F9" s="7">
        <v>3003630</v>
      </c>
    </row>
    <row r="10" spans="1:6" ht="18.75">
      <c r="A10" s="92" t="s">
        <v>190</v>
      </c>
      <c r="B10" s="92"/>
      <c r="D10" s="19">
        <v>0</v>
      </c>
      <c r="F10" s="19">
        <v>0</v>
      </c>
    </row>
    <row r="11" spans="1:6" s="12" customFormat="1" ht="21">
      <c r="A11" s="91"/>
      <c r="B11" s="91"/>
      <c r="D11" s="45">
        <v>0</v>
      </c>
      <c r="F11" s="13">
        <f>SUM(F8:F10)</f>
        <v>312648363</v>
      </c>
    </row>
    <row r="13" spans="1:6">
      <c r="C13" s="39"/>
      <c r="D13" s="33"/>
      <c r="E13" s="33"/>
      <c r="F13" s="33"/>
    </row>
    <row r="14" spans="1:6">
      <c r="C14" s="39"/>
      <c r="D14" s="33"/>
      <c r="E14" s="33"/>
      <c r="F14" s="33"/>
    </row>
    <row r="15" spans="1:6">
      <c r="C15" s="39"/>
      <c r="D15" s="33"/>
      <c r="E15" s="33"/>
      <c r="F15" s="37">
        <v>312648363</v>
      </c>
    </row>
    <row r="16" spans="1:6">
      <c r="C16" s="39"/>
      <c r="D16" s="33"/>
      <c r="E16" s="33"/>
      <c r="F16" s="33"/>
    </row>
    <row r="17" spans="3:6">
      <c r="C17" s="39"/>
      <c r="D17" s="33"/>
      <c r="E17" s="33"/>
      <c r="F17" s="33"/>
    </row>
    <row r="18" spans="3:6">
      <c r="C18" s="39"/>
      <c r="D18" s="33"/>
      <c r="E18" s="33"/>
      <c r="F18" s="37">
        <f>F11-F15</f>
        <v>0</v>
      </c>
    </row>
    <row r="19" spans="3:6">
      <c r="C19" s="39"/>
      <c r="D19" s="33"/>
      <c r="E19" s="33"/>
      <c r="F19" s="33"/>
    </row>
    <row r="20" spans="3:6">
      <c r="C20" s="39"/>
      <c r="D20" s="33"/>
      <c r="E20" s="33"/>
      <c r="F20" s="33"/>
    </row>
    <row r="21" spans="3:6">
      <c r="C21" s="39"/>
      <c r="D21" s="33"/>
      <c r="E21" s="33"/>
      <c r="F21" s="33"/>
    </row>
    <row r="22" spans="3:6">
      <c r="C22" s="39"/>
      <c r="D22" s="33"/>
      <c r="E22" s="33"/>
      <c r="F22" s="33"/>
    </row>
    <row r="23" spans="3:6">
      <c r="C23" s="39"/>
      <c r="D23" s="39"/>
      <c r="E23" s="39"/>
      <c r="F23" s="39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Y77"/>
  <sheetViews>
    <sheetView rightToLeft="1" topLeftCell="A43" workbookViewId="0">
      <selection activeCell="C69" sqref="C69"/>
    </sheetView>
  </sheetViews>
  <sheetFormatPr defaultRowHeight="12.75"/>
  <cols>
    <col min="1" max="1" width="23.7109375" bestFit="1" customWidth="1"/>
    <col min="2" max="2" width="1.28515625" customWidth="1"/>
    <col min="3" max="3" width="16.85546875" customWidth="1"/>
    <col min="4" max="4" width="1.28515625" customWidth="1"/>
    <col min="5" max="5" width="18.85546875" bestFit="1" customWidth="1"/>
    <col min="6" max="6" width="1.28515625" customWidth="1"/>
    <col min="7" max="7" width="15" bestFit="1" customWidth="1"/>
    <col min="8" max="8" width="1.28515625" customWidth="1"/>
    <col min="9" max="9" width="14.5703125" bestFit="1" customWidth="1"/>
    <col min="10" max="10" width="1.28515625" customWidth="1"/>
    <col min="11" max="11" width="13.140625" bestFit="1" customWidth="1"/>
    <col min="12" max="12" width="1.28515625" customWidth="1"/>
    <col min="13" max="13" width="15.5703125" customWidth="1"/>
    <col min="14" max="14" width="1.28515625" customWidth="1"/>
    <col min="15" max="15" width="17" bestFit="1" customWidth="1"/>
    <col min="16" max="16" width="1.28515625" customWidth="1"/>
    <col min="17" max="17" width="14.85546875" bestFit="1" customWidth="1"/>
    <col min="18" max="18" width="1.28515625" customWidth="1"/>
    <col min="19" max="19" width="17.140625" bestFit="1" customWidth="1"/>
    <col min="20" max="20" width="0.28515625" customWidth="1"/>
    <col min="25" max="25" width="12.7109375" bestFit="1" customWidth="1"/>
  </cols>
  <sheetData>
    <row r="1" spans="1:19" ht="25.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19" ht="25.5">
      <c r="A2" s="86" t="s">
        <v>113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ht="25.5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5" spans="1:19" ht="24">
      <c r="A5" s="88" t="s">
        <v>133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</row>
    <row r="6" spans="1:19" ht="21">
      <c r="A6" s="91"/>
      <c r="C6" s="89" t="s">
        <v>191</v>
      </c>
      <c r="D6" s="89"/>
      <c r="E6" s="89"/>
      <c r="F6" s="89"/>
      <c r="G6" s="89"/>
      <c r="I6" s="89" t="s">
        <v>131</v>
      </c>
      <c r="J6" s="89"/>
      <c r="K6" s="89"/>
      <c r="L6" s="89"/>
      <c r="M6" s="89"/>
      <c r="O6" s="89" t="s">
        <v>132</v>
      </c>
      <c r="P6" s="89"/>
      <c r="Q6" s="89"/>
      <c r="R6" s="89"/>
      <c r="S6" s="91"/>
    </row>
    <row r="7" spans="1:19" ht="42">
      <c r="A7" s="91"/>
      <c r="C7" s="10" t="s">
        <v>192</v>
      </c>
      <c r="D7" s="3"/>
      <c r="E7" s="10" t="s">
        <v>193</v>
      </c>
      <c r="F7" s="3"/>
      <c r="G7" s="10" t="s">
        <v>194</v>
      </c>
      <c r="I7" s="10" t="s">
        <v>195</v>
      </c>
      <c r="J7" s="3"/>
      <c r="K7" s="10" t="s">
        <v>196</v>
      </c>
      <c r="L7" s="3"/>
      <c r="M7" s="81" t="s">
        <v>197</v>
      </c>
      <c r="O7" s="10" t="s">
        <v>195</v>
      </c>
      <c r="P7" s="3"/>
      <c r="Q7" s="10" t="s">
        <v>196</v>
      </c>
      <c r="R7" s="3"/>
      <c r="S7" s="57" t="s">
        <v>197</v>
      </c>
    </row>
    <row r="8" spans="1:19" ht="18.75">
      <c r="A8" s="44" t="s">
        <v>44</v>
      </c>
      <c r="C8" s="52" t="s">
        <v>198</v>
      </c>
      <c r="D8" s="20"/>
      <c r="E8" s="16">
        <v>800000</v>
      </c>
      <c r="G8" s="16">
        <v>720</v>
      </c>
      <c r="I8" s="21">
        <v>0</v>
      </c>
      <c r="J8" s="31"/>
      <c r="K8" s="21">
        <v>0</v>
      </c>
      <c r="L8" s="31"/>
      <c r="M8" s="26">
        <f>I8+K8</f>
        <v>0</v>
      </c>
      <c r="N8" s="22"/>
      <c r="O8" s="23">
        <v>576000000</v>
      </c>
      <c r="P8" s="22"/>
      <c r="Q8" s="21">
        <v>0</v>
      </c>
      <c r="R8" s="22"/>
      <c r="S8" s="56">
        <f>O8+Q8</f>
        <v>576000000</v>
      </c>
    </row>
    <row r="9" spans="1:19" ht="18.75">
      <c r="A9" s="6" t="s">
        <v>35</v>
      </c>
      <c r="C9" s="53" t="s">
        <v>199</v>
      </c>
      <c r="D9" s="20"/>
      <c r="E9" s="17">
        <v>4600000</v>
      </c>
      <c r="G9" s="17">
        <v>1000</v>
      </c>
      <c r="I9" s="24">
        <v>0</v>
      </c>
      <c r="J9" s="31"/>
      <c r="K9" s="24">
        <v>0</v>
      </c>
      <c r="L9" s="31"/>
      <c r="M9" s="26">
        <f t="shared" ref="M9:M52" si="0">I9+K9</f>
        <v>0</v>
      </c>
      <c r="N9" s="22"/>
      <c r="O9" s="25">
        <v>4600000000</v>
      </c>
      <c r="P9" s="22"/>
      <c r="Q9" s="24">
        <v>0</v>
      </c>
      <c r="R9" s="22"/>
      <c r="S9" s="56">
        <f t="shared" ref="S9:S52" si="1">O9+Q9</f>
        <v>4600000000</v>
      </c>
    </row>
    <row r="10" spans="1:19" ht="18.75">
      <c r="A10" s="6" t="s">
        <v>25</v>
      </c>
      <c r="C10" s="53" t="s">
        <v>200</v>
      </c>
      <c r="D10" s="20"/>
      <c r="E10" s="17">
        <v>5769173</v>
      </c>
      <c r="G10" s="17">
        <v>240</v>
      </c>
      <c r="I10" s="24">
        <v>0</v>
      </c>
      <c r="J10" s="31"/>
      <c r="K10" s="24">
        <v>0</v>
      </c>
      <c r="L10" s="31"/>
      <c r="M10" s="26">
        <f t="shared" si="0"/>
        <v>0</v>
      </c>
      <c r="N10" s="22"/>
      <c r="O10" s="25">
        <v>1384601520</v>
      </c>
      <c r="P10" s="22"/>
      <c r="Q10" s="24">
        <v>0</v>
      </c>
      <c r="R10" s="22"/>
      <c r="S10" s="56">
        <f>O10+Q10</f>
        <v>1384601520</v>
      </c>
    </row>
    <row r="11" spans="1:19" ht="18.75">
      <c r="A11" s="6" t="s">
        <v>45</v>
      </c>
      <c r="C11" s="53" t="s">
        <v>201</v>
      </c>
      <c r="D11" s="20"/>
      <c r="E11" s="17">
        <v>600000</v>
      </c>
      <c r="G11" s="17">
        <v>2390</v>
      </c>
      <c r="I11" s="24">
        <v>0</v>
      </c>
      <c r="J11" s="31"/>
      <c r="K11" s="24">
        <v>0</v>
      </c>
      <c r="L11" s="31"/>
      <c r="M11" s="26">
        <f t="shared" si="0"/>
        <v>0</v>
      </c>
      <c r="N11" s="22"/>
      <c r="O11" s="25">
        <v>1434000000</v>
      </c>
      <c r="P11" s="22"/>
      <c r="Q11" s="24">
        <v>0</v>
      </c>
      <c r="R11" s="22"/>
      <c r="S11" s="56">
        <f t="shared" si="1"/>
        <v>1434000000</v>
      </c>
    </row>
    <row r="12" spans="1:19" ht="18.75">
      <c r="A12" s="6" t="s">
        <v>62</v>
      </c>
      <c r="C12" s="53" t="s">
        <v>202</v>
      </c>
      <c r="D12" s="20"/>
      <c r="E12" s="17">
        <v>4000999</v>
      </c>
      <c r="G12" s="17">
        <v>370</v>
      </c>
      <c r="I12" s="24">
        <v>0</v>
      </c>
      <c r="J12" s="31"/>
      <c r="K12" s="24">
        <v>0</v>
      </c>
      <c r="L12" s="31"/>
      <c r="M12" s="26">
        <f t="shared" si="0"/>
        <v>0</v>
      </c>
      <c r="N12" s="22"/>
      <c r="O12" s="25">
        <v>1480369630</v>
      </c>
      <c r="P12" s="22"/>
      <c r="Q12" s="24">
        <v>0</v>
      </c>
      <c r="R12" s="22"/>
      <c r="S12" s="56">
        <f t="shared" si="1"/>
        <v>1480369630</v>
      </c>
    </row>
    <row r="13" spans="1:19" ht="18.75">
      <c r="A13" s="6" t="s">
        <v>46</v>
      </c>
      <c r="C13" s="53" t="s">
        <v>202</v>
      </c>
      <c r="D13" s="20"/>
      <c r="E13" s="17">
        <v>1000000</v>
      </c>
      <c r="G13" s="17">
        <v>48</v>
      </c>
      <c r="I13" s="24">
        <v>0</v>
      </c>
      <c r="J13" s="31"/>
      <c r="K13" s="24">
        <v>0</v>
      </c>
      <c r="L13" s="31"/>
      <c r="M13" s="26">
        <f t="shared" si="0"/>
        <v>0</v>
      </c>
      <c r="N13" s="22"/>
      <c r="O13" s="25">
        <v>48000000</v>
      </c>
      <c r="P13" s="22"/>
      <c r="Q13" s="24">
        <v>0</v>
      </c>
      <c r="R13" s="22"/>
      <c r="S13" s="56">
        <f t="shared" si="1"/>
        <v>48000000</v>
      </c>
    </row>
    <row r="14" spans="1:19" ht="18.75">
      <c r="A14" s="6" t="s">
        <v>21</v>
      </c>
      <c r="C14" s="53" t="s">
        <v>203</v>
      </c>
      <c r="D14" s="20"/>
      <c r="E14" s="17">
        <v>2035520</v>
      </c>
      <c r="G14" s="17">
        <v>1425</v>
      </c>
      <c r="I14" s="24">
        <v>0</v>
      </c>
      <c r="J14" s="31"/>
      <c r="K14" s="24">
        <v>0</v>
      </c>
      <c r="L14" s="31"/>
      <c r="M14" s="26">
        <f t="shared" si="0"/>
        <v>0</v>
      </c>
      <c r="N14" s="22"/>
      <c r="O14" s="25">
        <v>2900616000</v>
      </c>
      <c r="P14" s="22"/>
      <c r="Q14" s="24">
        <v>0</v>
      </c>
      <c r="R14" s="22"/>
      <c r="S14" s="56">
        <f t="shared" si="1"/>
        <v>2900616000</v>
      </c>
    </row>
    <row r="15" spans="1:19" ht="18.75">
      <c r="A15" s="6" t="s">
        <v>41</v>
      </c>
      <c r="C15" s="53" t="s">
        <v>204</v>
      </c>
      <c r="D15" s="20"/>
      <c r="E15" s="17">
        <v>650000</v>
      </c>
      <c r="G15" s="17">
        <v>2440</v>
      </c>
      <c r="I15" s="24">
        <v>0</v>
      </c>
      <c r="J15" s="31"/>
      <c r="K15" s="24">
        <v>0</v>
      </c>
      <c r="L15" s="31"/>
      <c r="M15" s="26">
        <f t="shared" si="0"/>
        <v>0</v>
      </c>
      <c r="N15" s="22"/>
      <c r="O15" s="25">
        <v>1586000000</v>
      </c>
      <c r="P15" s="22"/>
      <c r="Q15" s="24">
        <v>0</v>
      </c>
      <c r="R15" s="22"/>
      <c r="S15" s="56">
        <f t="shared" si="1"/>
        <v>1586000000</v>
      </c>
    </row>
    <row r="16" spans="1:19" ht="18.75">
      <c r="A16" s="6" t="s">
        <v>53</v>
      </c>
      <c r="C16" s="53" t="s">
        <v>205</v>
      </c>
      <c r="D16" s="20"/>
      <c r="E16" s="17">
        <v>1000000</v>
      </c>
      <c r="G16" s="17">
        <v>7643</v>
      </c>
      <c r="I16" s="24">
        <v>0</v>
      </c>
      <c r="J16" s="31"/>
      <c r="K16" s="24">
        <v>0</v>
      </c>
      <c r="L16" s="31"/>
      <c r="M16" s="26">
        <f t="shared" si="0"/>
        <v>0</v>
      </c>
      <c r="N16" s="22"/>
      <c r="O16" s="25">
        <v>7650000000</v>
      </c>
      <c r="P16" s="22"/>
      <c r="Q16" s="24">
        <v>0</v>
      </c>
      <c r="R16" s="22"/>
      <c r="S16" s="56">
        <f t="shared" si="1"/>
        <v>7650000000</v>
      </c>
    </row>
    <row r="17" spans="1:19" ht="18.75">
      <c r="A17" s="6" t="s">
        <v>66</v>
      </c>
      <c r="C17" s="53" t="s">
        <v>206</v>
      </c>
      <c r="D17" s="20"/>
      <c r="E17" s="17">
        <v>26299529</v>
      </c>
      <c r="G17" s="17">
        <v>142</v>
      </c>
      <c r="I17" s="24">
        <v>0</v>
      </c>
      <c r="J17" s="31"/>
      <c r="K17" s="24">
        <v>0</v>
      </c>
      <c r="L17" s="31"/>
      <c r="M17" s="26">
        <f t="shared" si="0"/>
        <v>0</v>
      </c>
      <c r="N17" s="22"/>
      <c r="O17" s="25">
        <v>3734533118</v>
      </c>
      <c r="P17" s="22"/>
      <c r="Q17" s="25">
        <v>-168530272</v>
      </c>
      <c r="R17" s="22"/>
      <c r="S17" s="56">
        <f t="shared" si="1"/>
        <v>3566002846</v>
      </c>
    </row>
    <row r="18" spans="1:19" ht="18.75">
      <c r="A18" s="6" t="s">
        <v>65</v>
      </c>
      <c r="C18" s="53" t="s">
        <v>207</v>
      </c>
      <c r="D18" s="20"/>
      <c r="E18" s="17">
        <v>200000</v>
      </c>
      <c r="G18" s="17">
        <v>750</v>
      </c>
      <c r="I18" s="24">
        <v>0</v>
      </c>
      <c r="J18" s="31"/>
      <c r="K18" s="24">
        <v>0</v>
      </c>
      <c r="L18" s="31"/>
      <c r="M18" s="26">
        <f t="shared" si="0"/>
        <v>0</v>
      </c>
      <c r="N18" s="22"/>
      <c r="O18" s="25">
        <v>150000000</v>
      </c>
      <c r="P18" s="22"/>
      <c r="Q18" s="24">
        <v>0</v>
      </c>
      <c r="R18" s="22"/>
      <c r="S18" s="56">
        <f t="shared" si="1"/>
        <v>150000000</v>
      </c>
    </row>
    <row r="19" spans="1:19" ht="18.75">
      <c r="A19" s="6" t="s">
        <v>29</v>
      </c>
      <c r="C19" s="53" t="s">
        <v>208</v>
      </c>
      <c r="D19" s="20"/>
      <c r="E19" s="17">
        <v>4600000</v>
      </c>
      <c r="G19" s="17">
        <v>360</v>
      </c>
      <c r="I19" s="24">
        <v>0</v>
      </c>
      <c r="J19" s="31"/>
      <c r="K19" s="24">
        <v>0</v>
      </c>
      <c r="L19" s="31"/>
      <c r="M19" s="26">
        <f t="shared" si="0"/>
        <v>0</v>
      </c>
      <c r="N19" s="22"/>
      <c r="O19" s="25">
        <v>1656000000</v>
      </c>
      <c r="P19" s="22"/>
      <c r="Q19" s="24">
        <v>0</v>
      </c>
      <c r="R19" s="22"/>
      <c r="S19" s="56">
        <f t="shared" si="1"/>
        <v>1656000000</v>
      </c>
    </row>
    <row r="20" spans="1:19" ht="18.75">
      <c r="A20" s="6" t="s">
        <v>28</v>
      </c>
      <c r="C20" s="53" t="s">
        <v>209</v>
      </c>
      <c r="D20" s="20"/>
      <c r="E20" s="17">
        <v>1062500</v>
      </c>
      <c r="G20" s="17">
        <v>390</v>
      </c>
      <c r="I20" s="24">
        <v>0</v>
      </c>
      <c r="J20" s="31"/>
      <c r="K20" s="24">
        <v>0</v>
      </c>
      <c r="L20" s="31"/>
      <c r="M20" s="26">
        <f t="shared" si="0"/>
        <v>0</v>
      </c>
      <c r="N20" s="22"/>
      <c r="O20" s="25">
        <v>414375000</v>
      </c>
      <c r="P20" s="22"/>
      <c r="Q20" s="24">
        <v>0</v>
      </c>
      <c r="R20" s="22"/>
      <c r="S20" s="56">
        <f>O20+Q20</f>
        <v>414375000</v>
      </c>
    </row>
    <row r="21" spans="1:19" ht="18.75">
      <c r="A21" s="6" t="s">
        <v>58</v>
      </c>
      <c r="C21" s="53" t="s">
        <v>206</v>
      </c>
      <c r="D21" s="20"/>
      <c r="E21" s="17">
        <v>6800000</v>
      </c>
      <c r="G21" s="17">
        <v>280</v>
      </c>
      <c r="I21" s="24">
        <v>0</v>
      </c>
      <c r="J21" s="31"/>
      <c r="K21" s="24">
        <v>0</v>
      </c>
      <c r="L21" s="31"/>
      <c r="M21" s="26">
        <f t="shared" si="0"/>
        <v>0</v>
      </c>
      <c r="N21" s="22"/>
      <c r="O21" s="25">
        <v>1904000000</v>
      </c>
      <c r="P21" s="22"/>
      <c r="Q21" s="25">
        <v>-11665078</v>
      </c>
      <c r="R21" s="22"/>
      <c r="S21" s="56">
        <f t="shared" si="1"/>
        <v>1892334922</v>
      </c>
    </row>
    <row r="22" spans="1:19" ht="18.75">
      <c r="A22" s="6" t="s">
        <v>51</v>
      </c>
      <c r="C22" s="53" t="s">
        <v>210</v>
      </c>
      <c r="D22" s="20"/>
      <c r="E22" s="17">
        <v>294172</v>
      </c>
      <c r="G22" s="17">
        <v>12450</v>
      </c>
      <c r="I22" s="24">
        <v>0</v>
      </c>
      <c r="J22" s="31"/>
      <c r="K22" s="24">
        <v>0</v>
      </c>
      <c r="L22" s="31"/>
      <c r="M22" s="26">
        <f t="shared" si="0"/>
        <v>0</v>
      </c>
      <c r="N22" s="22"/>
      <c r="O22" s="25">
        <v>3662441400</v>
      </c>
      <c r="P22" s="22"/>
      <c r="Q22" s="24">
        <v>0</v>
      </c>
      <c r="R22" s="22"/>
      <c r="S22" s="56">
        <f t="shared" si="1"/>
        <v>3662441400</v>
      </c>
    </row>
    <row r="23" spans="1:19" ht="18.75">
      <c r="A23" s="6" t="s">
        <v>43</v>
      </c>
      <c r="C23" s="53" t="s">
        <v>211</v>
      </c>
      <c r="D23" s="20"/>
      <c r="E23" s="17">
        <v>800000</v>
      </c>
      <c r="G23" s="17">
        <v>350</v>
      </c>
      <c r="I23" s="24">
        <v>0</v>
      </c>
      <c r="J23" s="31"/>
      <c r="K23" s="24">
        <v>0</v>
      </c>
      <c r="L23" s="31"/>
      <c r="M23" s="26">
        <f t="shared" si="0"/>
        <v>0</v>
      </c>
      <c r="N23" s="22"/>
      <c r="O23" s="25">
        <v>280000000</v>
      </c>
      <c r="P23" s="22"/>
      <c r="Q23" s="24">
        <v>0</v>
      </c>
      <c r="R23" s="22"/>
      <c r="S23" s="56">
        <f t="shared" si="1"/>
        <v>280000000</v>
      </c>
    </row>
    <row r="24" spans="1:19" ht="18.75">
      <c r="A24" s="6" t="s">
        <v>24</v>
      </c>
      <c r="C24" s="53" t="s">
        <v>202</v>
      </c>
      <c r="D24" s="20"/>
      <c r="E24" s="17">
        <v>20000000</v>
      </c>
      <c r="G24" s="17">
        <v>90</v>
      </c>
      <c r="I24" s="24">
        <v>0</v>
      </c>
      <c r="J24" s="31"/>
      <c r="K24" s="24">
        <v>0</v>
      </c>
      <c r="L24" s="31"/>
      <c r="M24" s="26">
        <f t="shared" si="0"/>
        <v>0</v>
      </c>
      <c r="N24" s="22"/>
      <c r="O24" s="25">
        <v>1800000000</v>
      </c>
      <c r="P24" s="22"/>
      <c r="Q24" s="24">
        <v>0</v>
      </c>
      <c r="R24" s="22"/>
      <c r="S24" s="56">
        <f t="shared" si="1"/>
        <v>1800000000</v>
      </c>
    </row>
    <row r="25" spans="1:19" ht="18.75">
      <c r="A25" s="6" t="s">
        <v>23</v>
      </c>
      <c r="C25" s="53" t="s">
        <v>202</v>
      </c>
      <c r="D25" s="20"/>
      <c r="E25" s="17">
        <v>60000000</v>
      </c>
      <c r="G25" s="17">
        <v>15</v>
      </c>
      <c r="I25" s="24">
        <v>0</v>
      </c>
      <c r="J25" s="31"/>
      <c r="K25" s="24">
        <v>0</v>
      </c>
      <c r="L25" s="31"/>
      <c r="M25" s="26">
        <f t="shared" si="0"/>
        <v>0</v>
      </c>
      <c r="N25" s="22"/>
      <c r="O25" s="25">
        <v>900000000</v>
      </c>
      <c r="P25" s="22"/>
      <c r="Q25" s="24">
        <v>0</v>
      </c>
      <c r="R25" s="22"/>
      <c r="S25" s="56">
        <f t="shared" si="1"/>
        <v>900000000</v>
      </c>
    </row>
    <row r="26" spans="1:19" ht="18.75">
      <c r="A26" s="6" t="s">
        <v>48</v>
      </c>
      <c r="C26" s="53" t="s">
        <v>212</v>
      </c>
      <c r="D26" s="20"/>
      <c r="E26" s="17">
        <v>100000</v>
      </c>
      <c r="G26" s="17">
        <v>4515</v>
      </c>
      <c r="I26" s="24">
        <v>0</v>
      </c>
      <c r="J26" s="31"/>
      <c r="K26" s="24">
        <v>0</v>
      </c>
      <c r="L26" s="31"/>
      <c r="M26" s="26">
        <f t="shared" si="0"/>
        <v>0</v>
      </c>
      <c r="N26" s="22"/>
      <c r="O26" s="25">
        <v>451500000</v>
      </c>
      <c r="P26" s="22"/>
      <c r="Q26" s="24">
        <v>0</v>
      </c>
      <c r="R26" s="22"/>
      <c r="S26" s="56">
        <f t="shared" si="1"/>
        <v>451500000</v>
      </c>
    </row>
    <row r="27" spans="1:19" ht="18.75">
      <c r="A27" s="6" t="s">
        <v>27</v>
      </c>
      <c r="C27" s="53" t="s">
        <v>208</v>
      </c>
      <c r="D27" s="20"/>
      <c r="E27" s="17">
        <v>1891700</v>
      </c>
      <c r="G27" s="17">
        <v>62</v>
      </c>
      <c r="I27" s="24">
        <v>0</v>
      </c>
      <c r="J27" s="31"/>
      <c r="K27" s="24">
        <v>0</v>
      </c>
      <c r="L27" s="31"/>
      <c r="M27" s="26">
        <f t="shared" si="0"/>
        <v>0</v>
      </c>
      <c r="N27" s="22"/>
      <c r="O27" s="25">
        <v>117285400</v>
      </c>
      <c r="P27" s="22"/>
      <c r="Q27" s="24">
        <v>0</v>
      </c>
      <c r="R27" s="22"/>
      <c r="S27" s="56">
        <f t="shared" si="1"/>
        <v>117285400</v>
      </c>
    </row>
    <row r="28" spans="1:19" ht="18.75">
      <c r="A28" s="6" t="s">
        <v>31</v>
      </c>
      <c r="C28" s="53" t="s">
        <v>213</v>
      </c>
      <c r="D28" s="20"/>
      <c r="E28" s="17">
        <v>50000</v>
      </c>
      <c r="G28" s="17">
        <v>38000</v>
      </c>
      <c r="I28" s="25">
        <v>1900000000</v>
      </c>
      <c r="J28" s="73"/>
      <c r="K28" s="25">
        <v>-89295039</v>
      </c>
      <c r="L28" s="73"/>
      <c r="M28" s="26">
        <f t="shared" si="0"/>
        <v>1810704961</v>
      </c>
      <c r="N28" s="22"/>
      <c r="O28" s="25">
        <v>1900000000</v>
      </c>
      <c r="P28" s="22"/>
      <c r="Q28" s="25">
        <v>-89295039</v>
      </c>
      <c r="R28" s="22"/>
      <c r="S28" s="56">
        <f t="shared" si="1"/>
        <v>1810704961</v>
      </c>
    </row>
    <row r="29" spans="1:19" ht="18.75">
      <c r="A29" s="6" t="s">
        <v>49</v>
      </c>
      <c r="C29" s="53" t="s">
        <v>214</v>
      </c>
      <c r="D29" s="20"/>
      <c r="E29" s="17">
        <v>385000</v>
      </c>
      <c r="G29" s="17">
        <v>6000</v>
      </c>
      <c r="I29" s="24">
        <v>0</v>
      </c>
      <c r="J29" s="31"/>
      <c r="K29" s="24">
        <v>0</v>
      </c>
      <c r="L29" s="31"/>
      <c r="M29" s="26">
        <f t="shared" si="0"/>
        <v>0</v>
      </c>
      <c r="N29" s="22"/>
      <c r="O29" s="25">
        <v>2310000000</v>
      </c>
      <c r="P29" s="22"/>
      <c r="Q29" s="24">
        <v>0</v>
      </c>
      <c r="R29" s="22"/>
      <c r="S29" s="56">
        <f t="shared" si="1"/>
        <v>2310000000</v>
      </c>
    </row>
    <row r="30" spans="1:19" ht="18.75">
      <c r="A30" s="6" t="s">
        <v>69</v>
      </c>
      <c r="C30" s="53" t="s">
        <v>215</v>
      </c>
      <c r="D30" s="20"/>
      <c r="E30" s="17">
        <v>4472601</v>
      </c>
      <c r="G30" s="17">
        <v>1000</v>
      </c>
      <c r="I30" s="24">
        <v>0</v>
      </c>
      <c r="J30" s="31"/>
      <c r="K30" s="24">
        <v>0</v>
      </c>
      <c r="L30" s="31"/>
      <c r="M30" s="26">
        <f t="shared" si="0"/>
        <v>0</v>
      </c>
      <c r="N30" s="22"/>
      <c r="O30" s="25">
        <v>3200000000</v>
      </c>
      <c r="P30" s="22"/>
      <c r="Q30" s="24">
        <v>0</v>
      </c>
      <c r="R30" s="22"/>
      <c r="S30" s="56">
        <f t="shared" si="1"/>
        <v>3200000000</v>
      </c>
    </row>
    <row r="31" spans="1:19" ht="18.75">
      <c r="A31" s="6" t="s">
        <v>22</v>
      </c>
      <c r="C31" s="53" t="s">
        <v>216</v>
      </c>
      <c r="D31" s="20"/>
      <c r="E31" s="17">
        <v>1750000</v>
      </c>
      <c r="G31" s="17">
        <v>400</v>
      </c>
      <c r="I31" s="24">
        <v>0</v>
      </c>
      <c r="J31" s="31"/>
      <c r="K31" s="24">
        <v>0</v>
      </c>
      <c r="L31" s="31"/>
      <c r="M31" s="26">
        <f t="shared" si="0"/>
        <v>0</v>
      </c>
      <c r="N31" s="22"/>
      <c r="O31" s="25">
        <v>700000000</v>
      </c>
      <c r="P31" s="22"/>
      <c r="Q31" s="24">
        <v>0</v>
      </c>
      <c r="R31" s="22"/>
      <c r="S31" s="56">
        <f t="shared" si="1"/>
        <v>700000000</v>
      </c>
    </row>
    <row r="32" spans="1:19" ht="18.75">
      <c r="A32" s="6" t="s">
        <v>30</v>
      </c>
      <c r="C32" s="53" t="s">
        <v>202</v>
      </c>
      <c r="D32" s="20"/>
      <c r="E32" s="17">
        <v>4000000</v>
      </c>
      <c r="G32" s="17">
        <v>160</v>
      </c>
      <c r="I32" s="24">
        <v>0</v>
      </c>
      <c r="J32" s="31"/>
      <c r="K32" s="24">
        <v>0</v>
      </c>
      <c r="L32" s="31"/>
      <c r="M32" s="26">
        <f t="shared" si="0"/>
        <v>0</v>
      </c>
      <c r="N32" s="22"/>
      <c r="O32" s="25">
        <v>640000000</v>
      </c>
      <c r="P32" s="22"/>
      <c r="Q32" s="24">
        <v>0</v>
      </c>
      <c r="R32" s="22"/>
      <c r="S32" s="56">
        <f t="shared" si="1"/>
        <v>640000000</v>
      </c>
    </row>
    <row r="33" spans="1:25" ht="18.75">
      <c r="A33" s="6" t="s">
        <v>34</v>
      </c>
      <c r="C33" s="53" t="s">
        <v>217</v>
      </c>
      <c r="D33" s="20"/>
      <c r="E33" s="17">
        <v>10660149</v>
      </c>
      <c r="G33" s="17">
        <v>260</v>
      </c>
      <c r="I33" s="24">
        <v>0</v>
      </c>
      <c r="J33" s="31"/>
      <c r="K33" s="24">
        <v>0</v>
      </c>
      <c r="L33" s="31"/>
      <c r="M33" s="26">
        <f t="shared" si="0"/>
        <v>0</v>
      </c>
      <c r="N33" s="22"/>
      <c r="O33" s="25">
        <v>2771638740</v>
      </c>
      <c r="P33" s="22"/>
      <c r="Q33" s="24">
        <v>0</v>
      </c>
      <c r="R33" s="22"/>
      <c r="S33" s="56">
        <f t="shared" si="1"/>
        <v>2771638740</v>
      </c>
    </row>
    <row r="34" spans="1:25" ht="18.75">
      <c r="A34" s="6" t="s">
        <v>68</v>
      </c>
      <c r="C34" s="53" t="s">
        <v>210</v>
      </c>
      <c r="D34" s="20"/>
      <c r="E34" s="17">
        <v>305300</v>
      </c>
      <c r="G34" s="17">
        <v>7700</v>
      </c>
      <c r="I34" s="24">
        <v>0</v>
      </c>
      <c r="J34" s="31"/>
      <c r="K34" s="24">
        <v>0</v>
      </c>
      <c r="L34" s="31"/>
      <c r="M34" s="26">
        <f t="shared" si="0"/>
        <v>0</v>
      </c>
      <c r="N34" s="22"/>
      <c r="O34" s="25">
        <v>2350810000</v>
      </c>
      <c r="P34" s="22"/>
      <c r="Q34" s="25">
        <v>-136498645</v>
      </c>
      <c r="R34" s="22"/>
      <c r="S34" s="56">
        <f t="shared" si="1"/>
        <v>2214311355</v>
      </c>
    </row>
    <row r="35" spans="1:25" ht="18.75">
      <c r="A35" s="6" t="s">
        <v>33</v>
      </c>
      <c r="C35" s="53" t="s">
        <v>218</v>
      </c>
      <c r="D35" s="20"/>
      <c r="E35" s="17">
        <v>500000</v>
      </c>
      <c r="G35" s="17">
        <v>4700</v>
      </c>
      <c r="I35" s="24">
        <v>0</v>
      </c>
      <c r="J35" s="31"/>
      <c r="K35" s="24">
        <v>0</v>
      </c>
      <c r="L35" s="31"/>
      <c r="M35" s="26">
        <f t="shared" si="0"/>
        <v>0</v>
      </c>
      <c r="N35" s="22"/>
      <c r="O35" s="25">
        <v>2350000000</v>
      </c>
      <c r="P35" s="22"/>
      <c r="Q35" s="24">
        <v>0</v>
      </c>
      <c r="R35" s="22"/>
      <c r="S35" s="56">
        <f t="shared" si="1"/>
        <v>2350000000</v>
      </c>
    </row>
    <row r="36" spans="1:25" ht="18.75">
      <c r="A36" s="6" t="s">
        <v>18</v>
      </c>
      <c r="C36" s="53" t="s">
        <v>204</v>
      </c>
      <c r="D36" s="20"/>
      <c r="E36" s="17">
        <v>1800000</v>
      </c>
      <c r="G36" s="17">
        <v>600</v>
      </c>
      <c r="I36" s="24">
        <v>0</v>
      </c>
      <c r="J36" s="31"/>
      <c r="K36" s="24">
        <v>0</v>
      </c>
      <c r="L36" s="31"/>
      <c r="M36" s="26">
        <f t="shared" si="0"/>
        <v>0</v>
      </c>
      <c r="N36" s="22"/>
      <c r="O36" s="25">
        <v>1080000000</v>
      </c>
      <c r="P36" s="22"/>
      <c r="Q36" s="24">
        <v>0</v>
      </c>
      <c r="R36" s="22"/>
      <c r="S36" s="56">
        <f t="shared" si="1"/>
        <v>1080000000</v>
      </c>
    </row>
    <row r="37" spans="1:25" ht="18.75">
      <c r="A37" s="6" t="s">
        <v>60</v>
      </c>
      <c r="C37" s="53" t="s">
        <v>219</v>
      </c>
      <c r="D37" s="20"/>
      <c r="E37" s="17">
        <v>600000</v>
      </c>
      <c r="G37" s="17">
        <v>722</v>
      </c>
      <c r="I37" s="24">
        <v>0</v>
      </c>
      <c r="J37" s="31"/>
      <c r="K37" s="24">
        <v>0</v>
      </c>
      <c r="L37" s="31"/>
      <c r="M37" s="26">
        <f t="shared" si="0"/>
        <v>0</v>
      </c>
      <c r="N37" s="22"/>
      <c r="O37" s="25">
        <v>433200000</v>
      </c>
      <c r="P37" s="22"/>
      <c r="Q37" s="25">
        <v>-17100000</v>
      </c>
      <c r="R37" s="22"/>
      <c r="S37" s="56">
        <f t="shared" si="1"/>
        <v>416100000</v>
      </c>
    </row>
    <row r="38" spans="1:25" ht="18.75">
      <c r="A38" s="6" t="s">
        <v>63</v>
      </c>
      <c r="C38" s="53" t="s">
        <v>220</v>
      </c>
      <c r="D38" s="20"/>
      <c r="E38" s="17">
        <v>350000</v>
      </c>
      <c r="G38" s="17">
        <v>598</v>
      </c>
      <c r="I38" s="24">
        <v>0</v>
      </c>
      <c r="J38" s="31"/>
      <c r="K38" s="24">
        <v>0</v>
      </c>
      <c r="L38" s="31"/>
      <c r="M38" s="26">
        <f t="shared" si="0"/>
        <v>0</v>
      </c>
      <c r="N38" s="22"/>
      <c r="O38" s="25">
        <v>209300000</v>
      </c>
      <c r="P38" s="22"/>
      <c r="Q38" s="24">
        <v>0</v>
      </c>
      <c r="R38" s="22"/>
      <c r="S38" s="56">
        <f t="shared" si="1"/>
        <v>209300000</v>
      </c>
    </row>
    <row r="39" spans="1:25" ht="18.75">
      <c r="A39" s="6" t="s">
        <v>54</v>
      </c>
      <c r="C39" s="53" t="s">
        <v>221</v>
      </c>
      <c r="D39" s="20"/>
      <c r="E39" s="17">
        <v>8117981</v>
      </c>
      <c r="G39" s="17">
        <v>560</v>
      </c>
      <c r="I39" s="24">
        <v>0</v>
      </c>
      <c r="J39" s="31"/>
      <c r="K39" s="24">
        <v>0</v>
      </c>
      <c r="L39" s="31"/>
      <c r="M39" s="26">
        <f t="shared" si="0"/>
        <v>0</v>
      </c>
      <c r="N39" s="22"/>
      <c r="O39" s="25">
        <v>4546069360</v>
      </c>
      <c r="P39" s="22"/>
      <c r="Q39" s="24">
        <v>0</v>
      </c>
      <c r="R39" s="22"/>
      <c r="S39" s="56">
        <f t="shared" si="1"/>
        <v>4546069360</v>
      </c>
    </row>
    <row r="40" spans="1:25" ht="18.75">
      <c r="A40" s="6" t="s">
        <v>26</v>
      </c>
      <c r="C40" s="53" t="s">
        <v>222</v>
      </c>
      <c r="D40" s="20"/>
      <c r="E40" s="17">
        <v>426720</v>
      </c>
      <c r="G40" s="17">
        <v>440</v>
      </c>
      <c r="I40" s="24">
        <v>0</v>
      </c>
      <c r="J40" s="31"/>
      <c r="K40" s="24">
        <v>0</v>
      </c>
      <c r="L40" s="31"/>
      <c r="M40" s="26">
        <f t="shared" si="0"/>
        <v>0</v>
      </c>
      <c r="N40" s="22"/>
      <c r="O40" s="25">
        <v>154000000</v>
      </c>
      <c r="P40" s="22"/>
      <c r="Q40" s="24">
        <v>0</v>
      </c>
      <c r="R40" s="22"/>
      <c r="S40" s="56">
        <f t="shared" si="1"/>
        <v>154000000</v>
      </c>
      <c r="Y40" s="36"/>
    </row>
    <row r="41" spans="1:25" ht="18.75">
      <c r="A41" s="6" t="s">
        <v>64</v>
      </c>
      <c r="C41" s="53" t="s">
        <v>223</v>
      </c>
      <c r="D41" s="20"/>
      <c r="E41" s="17">
        <v>281250</v>
      </c>
      <c r="G41" s="17">
        <v>300</v>
      </c>
      <c r="I41" s="24">
        <v>0</v>
      </c>
      <c r="J41" s="31"/>
      <c r="K41" s="24">
        <v>0</v>
      </c>
      <c r="L41" s="31"/>
      <c r="M41" s="26">
        <f t="shared" si="0"/>
        <v>0</v>
      </c>
      <c r="N41" s="22"/>
      <c r="O41" s="25">
        <v>84375000</v>
      </c>
      <c r="P41" s="22"/>
      <c r="Q41" s="25">
        <v>-3860294</v>
      </c>
      <c r="R41" s="22"/>
      <c r="S41" s="56">
        <f t="shared" si="1"/>
        <v>80514706</v>
      </c>
    </row>
    <row r="42" spans="1:25" ht="18.75">
      <c r="A42" s="6" t="s">
        <v>19</v>
      </c>
      <c r="C42" s="53" t="s">
        <v>223</v>
      </c>
      <c r="D42" s="20"/>
      <c r="E42" s="17">
        <v>245000</v>
      </c>
      <c r="G42" s="17">
        <v>100</v>
      </c>
      <c r="I42" s="24">
        <v>0</v>
      </c>
      <c r="J42" s="31"/>
      <c r="K42" s="24">
        <v>0</v>
      </c>
      <c r="L42" s="31"/>
      <c r="M42" s="26">
        <f t="shared" si="0"/>
        <v>0</v>
      </c>
      <c r="N42" s="22"/>
      <c r="O42" s="25">
        <v>24500000</v>
      </c>
      <c r="P42" s="22"/>
      <c r="Q42" s="25">
        <v>-811258</v>
      </c>
      <c r="R42" s="22"/>
      <c r="S42" s="56">
        <f t="shared" si="1"/>
        <v>23688742</v>
      </c>
    </row>
    <row r="43" spans="1:25" ht="18.75">
      <c r="A43" s="6" t="s">
        <v>38</v>
      </c>
      <c r="C43" s="53" t="s">
        <v>224</v>
      </c>
      <c r="D43" s="20"/>
      <c r="E43" s="17">
        <v>1000000</v>
      </c>
      <c r="G43" s="17">
        <v>600</v>
      </c>
      <c r="I43" s="24">
        <v>0</v>
      </c>
      <c r="J43" s="31"/>
      <c r="K43" s="24">
        <v>0</v>
      </c>
      <c r="L43" s="31"/>
      <c r="M43" s="26">
        <f t="shared" si="0"/>
        <v>0</v>
      </c>
      <c r="N43" s="22"/>
      <c r="O43" s="25">
        <v>600000000</v>
      </c>
      <c r="P43" s="22"/>
      <c r="Q43" s="24">
        <v>0</v>
      </c>
      <c r="R43" s="22"/>
      <c r="S43" s="56">
        <f t="shared" si="1"/>
        <v>600000000</v>
      </c>
    </row>
    <row r="44" spans="1:25" ht="18.75">
      <c r="A44" s="6" t="s">
        <v>42</v>
      </c>
      <c r="C44" s="53" t="s">
        <v>225</v>
      </c>
      <c r="D44" s="20"/>
      <c r="E44" s="17">
        <v>595000</v>
      </c>
      <c r="G44" s="17">
        <v>2400</v>
      </c>
      <c r="I44" s="24">
        <v>0</v>
      </c>
      <c r="J44" s="31"/>
      <c r="K44" s="24">
        <v>0</v>
      </c>
      <c r="L44" s="31"/>
      <c r="M44" s="26">
        <f t="shared" si="0"/>
        <v>0</v>
      </c>
      <c r="N44" s="22"/>
      <c r="O44" s="25">
        <v>1428000000</v>
      </c>
      <c r="P44" s="22"/>
      <c r="Q44" s="25">
        <v>-56368421</v>
      </c>
      <c r="R44" s="22"/>
      <c r="S44" s="56">
        <f t="shared" si="1"/>
        <v>1371631579</v>
      </c>
    </row>
    <row r="45" spans="1:25" ht="18.75">
      <c r="A45" s="6" t="s">
        <v>36</v>
      </c>
      <c r="C45" s="53" t="s">
        <v>226</v>
      </c>
      <c r="D45" s="20"/>
      <c r="E45" s="17">
        <v>428500</v>
      </c>
      <c r="G45" s="17">
        <v>4400</v>
      </c>
      <c r="I45" s="24">
        <v>0</v>
      </c>
      <c r="J45" s="31"/>
      <c r="K45" s="24">
        <v>0</v>
      </c>
      <c r="L45" s="31"/>
      <c r="M45" s="26">
        <f t="shared" si="0"/>
        <v>0</v>
      </c>
      <c r="N45" s="22"/>
      <c r="O45" s="25">
        <v>1885400000</v>
      </c>
      <c r="P45" s="22"/>
      <c r="Q45" s="24">
        <v>0</v>
      </c>
      <c r="R45" s="22"/>
      <c r="S45" s="56">
        <f t="shared" si="1"/>
        <v>1885400000</v>
      </c>
    </row>
    <row r="46" spans="1:25" ht="18.75">
      <c r="A46" s="6" t="s">
        <v>56</v>
      </c>
      <c r="C46" s="53" t="s">
        <v>199</v>
      </c>
      <c r="D46" s="20"/>
      <c r="E46" s="17">
        <v>3750000</v>
      </c>
      <c r="G46" s="17">
        <v>300</v>
      </c>
      <c r="I46" s="24">
        <v>0</v>
      </c>
      <c r="J46" s="31"/>
      <c r="K46" s="24">
        <v>0</v>
      </c>
      <c r="L46" s="31"/>
      <c r="M46" s="26">
        <f t="shared" si="0"/>
        <v>0</v>
      </c>
      <c r="N46" s="22"/>
      <c r="O46" s="25">
        <v>1125000000</v>
      </c>
      <c r="P46" s="22"/>
      <c r="Q46" s="25">
        <v>-44407895</v>
      </c>
      <c r="R46" s="22"/>
      <c r="S46" s="56">
        <f t="shared" si="1"/>
        <v>1080592105</v>
      </c>
    </row>
    <row r="47" spans="1:25" ht="18.75">
      <c r="A47" s="6" t="s">
        <v>67</v>
      </c>
      <c r="C47" s="53" t="s">
        <v>227</v>
      </c>
      <c r="D47" s="20"/>
      <c r="E47" s="17">
        <v>50000</v>
      </c>
      <c r="G47" s="17">
        <v>1480</v>
      </c>
      <c r="I47" s="24">
        <v>0</v>
      </c>
      <c r="J47" s="31"/>
      <c r="K47" s="24">
        <v>0</v>
      </c>
      <c r="L47" s="31"/>
      <c r="M47" s="26">
        <f t="shared" si="0"/>
        <v>0</v>
      </c>
      <c r="N47" s="22"/>
      <c r="O47" s="25">
        <v>74000000</v>
      </c>
      <c r="P47" s="22"/>
      <c r="Q47" s="25">
        <v>-1392473</v>
      </c>
      <c r="R47" s="22"/>
      <c r="S47" s="56">
        <f t="shared" si="1"/>
        <v>72607527</v>
      </c>
    </row>
    <row r="48" spans="1:25" ht="18.75">
      <c r="A48" s="6" t="s">
        <v>37</v>
      </c>
      <c r="C48" s="53" t="s">
        <v>228</v>
      </c>
      <c r="D48" s="20"/>
      <c r="E48" s="17">
        <v>900000</v>
      </c>
      <c r="G48" s="17">
        <v>325</v>
      </c>
      <c r="I48" s="24">
        <v>0</v>
      </c>
      <c r="J48" s="31"/>
      <c r="K48" s="24">
        <v>0</v>
      </c>
      <c r="L48" s="31"/>
      <c r="M48" s="26">
        <f t="shared" si="0"/>
        <v>0</v>
      </c>
      <c r="N48" s="22"/>
      <c r="O48" s="25">
        <v>292500000</v>
      </c>
      <c r="P48" s="22"/>
      <c r="Q48" s="24">
        <v>0</v>
      </c>
      <c r="R48" s="22"/>
      <c r="S48" s="56">
        <f t="shared" si="1"/>
        <v>292500000</v>
      </c>
    </row>
    <row r="49" spans="1:24" ht="18.75">
      <c r="A49" s="6" t="s">
        <v>55</v>
      </c>
      <c r="C49" s="53" t="s">
        <v>202</v>
      </c>
      <c r="D49" s="20"/>
      <c r="E49" s="17">
        <v>250000</v>
      </c>
      <c r="G49" s="17">
        <v>118</v>
      </c>
      <c r="I49" s="24">
        <v>0</v>
      </c>
      <c r="J49" s="31"/>
      <c r="K49" s="24">
        <v>0</v>
      </c>
      <c r="L49" s="31"/>
      <c r="M49" s="26">
        <f t="shared" si="0"/>
        <v>0</v>
      </c>
      <c r="N49" s="22"/>
      <c r="O49" s="25">
        <v>29500000</v>
      </c>
      <c r="P49" s="22"/>
      <c r="Q49" s="24">
        <v>0</v>
      </c>
      <c r="R49" s="22"/>
      <c r="S49" s="56">
        <f t="shared" si="1"/>
        <v>29500000</v>
      </c>
    </row>
    <row r="50" spans="1:24" ht="18.75">
      <c r="A50" s="6" t="s">
        <v>61</v>
      </c>
      <c r="C50" s="53" t="s">
        <v>229</v>
      </c>
      <c r="D50" s="20"/>
      <c r="E50" s="17">
        <v>175000</v>
      </c>
      <c r="G50" s="17">
        <v>1500</v>
      </c>
      <c r="I50" s="24">
        <v>0</v>
      </c>
      <c r="J50" s="31"/>
      <c r="K50" s="24">
        <v>0</v>
      </c>
      <c r="L50" s="31"/>
      <c r="M50" s="26">
        <f t="shared" si="0"/>
        <v>0</v>
      </c>
      <c r="N50" s="22"/>
      <c r="O50" s="25">
        <v>262500000</v>
      </c>
      <c r="P50" s="22"/>
      <c r="Q50" s="24">
        <v>0</v>
      </c>
      <c r="R50" s="22"/>
      <c r="S50" s="56">
        <f t="shared" si="1"/>
        <v>262500000</v>
      </c>
    </row>
    <row r="51" spans="1:24" ht="18.75">
      <c r="A51" s="6" t="s">
        <v>32</v>
      </c>
      <c r="C51" s="53" t="s">
        <v>230</v>
      </c>
      <c r="D51" s="20"/>
      <c r="E51" s="17">
        <v>200000</v>
      </c>
      <c r="G51" s="17">
        <v>2350</v>
      </c>
      <c r="I51" s="24">
        <v>0</v>
      </c>
      <c r="J51" s="31"/>
      <c r="K51" s="24">
        <v>0</v>
      </c>
      <c r="L51" s="31"/>
      <c r="M51" s="26">
        <f t="shared" si="0"/>
        <v>0</v>
      </c>
      <c r="N51" s="22"/>
      <c r="O51" s="25">
        <v>470000000</v>
      </c>
      <c r="P51" s="22"/>
      <c r="Q51" s="24">
        <v>0</v>
      </c>
      <c r="R51" s="22"/>
      <c r="S51" s="56">
        <f t="shared" si="1"/>
        <v>470000000</v>
      </c>
    </row>
    <row r="52" spans="1:24" ht="18.75">
      <c r="A52" s="44" t="s">
        <v>57</v>
      </c>
      <c r="C52" s="54" t="s">
        <v>199</v>
      </c>
      <c r="D52" s="20"/>
      <c r="E52" s="18">
        <v>1206000</v>
      </c>
      <c r="G52" s="18">
        <v>1000</v>
      </c>
      <c r="I52" s="32">
        <v>0</v>
      </c>
      <c r="J52" s="31"/>
      <c r="K52" s="32">
        <v>0</v>
      </c>
      <c r="L52" s="31"/>
      <c r="M52" s="26">
        <f t="shared" si="0"/>
        <v>0</v>
      </c>
      <c r="N52" s="22"/>
      <c r="O52" s="27">
        <v>1206000000</v>
      </c>
      <c r="P52" s="22"/>
      <c r="Q52" s="32">
        <v>0</v>
      </c>
      <c r="R52" s="22"/>
      <c r="S52" s="56">
        <f t="shared" si="1"/>
        <v>1206000000</v>
      </c>
    </row>
    <row r="53" spans="1:24" s="12" customFormat="1" ht="21.75" thickBot="1">
      <c r="A53" s="40"/>
      <c r="C53" s="15"/>
      <c r="D53" s="71"/>
      <c r="E53" s="15"/>
      <c r="G53" s="15"/>
      <c r="I53" s="30">
        <f>SUM(I8:I52)</f>
        <v>1900000000</v>
      </c>
      <c r="J53" s="72"/>
      <c r="K53" s="30">
        <f>SUM(K8:K52)</f>
        <v>-89295039</v>
      </c>
      <c r="L53" s="72"/>
      <c r="M53" s="61">
        <f>SUM(M8:M52)</f>
        <v>1810704961</v>
      </c>
      <c r="N53" s="72"/>
      <c r="O53" s="30">
        <f>SUM(O8:O52)</f>
        <v>66856515168</v>
      </c>
      <c r="P53" s="72"/>
      <c r="Q53" s="30">
        <f>SUM(Q8:Q52)</f>
        <v>-529929375</v>
      </c>
      <c r="R53" s="72"/>
      <c r="S53" s="58">
        <f>SUM(S8:S52)</f>
        <v>66326585793</v>
      </c>
    </row>
    <row r="54" spans="1:24" ht="13.5" thickTop="1"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</row>
    <row r="55" spans="1:24">
      <c r="C55" s="39"/>
      <c r="D55" s="39"/>
      <c r="E55" s="39"/>
      <c r="F55" s="39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4">
      <c r="C56" s="39"/>
      <c r="D56" s="39"/>
      <c r="E56" s="39"/>
      <c r="F56" s="39"/>
      <c r="G56" s="33"/>
      <c r="H56" s="33"/>
      <c r="I56" s="37">
        <v>1900000000</v>
      </c>
      <c r="J56" s="33"/>
      <c r="K56" s="37">
        <v>89295039</v>
      </c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4">
      <c r="C57" s="39"/>
      <c r="D57" s="39"/>
      <c r="E57" s="39"/>
      <c r="F57" s="39"/>
      <c r="G57" s="33"/>
      <c r="H57" s="33"/>
      <c r="I57" s="33"/>
      <c r="J57" s="33"/>
      <c r="K57" s="33"/>
      <c r="L57" s="33"/>
      <c r="M57" s="37">
        <v>1900000000</v>
      </c>
      <c r="N57" s="33"/>
      <c r="O57" s="37">
        <v>66856515168</v>
      </c>
      <c r="P57" s="33"/>
      <c r="Q57" s="33"/>
      <c r="R57" s="33"/>
      <c r="S57" s="33"/>
      <c r="T57" s="33"/>
      <c r="U57" s="33"/>
      <c r="V57" s="33"/>
      <c r="W57" s="33"/>
      <c r="X57" s="33"/>
    </row>
    <row r="58" spans="1:24">
      <c r="C58" s="39"/>
      <c r="D58" s="39"/>
      <c r="E58" s="39"/>
      <c r="F58" s="39"/>
      <c r="G58" s="33"/>
      <c r="H58" s="33"/>
      <c r="I58" s="33"/>
      <c r="J58" s="33"/>
      <c r="K58" s="37"/>
      <c r="L58" s="33"/>
      <c r="M58" s="74"/>
      <c r="N58" s="74"/>
      <c r="O58" s="74"/>
      <c r="P58" s="74"/>
      <c r="Q58" s="74">
        <v>529929375</v>
      </c>
      <c r="R58" s="74"/>
      <c r="S58" s="74">
        <v>66856515168</v>
      </c>
      <c r="T58" s="33"/>
      <c r="U58" s="33"/>
      <c r="V58" s="33"/>
      <c r="W58" s="33"/>
      <c r="X58" s="33"/>
    </row>
    <row r="59" spans="1:24">
      <c r="C59" s="39"/>
      <c r="D59" s="39"/>
      <c r="E59" s="39"/>
      <c r="F59" s="39"/>
      <c r="G59" s="33"/>
      <c r="H59" s="33"/>
      <c r="I59" s="38">
        <f>I53-I56</f>
        <v>0</v>
      </c>
      <c r="J59" s="33"/>
      <c r="K59" s="38">
        <f>K53+K56</f>
        <v>0</v>
      </c>
      <c r="L59" s="33"/>
      <c r="M59" s="74">
        <f>M53-M57</f>
        <v>-89295039</v>
      </c>
      <c r="N59" s="74"/>
      <c r="O59" s="74"/>
      <c r="P59" s="74"/>
      <c r="Q59" s="74"/>
      <c r="R59" s="74"/>
      <c r="S59" s="74"/>
      <c r="T59" s="33"/>
      <c r="U59" s="33"/>
      <c r="V59" s="33"/>
      <c r="W59" s="33"/>
      <c r="X59" s="33"/>
    </row>
    <row r="60" spans="1:24">
      <c r="C60" s="39"/>
      <c r="D60" s="39"/>
      <c r="E60" s="39"/>
      <c r="F60" s="39"/>
      <c r="G60" s="33"/>
      <c r="H60" s="33"/>
      <c r="I60" s="33"/>
      <c r="J60" s="33"/>
      <c r="K60" s="33"/>
      <c r="L60" s="33"/>
      <c r="M60" s="74"/>
      <c r="N60" s="74"/>
      <c r="O60" s="74">
        <f>O53-O57</f>
        <v>0</v>
      </c>
      <c r="P60" s="74"/>
      <c r="Q60" s="74">
        <f>Q53+Q58</f>
        <v>0</v>
      </c>
      <c r="R60" s="74"/>
      <c r="S60" s="74">
        <f>S53-S58</f>
        <v>-529929375</v>
      </c>
      <c r="T60" s="33"/>
      <c r="U60" s="33"/>
      <c r="V60" s="33"/>
      <c r="W60" s="33"/>
      <c r="X60" s="33"/>
    </row>
    <row r="61" spans="1:24">
      <c r="C61" s="39"/>
      <c r="D61" s="39"/>
      <c r="E61" s="39"/>
      <c r="F61" s="39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</row>
    <row r="62" spans="1:24">
      <c r="C62" s="39"/>
      <c r="D62" s="39"/>
      <c r="E62" s="39"/>
      <c r="F62" s="39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</row>
    <row r="63" spans="1:24">
      <c r="C63" s="39"/>
      <c r="D63" s="39"/>
      <c r="E63" s="39"/>
      <c r="F63" s="39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4">
      <c r="C64" s="39"/>
      <c r="D64" s="39"/>
      <c r="E64" s="39"/>
      <c r="F64" s="39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3:24">
      <c r="C65" s="39"/>
      <c r="D65" s="39"/>
      <c r="E65" s="39"/>
      <c r="F65" s="39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3:24">
      <c r="C66" s="39"/>
      <c r="D66" s="39"/>
      <c r="E66" s="39"/>
      <c r="F66" s="39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3:24">
      <c r="C67" s="39"/>
      <c r="D67" s="39"/>
      <c r="E67" s="39"/>
      <c r="F67" s="39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3:24">
      <c r="C68" s="39"/>
      <c r="D68" s="39"/>
      <c r="E68" s="39"/>
      <c r="F68" s="39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3:24"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3:24"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3:24"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3:24"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3:24"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3:24"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3:24"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3:24"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3:24"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I17" sqref="I17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5.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ht="25.5">
      <c r="A2" s="86" t="s">
        <v>113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25.5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5" spans="1:11" ht="24">
      <c r="A5" s="88" t="s">
        <v>157</v>
      </c>
      <c r="B5" s="88"/>
      <c r="C5" s="88"/>
      <c r="D5" s="88"/>
      <c r="E5" s="88"/>
      <c r="F5" s="88"/>
      <c r="G5" s="88"/>
      <c r="H5" s="88"/>
      <c r="I5" s="88"/>
      <c r="J5" s="88"/>
      <c r="K5" s="88"/>
    </row>
    <row r="6" spans="1:11" ht="21">
      <c r="I6" s="2" t="s">
        <v>131</v>
      </c>
      <c r="K6" s="2" t="s">
        <v>132</v>
      </c>
    </row>
    <row r="7" spans="1:11" ht="42">
      <c r="A7" s="40"/>
      <c r="C7" s="9" t="s">
        <v>231</v>
      </c>
      <c r="E7" s="9" t="s">
        <v>232</v>
      </c>
      <c r="G7" s="9" t="s">
        <v>233</v>
      </c>
      <c r="I7" s="10" t="s">
        <v>234</v>
      </c>
      <c r="K7" s="10" t="s">
        <v>234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A14" sqref="A14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5.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1:19" ht="25.5">
      <c r="A2" s="86" t="s">
        <v>113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</row>
    <row r="3" spans="1:19" ht="25.5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5" spans="1:19" ht="24">
      <c r="A5" s="88" t="s">
        <v>235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</row>
    <row r="6" spans="1:19" ht="21">
      <c r="A6" s="91"/>
      <c r="I6" s="89" t="s">
        <v>131</v>
      </c>
      <c r="J6" s="89"/>
      <c r="K6" s="89"/>
      <c r="L6" s="89"/>
      <c r="M6" s="89"/>
      <c r="O6" s="89" t="s">
        <v>132</v>
      </c>
      <c r="P6" s="89"/>
      <c r="Q6" s="89"/>
      <c r="R6" s="89"/>
      <c r="S6" s="89"/>
    </row>
    <row r="7" spans="1:19" ht="42">
      <c r="A7" s="91"/>
      <c r="C7" s="9" t="s">
        <v>236</v>
      </c>
      <c r="E7" s="9" t="s">
        <v>96</v>
      </c>
      <c r="G7" s="9" t="s">
        <v>237</v>
      </c>
      <c r="I7" s="10" t="s">
        <v>238</v>
      </c>
      <c r="J7" s="3"/>
      <c r="K7" s="10" t="s">
        <v>196</v>
      </c>
      <c r="L7" s="3"/>
      <c r="M7" s="10" t="s">
        <v>239</v>
      </c>
      <c r="O7" s="10" t="s">
        <v>238</v>
      </c>
      <c r="P7" s="3"/>
      <c r="Q7" s="10" t="s">
        <v>196</v>
      </c>
      <c r="R7" s="3"/>
      <c r="S7" s="10" t="s">
        <v>239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29"/>
  <sheetViews>
    <sheetView rightToLeft="1" workbookViewId="0">
      <selection activeCell="C13" sqref="C13:R29"/>
    </sheetView>
  </sheetViews>
  <sheetFormatPr defaultRowHeight="12.75"/>
  <cols>
    <col min="1" max="1" width="22.7109375" customWidth="1"/>
    <col min="2" max="2" width="1.28515625" customWidth="1"/>
    <col min="3" max="3" width="14.85546875" bestFit="1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5" bestFit="1" customWidth="1"/>
    <col min="10" max="10" width="1.28515625" customWidth="1"/>
    <col min="11" max="11" width="12.140625" bestFit="1" customWidth="1"/>
    <col min="12" max="12" width="1.28515625" customWidth="1"/>
    <col min="13" max="13" width="15.5703125" customWidth="1"/>
    <col min="14" max="14" width="0.28515625" customWidth="1"/>
  </cols>
  <sheetData>
    <row r="1" spans="1:18" ht="25.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8" ht="25.5">
      <c r="A2" s="86" t="s">
        <v>113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8" ht="25.5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5" spans="1:18" ht="24">
      <c r="A5" s="88" t="s">
        <v>240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6" spans="1:18" ht="21">
      <c r="A6" s="91"/>
      <c r="C6" s="89" t="s">
        <v>131</v>
      </c>
      <c r="D6" s="89"/>
      <c r="E6" s="89"/>
      <c r="F6" s="89"/>
      <c r="G6" s="91"/>
      <c r="I6" s="89" t="s">
        <v>132</v>
      </c>
      <c r="J6" s="89"/>
      <c r="K6" s="89"/>
      <c r="L6" s="89"/>
      <c r="M6" s="89"/>
    </row>
    <row r="7" spans="1:18" ht="42">
      <c r="A7" s="91"/>
      <c r="C7" s="10" t="s">
        <v>238</v>
      </c>
      <c r="D7" s="3"/>
      <c r="E7" s="10" t="s">
        <v>196</v>
      </c>
      <c r="F7" s="3"/>
      <c r="G7" s="57" t="s">
        <v>239</v>
      </c>
      <c r="I7" s="10" t="s">
        <v>238</v>
      </c>
      <c r="J7" s="3"/>
      <c r="K7" s="10" t="s">
        <v>196</v>
      </c>
      <c r="L7" s="3"/>
      <c r="M7" s="81" t="s">
        <v>239</v>
      </c>
    </row>
    <row r="8" spans="1:18" ht="18.75">
      <c r="A8" s="44" t="s">
        <v>258</v>
      </c>
      <c r="C8" s="5">
        <v>514650</v>
      </c>
      <c r="E8" s="16">
        <v>0</v>
      </c>
      <c r="G8" s="14">
        <f>C8+E8</f>
        <v>514650</v>
      </c>
      <c r="I8" s="5">
        <v>72510214</v>
      </c>
      <c r="K8" s="16">
        <v>0</v>
      </c>
      <c r="M8" s="14">
        <f>I8+K8</f>
        <v>72510214</v>
      </c>
    </row>
    <row r="9" spans="1:18" ht="18.75">
      <c r="A9" s="6" t="s">
        <v>259</v>
      </c>
      <c r="C9" s="17">
        <v>0</v>
      </c>
      <c r="E9" s="17">
        <v>0</v>
      </c>
      <c r="G9" s="18">
        <f t="shared" ref="G9:G10" si="0">C9+E9</f>
        <v>0</v>
      </c>
      <c r="I9" s="7">
        <v>224350318</v>
      </c>
      <c r="K9" s="25">
        <v>-206219</v>
      </c>
      <c r="M9" s="14">
        <f t="shared" ref="M9:M10" si="1">I9+K9</f>
        <v>224144099</v>
      </c>
    </row>
    <row r="10" spans="1:18" ht="18.75">
      <c r="A10" s="6" t="s">
        <v>23</v>
      </c>
      <c r="C10" s="7">
        <v>1873943792</v>
      </c>
      <c r="D10">
        <v>0</v>
      </c>
      <c r="E10" s="17">
        <v>0</v>
      </c>
      <c r="F10">
        <v>0</v>
      </c>
      <c r="G10" s="14">
        <f t="shared" si="0"/>
        <v>1873943792</v>
      </c>
      <c r="H10">
        <v>0</v>
      </c>
      <c r="I10" s="7">
        <v>6686072798</v>
      </c>
      <c r="J10">
        <v>0</v>
      </c>
      <c r="K10" s="25">
        <v>-4502438</v>
      </c>
      <c r="L10">
        <v>0</v>
      </c>
      <c r="M10" s="14">
        <f t="shared" si="1"/>
        <v>6681570360</v>
      </c>
    </row>
    <row r="11" spans="1:18" s="12" customFormat="1" ht="21">
      <c r="A11" s="40"/>
      <c r="C11" s="13">
        <f>SUM(C8:C10)</f>
        <v>1874458442</v>
      </c>
      <c r="E11" s="45">
        <f>SUM(E8:E10)</f>
        <v>0</v>
      </c>
      <c r="G11" s="50">
        <f>SUM(G8:G10)</f>
        <v>1874458442</v>
      </c>
      <c r="I11" s="13">
        <f>SUM(I8:I10)</f>
        <v>6982933330</v>
      </c>
      <c r="K11" s="30">
        <f>SUM(K8:K10)</f>
        <v>-4708657</v>
      </c>
      <c r="M11" s="50">
        <f>SUM(M8:M10)</f>
        <v>6978224673</v>
      </c>
    </row>
    <row r="13" spans="1:18"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spans="1:18">
      <c r="C14" s="33">
        <v>1874458442</v>
      </c>
      <c r="D14" s="33"/>
      <c r="E14" s="33"/>
      <c r="F14" s="33"/>
      <c r="G14" s="37">
        <v>1874458442</v>
      </c>
      <c r="H14" s="33"/>
      <c r="I14" s="33">
        <v>6982933330</v>
      </c>
      <c r="J14" s="33"/>
      <c r="K14" s="37">
        <v>4708657</v>
      </c>
      <c r="L14" s="33"/>
      <c r="M14" s="37">
        <v>6982933330</v>
      </c>
      <c r="N14" s="33"/>
      <c r="O14" s="33"/>
      <c r="P14" s="33"/>
      <c r="Q14" s="33"/>
      <c r="R14" s="33"/>
    </row>
    <row r="15" spans="1:18"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</row>
    <row r="16" spans="1:18">
      <c r="C16" s="33"/>
      <c r="D16" s="33"/>
      <c r="E16" s="33"/>
      <c r="F16" s="33"/>
      <c r="G16" s="33"/>
      <c r="H16" s="33"/>
      <c r="I16" s="37">
        <f>I11-I14</f>
        <v>0</v>
      </c>
      <c r="J16" s="33"/>
      <c r="K16" s="38">
        <f>K11+K14</f>
        <v>0</v>
      </c>
      <c r="L16" s="33"/>
      <c r="M16" s="37">
        <f>M11-M14</f>
        <v>-4708657</v>
      </c>
      <c r="N16" s="33"/>
      <c r="O16" s="33"/>
      <c r="P16" s="33"/>
      <c r="Q16" s="33"/>
      <c r="R16" s="33"/>
    </row>
    <row r="17" spans="3:18">
      <c r="C17" s="37">
        <f>C11-C14</f>
        <v>0</v>
      </c>
      <c r="D17" s="33"/>
      <c r="E17" s="33"/>
      <c r="F17" s="33"/>
      <c r="G17" s="37">
        <f>G11-G14</f>
        <v>0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r="18" spans="3:18"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19" spans="3:18"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</row>
    <row r="20" spans="3:18"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</row>
    <row r="21" spans="3:18"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</row>
    <row r="22" spans="3:18"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</row>
    <row r="23" spans="3:18"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3:18"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3:18"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</row>
    <row r="26" spans="3:18"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</row>
    <row r="27" spans="3:18"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3:18"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</row>
    <row r="29" spans="3:18"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81"/>
  <sheetViews>
    <sheetView rightToLeft="1" topLeftCell="A38" workbookViewId="0">
      <selection activeCell="I59" sqref="I59"/>
    </sheetView>
  </sheetViews>
  <sheetFormatPr defaultRowHeight="12.75"/>
  <cols>
    <col min="1" max="1" width="25" bestFit="1" customWidth="1"/>
    <col min="2" max="2" width="1.28515625" customWidth="1"/>
    <col min="3" max="3" width="8.28515625" bestFit="1" customWidth="1"/>
    <col min="4" max="4" width="1.28515625" customWidth="1"/>
    <col min="5" max="5" width="13.85546875" bestFit="1" customWidth="1"/>
    <col min="6" max="6" width="1.28515625" customWidth="1"/>
    <col min="7" max="7" width="14.28515625" bestFit="1" customWidth="1"/>
    <col min="8" max="8" width="1.28515625" customWidth="1"/>
    <col min="9" max="9" width="15.140625" bestFit="1" customWidth="1"/>
    <col min="10" max="10" width="1.28515625" customWidth="1"/>
    <col min="11" max="11" width="12" bestFit="1" customWidth="1"/>
    <col min="12" max="12" width="1.28515625" customWidth="1"/>
    <col min="13" max="13" width="18.5703125" bestFit="1" customWidth="1"/>
    <col min="14" max="14" width="1.28515625" customWidth="1"/>
    <col min="15" max="15" width="17.28515625" bestFit="1" customWidth="1"/>
    <col min="16" max="16" width="1.28515625" customWidth="1"/>
    <col min="17" max="17" width="15.7109375" customWidth="1"/>
    <col min="18" max="18" width="1.28515625" customWidth="1"/>
    <col min="19" max="19" width="0.28515625" customWidth="1"/>
    <col min="21" max="21" width="13.85546875" bestFit="1" customWidth="1"/>
  </cols>
  <sheetData>
    <row r="1" spans="1:18" ht="25.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18" ht="25.5">
      <c r="A2" s="86" t="s">
        <v>113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18" ht="25.5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</row>
    <row r="5" spans="1:18" ht="24">
      <c r="A5" s="88" t="s">
        <v>241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spans="1:18" ht="21">
      <c r="A6" s="91"/>
      <c r="C6" s="89" t="s">
        <v>131</v>
      </c>
      <c r="D6" s="89"/>
      <c r="E6" s="89"/>
      <c r="F6" s="89"/>
      <c r="G6" s="89"/>
      <c r="H6" s="89"/>
      <c r="I6" s="91"/>
      <c r="K6" s="89" t="s">
        <v>132</v>
      </c>
      <c r="L6" s="89"/>
      <c r="M6" s="89"/>
      <c r="N6" s="89"/>
      <c r="O6" s="89"/>
      <c r="P6" s="89"/>
      <c r="Q6" s="91"/>
      <c r="R6" s="91"/>
    </row>
    <row r="7" spans="1:18" ht="42">
      <c r="A7" s="91"/>
      <c r="C7" s="10" t="s">
        <v>12</v>
      </c>
      <c r="D7" s="3"/>
      <c r="E7" s="10" t="s">
        <v>242</v>
      </c>
      <c r="F7" s="3"/>
      <c r="G7" s="10" t="s">
        <v>243</v>
      </c>
      <c r="H7" s="3"/>
      <c r="I7" s="57" t="s">
        <v>244</v>
      </c>
      <c r="K7" s="10" t="s">
        <v>12</v>
      </c>
      <c r="L7" s="3"/>
      <c r="M7" s="10" t="s">
        <v>242</v>
      </c>
      <c r="N7" s="3"/>
      <c r="O7" s="10" t="s">
        <v>243</v>
      </c>
      <c r="P7" s="3"/>
      <c r="Q7" s="106" t="s">
        <v>244</v>
      </c>
      <c r="R7" s="106"/>
    </row>
    <row r="8" spans="1:18" ht="18.75">
      <c r="A8" s="44" t="s">
        <v>43</v>
      </c>
      <c r="C8" s="5">
        <v>800000</v>
      </c>
      <c r="E8" s="5">
        <v>4153140920</v>
      </c>
      <c r="G8" s="5">
        <v>4602740364</v>
      </c>
      <c r="I8" s="56">
        <f>E8-G8</f>
        <v>-449599444</v>
      </c>
      <c r="K8" s="16">
        <v>800000</v>
      </c>
      <c r="M8" s="23">
        <v>4153140920</v>
      </c>
      <c r="N8" s="22"/>
      <c r="O8" s="23">
        <v>4602740364</v>
      </c>
      <c r="P8" s="22"/>
      <c r="Q8" s="107">
        <f>M8-O8</f>
        <v>-449599444</v>
      </c>
      <c r="R8" s="107"/>
    </row>
    <row r="9" spans="1:18" ht="18.75">
      <c r="A9" s="6" t="s">
        <v>53</v>
      </c>
      <c r="C9" s="17">
        <v>0</v>
      </c>
      <c r="D9" s="20"/>
      <c r="E9" s="17">
        <v>0</v>
      </c>
      <c r="F9" s="20"/>
      <c r="G9" s="17">
        <v>0</v>
      </c>
      <c r="H9" s="20"/>
      <c r="I9" s="26">
        <f t="shared" ref="I9:I58" si="0">E9-G9</f>
        <v>0</v>
      </c>
      <c r="K9" s="17">
        <v>200000</v>
      </c>
      <c r="M9" s="25">
        <v>15155286437</v>
      </c>
      <c r="N9" s="22"/>
      <c r="O9" s="25">
        <v>10646275489</v>
      </c>
      <c r="P9" s="22"/>
      <c r="Q9" s="107">
        <f t="shared" ref="Q9:Q58" si="1">M9-O9</f>
        <v>4509010948</v>
      </c>
      <c r="R9" s="107"/>
    </row>
    <row r="10" spans="1:18" ht="18.75">
      <c r="A10" s="6" t="s">
        <v>32</v>
      </c>
      <c r="C10" s="17">
        <v>0</v>
      </c>
      <c r="D10" s="20"/>
      <c r="E10" s="17">
        <v>0</v>
      </c>
      <c r="F10" s="20"/>
      <c r="G10" s="17">
        <v>0</v>
      </c>
      <c r="H10" s="20"/>
      <c r="I10" s="26">
        <f t="shared" si="0"/>
        <v>0</v>
      </c>
      <c r="K10" s="17">
        <v>100000</v>
      </c>
      <c r="M10" s="25">
        <v>3086525294</v>
      </c>
      <c r="N10" s="22"/>
      <c r="O10" s="25">
        <v>2651405293</v>
      </c>
      <c r="P10" s="22"/>
      <c r="Q10" s="107">
        <f t="shared" si="1"/>
        <v>435120001</v>
      </c>
      <c r="R10" s="107"/>
    </row>
    <row r="11" spans="1:18" ht="18.75">
      <c r="A11" s="6" t="s">
        <v>19</v>
      </c>
      <c r="C11" s="17">
        <v>0</v>
      </c>
      <c r="D11" s="20"/>
      <c r="E11" s="17">
        <v>0</v>
      </c>
      <c r="F11" s="20"/>
      <c r="G11" s="17">
        <v>0</v>
      </c>
      <c r="H11" s="20"/>
      <c r="I11" s="26">
        <f t="shared" si="0"/>
        <v>0</v>
      </c>
      <c r="K11" s="17">
        <v>245000</v>
      </c>
      <c r="M11" s="25">
        <v>2172794525</v>
      </c>
      <c r="N11" s="22"/>
      <c r="O11" s="25">
        <v>1788422413</v>
      </c>
      <c r="P11" s="22"/>
      <c r="Q11" s="107">
        <f t="shared" si="1"/>
        <v>384372112</v>
      </c>
      <c r="R11" s="107"/>
    </row>
    <row r="12" spans="1:18" ht="18.75">
      <c r="A12" s="6" t="s">
        <v>136</v>
      </c>
      <c r="C12" s="17">
        <v>0</v>
      </c>
      <c r="D12" s="20"/>
      <c r="E12" s="17">
        <v>0</v>
      </c>
      <c r="F12" s="20"/>
      <c r="G12" s="17">
        <v>0</v>
      </c>
      <c r="H12" s="20"/>
      <c r="I12" s="26">
        <f t="shared" si="0"/>
        <v>0</v>
      </c>
      <c r="K12" s="17">
        <v>38667000</v>
      </c>
      <c r="M12" s="25">
        <v>51392397520</v>
      </c>
      <c r="N12" s="22"/>
      <c r="O12" s="25">
        <v>53811703890</v>
      </c>
      <c r="P12" s="22"/>
      <c r="Q12" s="107">
        <f t="shared" si="1"/>
        <v>-2419306370</v>
      </c>
      <c r="R12" s="107"/>
    </row>
    <row r="13" spans="1:18" ht="18.75">
      <c r="A13" s="6" t="s">
        <v>137</v>
      </c>
      <c r="C13" s="17">
        <v>0</v>
      </c>
      <c r="D13" s="20"/>
      <c r="E13" s="17">
        <v>0</v>
      </c>
      <c r="F13" s="20"/>
      <c r="G13" s="17">
        <v>0</v>
      </c>
      <c r="H13" s="20"/>
      <c r="I13" s="26">
        <f t="shared" si="0"/>
        <v>0</v>
      </c>
      <c r="K13" s="17">
        <v>50170</v>
      </c>
      <c r="M13" s="25">
        <v>3247631341</v>
      </c>
      <c r="N13" s="22"/>
      <c r="O13" s="25">
        <v>3163348515</v>
      </c>
      <c r="P13" s="22"/>
      <c r="Q13" s="107">
        <f t="shared" si="1"/>
        <v>84282826</v>
      </c>
      <c r="R13" s="107"/>
    </row>
    <row r="14" spans="1:18" ht="18.75">
      <c r="A14" s="6" t="s">
        <v>138</v>
      </c>
      <c r="C14" s="17">
        <v>0</v>
      </c>
      <c r="D14" s="20"/>
      <c r="E14" s="17">
        <v>0</v>
      </c>
      <c r="F14" s="20"/>
      <c r="G14" s="17">
        <v>0</v>
      </c>
      <c r="H14" s="20"/>
      <c r="I14" s="26">
        <f t="shared" si="0"/>
        <v>0</v>
      </c>
      <c r="K14" s="17">
        <v>5120</v>
      </c>
      <c r="M14" s="25">
        <v>17681050</v>
      </c>
      <c r="N14" s="22"/>
      <c r="O14" s="25">
        <v>16880933</v>
      </c>
      <c r="P14" s="22"/>
      <c r="Q14" s="107">
        <f t="shared" si="1"/>
        <v>800117</v>
      </c>
      <c r="R14" s="107"/>
    </row>
    <row r="15" spans="1:18" ht="18.75">
      <c r="A15" s="6" t="s">
        <v>139</v>
      </c>
      <c r="C15" s="17">
        <v>0</v>
      </c>
      <c r="D15" s="20"/>
      <c r="E15" s="17">
        <v>0</v>
      </c>
      <c r="F15" s="20"/>
      <c r="G15" s="17">
        <v>0</v>
      </c>
      <c r="H15" s="20"/>
      <c r="I15" s="26">
        <f t="shared" si="0"/>
        <v>0</v>
      </c>
      <c r="K15" s="17">
        <v>1</v>
      </c>
      <c r="M15" s="25">
        <v>1</v>
      </c>
      <c r="N15" s="22"/>
      <c r="O15" s="25">
        <v>8419</v>
      </c>
      <c r="P15" s="22"/>
      <c r="Q15" s="107">
        <f t="shared" si="1"/>
        <v>-8418</v>
      </c>
      <c r="R15" s="107"/>
    </row>
    <row r="16" spans="1:18" ht="18.75">
      <c r="A16" s="6" t="s">
        <v>51</v>
      </c>
      <c r="C16" s="17">
        <v>0</v>
      </c>
      <c r="D16" s="20"/>
      <c r="E16" s="17">
        <v>0</v>
      </c>
      <c r="F16" s="20"/>
      <c r="G16" s="17">
        <v>0</v>
      </c>
      <c r="H16" s="20"/>
      <c r="I16" s="26">
        <f t="shared" si="0"/>
        <v>0</v>
      </c>
      <c r="K16" s="17">
        <v>150000</v>
      </c>
      <c r="M16" s="25">
        <v>15796448583</v>
      </c>
      <c r="N16" s="22"/>
      <c r="O16" s="25">
        <v>8813744323</v>
      </c>
      <c r="P16" s="22"/>
      <c r="Q16" s="107">
        <f t="shared" si="1"/>
        <v>6982704260</v>
      </c>
      <c r="R16" s="107"/>
    </row>
    <row r="17" spans="1:18" ht="18.75">
      <c r="A17" s="6" t="s">
        <v>29</v>
      </c>
      <c r="C17" s="17">
        <v>0</v>
      </c>
      <c r="D17" s="20"/>
      <c r="E17" s="17">
        <v>0</v>
      </c>
      <c r="F17" s="20"/>
      <c r="G17" s="17">
        <v>0</v>
      </c>
      <c r="H17" s="20"/>
      <c r="I17" s="26">
        <f t="shared" si="0"/>
        <v>0</v>
      </c>
      <c r="K17" s="17">
        <v>8318442</v>
      </c>
      <c r="M17" s="25">
        <v>42178288762</v>
      </c>
      <c r="N17" s="22"/>
      <c r="O17" s="25">
        <v>37091467951</v>
      </c>
      <c r="P17" s="22"/>
      <c r="Q17" s="107">
        <f t="shared" si="1"/>
        <v>5086820811</v>
      </c>
      <c r="R17" s="107"/>
    </row>
    <row r="18" spans="1:18" ht="18.75">
      <c r="A18" s="6" t="s">
        <v>140</v>
      </c>
      <c r="C18" s="17">
        <v>0</v>
      </c>
      <c r="D18" s="20"/>
      <c r="E18" s="17">
        <v>0</v>
      </c>
      <c r="F18" s="20"/>
      <c r="G18" s="17">
        <v>0</v>
      </c>
      <c r="H18" s="20"/>
      <c r="I18" s="26">
        <f t="shared" si="0"/>
        <v>0</v>
      </c>
      <c r="K18" s="17">
        <v>75</v>
      </c>
      <c r="M18" s="25">
        <v>5821905</v>
      </c>
      <c r="N18" s="22"/>
      <c r="O18" s="25">
        <v>4112010</v>
      </c>
      <c r="P18" s="22"/>
      <c r="Q18" s="107">
        <f t="shared" si="1"/>
        <v>1709895</v>
      </c>
      <c r="R18" s="107"/>
    </row>
    <row r="19" spans="1:18" ht="18.75">
      <c r="A19" s="6" t="s">
        <v>37</v>
      </c>
      <c r="C19" s="17">
        <v>0</v>
      </c>
      <c r="D19" s="20"/>
      <c r="E19" s="17">
        <v>0</v>
      </c>
      <c r="F19" s="20"/>
      <c r="G19" s="17">
        <v>0</v>
      </c>
      <c r="H19" s="20"/>
      <c r="I19" s="26">
        <f t="shared" si="0"/>
        <v>0</v>
      </c>
      <c r="K19" s="17">
        <v>900000</v>
      </c>
      <c r="M19" s="25">
        <v>3614365837</v>
      </c>
      <c r="N19" s="22"/>
      <c r="O19" s="25">
        <v>2934412025</v>
      </c>
      <c r="P19" s="22"/>
      <c r="Q19" s="107">
        <f t="shared" si="1"/>
        <v>679953812</v>
      </c>
      <c r="R19" s="107"/>
    </row>
    <row r="20" spans="1:18" ht="18.75">
      <c r="A20" s="6" t="s">
        <v>60</v>
      </c>
      <c r="C20" s="17">
        <v>0</v>
      </c>
      <c r="D20" s="20"/>
      <c r="E20" s="17">
        <v>0</v>
      </c>
      <c r="F20" s="20"/>
      <c r="G20" s="17">
        <v>0</v>
      </c>
      <c r="H20" s="20"/>
      <c r="I20" s="26">
        <f t="shared" si="0"/>
        <v>0</v>
      </c>
      <c r="K20" s="17">
        <v>600000</v>
      </c>
      <c r="M20" s="25">
        <v>9196589371</v>
      </c>
      <c r="N20" s="22"/>
      <c r="O20" s="25">
        <v>8956124782</v>
      </c>
      <c r="P20" s="22"/>
      <c r="Q20" s="107">
        <f t="shared" si="1"/>
        <v>240464589</v>
      </c>
      <c r="R20" s="107"/>
    </row>
    <row r="21" spans="1:18" ht="18.75">
      <c r="A21" s="6" t="s">
        <v>66</v>
      </c>
      <c r="C21" s="17">
        <v>0</v>
      </c>
      <c r="D21" s="20"/>
      <c r="E21" s="17">
        <v>0</v>
      </c>
      <c r="F21" s="20"/>
      <c r="G21" s="17">
        <v>0</v>
      </c>
      <c r="H21" s="20"/>
      <c r="I21" s="26">
        <f t="shared" si="0"/>
        <v>0</v>
      </c>
      <c r="K21" s="17">
        <v>2</v>
      </c>
      <c r="M21" s="25">
        <v>2</v>
      </c>
      <c r="N21" s="22"/>
      <c r="O21" s="25">
        <v>5078</v>
      </c>
      <c r="P21" s="22"/>
      <c r="Q21" s="107">
        <f t="shared" si="1"/>
        <v>-5076</v>
      </c>
      <c r="R21" s="107"/>
    </row>
    <row r="22" spans="1:18" ht="18.75">
      <c r="A22" s="6" t="s">
        <v>141</v>
      </c>
      <c r="C22" s="17">
        <v>0</v>
      </c>
      <c r="D22" s="20"/>
      <c r="E22" s="17">
        <v>0</v>
      </c>
      <c r="F22" s="20"/>
      <c r="G22" s="17">
        <v>0</v>
      </c>
      <c r="H22" s="20"/>
      <c r="I22" s="26">
        <f t="shared" si="0"/>
        <v>0</v>
      </c>
      <c r="K22" s="17">
        <v>9262001</v>
      </c>
      <c r="M22" s="25">
        <v>5285948504</v>
      </c>
      <c r="N22" s="22"/>
      <c r="O22" s="25">
        <v>3126756441</v>
      </c>
      <c r="P22" s="22"/>
      <c r="Q22" s="107">
        <f t="shared" si="1"/>
        <v>2159192063</v>
      </c>
      <c r="R22" s="107"/>
    </row>
    <row r="23" spans="1:18" ht="18.75">
      <c r="A23" s="6" t="s">
        <v>142</v>
      </c>
      <c r="C23" s="17">
        <v>0</v>
      </c>
      <c r="D23" s="20"/>
      <c r="E23" s="17">
        <v>0</v>
      </c>
      <c r="F23" s="20"/>
      <c r="G23" s="17">
        <v>0</v>
      </c>
      <c r="H23" s="20"/>
      <c r="I23" s="26">
        <f t="shared" si="0"/>
        <v>0</v>
      </c>
      <c r="K23" s="17">
        <v>34951</v>
      </c>
      <c r="M23" s="25">
        <v>228596138</v>
      </c>
      <c r="N23" s="22"/>
      <c r="O23" s="25">
        <v>208799706</v>
      </c>
      <c r="P23" s="22"/>
      <c r="Q23" s="107">
        <f t="shared" si="1"/>
        <v>19796432</v>
      </c>
      <c r="R23" s="107"/>
    </row>
    <row r="24" spans="1:18" ht="18.75">
      <c r="A24" s="6" t="s">
        <v>65</v>
      </c>
      <c r="C24" s="17">
        <v>0</v>
      </c>
      <c r="D24" s="20"/>
      <c r="E24" s="17">
        <v>0</v>
      </c>
      <c r="F24" s="20"/>
      <c r="G24" s="17">
        <v>0</v>
      </c>
      <c r="H24" s="20"/>
      <c r="I24" s="26">
        <f t="shared" si="0"/>
        <v>0</v>
      </c>
      <c r="K24" s="17">
        <v>200000</v>
      </c>
      <c r="M24" s="25">
        <v>2355898511</v>
      </c>
      <c r="N24" s="22"/>
      <c r="O24" s="25">
        <v>1994064300</v>
      </c>
      <c r="P24" s="22"/>
      <c r="Q24" s="107">
        <f t="shared" si="1"/>
        <v>361834211</v>
      </c>
      <c r="R24" s="107"/>
    </row>
    <row r="25" spans="1:18" ht="18.75">
      <c r="A25" s="6" t="s">
        <v>143</v>
      </c>
      <c r="C25" s="17">
        <v>0</v>
      </c>
      <c r="D25" s="20"/>
      <c r="E25" s="17">
        <v>0</v>
      </c>
      <c r="F25" s="20"/>
      <c r="G25" s="17">
        <v>0</v>
      </c>
      <c r="H25" s="20"/>
      <c r="I25" s="26">
        <f t="shared" si="0"/>
        <v>0</v>
      </c>
      <c r="K25" s="17">
        <v>2771416</v>
      </c>
      <c r="M25" s="25">
        <v>4033210397</v>
      </c>
      <c r="N25" s="22"/>
      <c r="O25" s="25">
        <v>4385842311</v>
      </c>
      <c r="P25" s="22"/>
      <c r="Q25" s="107">
        <f t="shared" si="1"/>
        <v>-352631914</v>
      </c>
      <c r="R25" s="107"/>
    </row>
    <row r="26" spans="1:18" ht="18.75">
      <c r="A26" s="6" t="s">
        <v>45</v>
      </c>
      <c r="C26" s="17">
        <v>0</v>
      </c>
      <c r="D26" s="20"/>
      <c r="E26" s="17">
        <v>0</v>
      </c>
      <c r="F26" s="20"/>
      <c r="G26" s="17">
        <v>0</v>
      </c>
      <c r="H26" s="20"/>
      <c r="I26" s="26">
        <f t="shared" si="0"/>
        <v>0</v>
      </c>
      <c r="K26" s="17">
        <v>100000</v>
      </c>
      <c r="M26" s="25">
        <v>2000028600</v>
      </c>
      <c r="N26" s="22"/>
      <c r="O26" s="25">
        <v>2278362600</v>
      </c>
      <c r="P26" s="22"/>
      <c r="Q26" s="107">
        <f t="shared" si="1"/>
        <v>-278334000</v>
      </c>
      <c r="R26" s="107"/>
    </row>
    <row r="27" spans="1:18" ht="18.75">
      <c r="A27" s="6" t="s">
        <v>144</v>
      </c>
      <c r="C27" s="17">
        <v>0</v>
      </c>
      <c r="D27" s="20"/>
      <c r="E27" s="17">
        <v>0</v>
      </c>
      <c r="F27" s="20"/>
      <c r="G27" s="17">
        <v>0</v>
      </c>
      <c r="H27" s="20"/>
      <c r="I27" s="26">
        <f t="shared" si="0"/>
        <v>0</v>
      </c>
      <c r="K27" s="17">
        <v>3208556</v>
      </c>
      <c r="M27" s="25">
        <v>6630897976</v>
      </c>
      <c r="N27" s="22"/>
      <c r="O27" s="25">
        <v>6429961625</v>
      </c>
      <c r="P27" s="22"/>
      <c r="Q27" s="107">
        <f t="shared" si="1"/>
        <v>200936351</v>
      </c>
      <c r="R27" s="107"/>
    </row>
    <row r="28" spans="1:18" ht="18.75">
      <c r="A28" s="6" t="s">
        <v>145</v>
      </c>
      <c r="C28" s="17">
        <v>0</v>
      </c>
      <c r="D28" s="20"/>
      <c r="E28" s="17">
        <v>0</v>
      </c>
      <c r="F28" s="20"/>
      <c r="G28" s="17">
        <v>0</v>
      </c>
      <c r="H28" s="20"/>
      <c r="I28" s="26">
        <f t="shared" si="0"/>
        <v>0</v>
      </c>
      <c r="K28" s="17">
        <v>700000</v>
      </c>
      <c r="M28" s="25">
        <v>2726977377</v>
      </c>
      <c r="N28" s="22"/>
      <c r="O28" s="25">
        <v>2868231870</v>
      </c>
      <c r="P28" s="22"/>
      <c r="Q28" s="107">
        <f t="shared" si="1"/>
        <v>-141254493</v>
      </c>
      <c r="R28" s="107"/>
    </row>
    <row r="29" spans="1:18" ht="18.75">
      <c r="A29" s="6" t="s">
        <v>21</v>
      </c>
      <c r="C29" s="17">
        <v>0</v>
      </c>
      <c r="D29" s="20"/>
      <c r="E29" s="17">
        <v>0</v>
      </c>
      <c r="F29" s="20"/>
      <c r="G29" s="17">
        <v>0</v>
      </c>
      <c r="H29" s="20"/>
      <c r="I29" s="26">
        <f t="shared" si="0"/>
        <v>0</v>
      </c>
      <c r="K29" s="17">
        <v>300000</v>
      </c>
      <c r="M29" s="25">
        <v>4422528745</v>
      </c>
      <c r="N29" s="22"/>
      <c r="O29" s="25">
        <v>4291313706</v>
      </c>
      <c r="P29" s="22"/>
      <c r="Q29" s="107">
        <f t="shared" si="1"/>
        <v>131215039</v>
      </c>
      <c r="R29" s="107"/>
    </row>
    <row r="30" spans="1:18" ht="18.75">
      <c r="A30" s="6" t="s">
        <v>24</v>
      </c>
      <c r="C30" s="17">
        <v>0</v>
      </c>
      <c r="D30" s="20"/>
      <c r="E30" s="17">
        <v>0</v>
      </c>
      <c r="F30" s="20"/>
      <c r="G30" s="17">
        <v>0</v>
      </c>
      <c r="H30" s="20"/>
      <c r="I30" s="26">
        <f t="shared" si="0"/>
        <v>0</v>
      </c>
      <c r="K30" s="17">
        <v>19020485</v>
      </c>
      <c r="M30" s="25">
        <v>48747206492</v>
      </c>
      <c r="N30" s="22"/>
      <c r="O30" s="25">
        <v>40497396980</v>
      </c>
      <c r="P30" s="22"/>
      <c r="Q30" s="107">
        <f t="shared" si="1"/>
        <v>8249809512</v>
      </c>
      <c r="R30" s="107"/>
    </row>
    <row r="31" spans="1:18" ht="18.75">
      <c r="A31" s="6" t="s">
        <v>146</v>
      </c>
      <c r="C31" s="17">
        <v>0</v>
      </c>
      <c r="D31" s="20"/>
      <c r="E31" s="17">
        <v>0</v>
      </c>
      <c r="F31" s="20"/>
      <c r="G31" s="17">
        <v>0</v>
      </c>
      <c r="H31" s="20"/>
      <c r="I31" s="26">
        <f t="shared" si="0"/>
        <v>0</v>
      </c>
      <c r="K31" s="17">
        <v>100000</v>
      </c>
      <c r="M31" s="25">
        <v>1414533164</v>
      </c>
      <c r="N31" s="22"/>
      <c r="O31" s="25">
        <v>1206118235</v>
      </c>
      <c r="P31" s="22"/>
      <c r="Q31" s="107">
        <f t="shared" si="1"/>
        <v>208414929</v>
      </c>
      <c r="R31" s="107"/>
    </row>
    <row r="32" spans="1:18" ht="18.75">
      <c r="A32" s="6" t="s">
        <v>23</v>
      </c>
      <c r="C32" s="17">
        <v>0</v>
      </c>
      <c r="D32" s="20"/>
      <c r="E32" s="17">
        <v>0</v>
      </c>
      <c r="F32" s="20"/>
      <c r="G32" s="17">
        <v>0</v>
      </c>
      <c r="H32" s="20"/>
      <c r="I32" s="26">
        <f t="shared" si="0"/>
        <v>0</v>
      </c>
      <c r="K32" s="17">
        <v>12634518</v>
      </c>
      <c r="M32" s="25">
        <v>7284730806</v>
      </c>
      <c r="N32" s="22"/>
      <c r="O32" s="25">
        <v>7678301381</v>
      </c>
      <c r="P32" s="22"/>
      <c r="Q32" s="107">
        <f t="shared" si="1"/>
        <v>-393570575</v>
      </c>
      <c r="R32" s="107"/>
    </row>
    <row r="33" spans="1:18" ht="18.75">
      <c r="A33" s="6" t="s">
        <v>20</v>
      </c>
      <c r="C33" s="17">
        <v>0</v>
      </c>
      <c r="D33" s="20"/>
      <c r="E33" s="17">
        <v>0</v>
      </c>
      <c r="F33" s="20"/>
      <c r="G33" s="17">
        <v>0</v>
      </c>
      <c r="H33" s="20"/>
      <c r="I33" s="26">
        <f t="shared" si="0"/>
        <v>0</v>
      </c>
      <c r="K33" s="17">
        <v>12361427</v>
      </c>
      <c r="M33" s="25">
        <v>12498256154</v>
      </c>
      <c r="N33" s="22"/>
      <c r="O33" s="25">
        <v>8889468246</v>
      </c>
      <c r="P33" s="22"/>
      <c r="Q33" s="107">
        <f t="shared" si="1"/>
        <v>3608787908</v>
      </c>
      <c r="R33" s="107"/>
    </row>
    <row r="34" spans="1:18" ht="18.75">
      <c r="A34" s="6" t="s">
        <v>50</v>
      </c>
      <c r="C34" s="17">
        <v>0</v>
      </c>
      <c r="D34" s="20"/>
      <c r="E34" s="17">
        <v>0</v>
      </c>
      <c r="F34" s="20"/>
      <c r="G34" s="17">
        <v>0</v>
      </c>
      <c r="H34" s="20"/>
      <c r="I34" s="26">
        <f t="shared" si="0"/>
        <v>0</v>
      </c>
      <c r="K34" s="17">
        <v>428997</v>
      </c>
      <c r="M34" s="25">
        <v>5498215644</v>
      </c>
      <c r="N34" s="22"/>
      <c r="O34" s="25">
        <v>3663157978</v>
      </c>
      <c r="P34" s="22"/>
      <c r="Q34" s="107">
        <f t="shared" si="1"/>
        <v>1835057666</v>
      </c>
      <c r="R34" s="107"/>
    </row>
    <row r="35" spans="1:18" ht="18.75">
      <c r="A35" s="6" t="s">
        <v>147</v>
      </c>
      <c r="C35" s="17">
        <v>0</v>
      </c>
      <c r="D35" s="20"/>
      <c r="E35" s="17">
        <v>0</v>
      </c>
      <c r="F35" s="20"/>
      <c r="G35" s="17">
        <v>0</v>
      </c>
      <c r="H35" s="20"/>
      <c r="I35" s="26">
        <f t="shared" si="0"/>
        <v>0</v>
      </c>
      <c r="K35" s="17">
        <v>1900000</v>
      </c>
      <c r="M35" s="25">
        <v>4117355187</v>
      </c>
      <c r="N35" s="22"/>
      <c r="O35" s="25">
        <v>4799173995</v>
      </c>
      <c r="P35" s="22"/>
      <c r="Q35" s="107">
        <f t="shared" si="1"/>
        <v>-681818808</v>
      </c>
      <c r="R35" s="107"/>
    </row>
    <row r="36" spans="1:18" ht="18.75">
      <c r="A36" s="6" t="s">
        <v>30</v>
      </c>
      <c r="C36" s="17">
        <v>0</v>
      </c>
      <c r="D36" s="20"/>
      <c r="E36" s="17">
        <v>0</v>
      </c>
      <c r="F36" s="20"/>
      <c r="G36" s="17">
        <v>0</v>
      </c>
      <c r="H36" s="20"/>
      <c r="I36" s="26">
        <f t="shared" si="0"/>
        <v>0</v>
      </c>
      <c r="K36" s="17">
        <v>3000000</v>
      </c>
      <c r="M36" s="25">
        <v>10591073756</v>
      </c>
      <c r="N36" s="22"/>
      <c r="O36" s="25">
        <v>10534878234</v>
      </c>
      <c r="P36" s="22"/>
      <c r="Q36" s="107">
        <f t="shared" si="1"/>
        <v>56195522</v>
      </c>
      <c r="R36" s="107"/>
    </row>
    <row r="37" spans="1:18" ht="18.75">
      <c r="A37" s="6" t="s">
        <v>52</v>
      </c>
      <c r="C37" s="17">
        <v>0</v>
      </c>
      <c r="D37" s="20"/>
      <c r="E37" s="17">
        <v>0</v>
      </c>
      <c r="F37" s="20"/>
      <c r="G37" s="17">
        <v>0</v>
      </c>
      <c r="H37" s="20"/>
      <c r="I37" s="26">
        <f t="shared" si="0"/>
        <v>0</v>
      </c>
      <c r="K37" s="17">
        <v>131194</v>
      </c>
      <c r="M37" s="25">
        <v>2170078906</v>
      </c>
      <c r="N37" s="22"/>
      <c r="O37" s="25">
        <v>2550151812</v>
      </c>
      <c r="P37" s="22"/>
      <c r="Q37" s="107">
        <f t="shared" si="1"/>
        <v>-380072906</v>
      </c>
      <c r="R37" s="107"/>
    </row>
    <row r="38" spans="1:18" ht="18.75">
      <c r="A38" s="6" t="s">
        <v>148</v>
      </c>
      <c r="C38" s="17">
        <v>0</v>
      </c>
      <c r="D38" s="20"/>
      <c r="E38" s="17">
        <v>0</v>
      </c>
      <c r="F38" s="20"/>
      <c r="G38" s="17">
        <v>0</v>
      </c>
      <c r="H38" s="20"/>
      <c r="I38" s="26">
        <f t="shared" si="0"/>
        <v>0</v>
      </c>
      <c r="K38" s="17">
        <v>4000000</v>
      </c>
      <c r="M38" s="25">
        <v>18904843058</v>
      </c>
      <c r="N38" s="22"/>
      <c r="O38" s="25">
        <v>15980347800</v>
      </c>
      <c r="P38" s="22"/>
      <c r="Q38" s="107">
        <f t="shared" si="1"/>
        <v>2924495258</v>
      </c>
      <c r="R38" s="107"/>
    </row>
    <row r="39" spans="1:18" ht="18.75">
      <c r="A39" s="6" t="s">
        <v>149</v>
      </c>
      <c r="C39" s="17">
        <v>0</v>
      </c>
      <c r="D39" s="20"/>
      <c r="E39" s="17">
        <v>0</v>
      </c>
      <c r="F39" s="20"/>
      <c r="G39" s="17">
        <v>0</v>
      </c>
      <c r="H39" s="20"/>
      <c r="I39" s="26">
        <f t="shared" si="0"/>
        <v>0</v>
      </c>
      <c r="K39" s="17">
        <v>1100000</v>
      </c>
      <c r="M39" s="25">
        <v>11022026523</v>
      </c>
      <c r="N39" s="22"/>
      <c r="O39" s="25">
        <v>12279499650</v>
      </c>
      <c r="P39" s="22"/>
      <c r="Q39" s="107">
        <f t="shared" si="1"/>
        <v>-1257473127</v>
      </c>
      <c r="R39" s="107"/>
    </row>
    <row r="40" spans="1:18" ht="18.75">
      <c r="A40" s="6" t="s">
        <v>33</v>
      </c>
      <c r="C40" s="17">
        <v>0</v>
      </c>
      <c r="D40" s="20"/>
      <c r="E40" s="17">
        <v>0</v>
      </c>
      <c r="F40" s="20"/>
      <c r="G40" s="17">
        <v>0</v>
      </c>
      <c r="H40" s="20"/>
      <c r="I40" s="26">
        <f t="shared" si="0"/>
        <v>0</v>
      </c>
      <c r="K40" s="17">
        <v>250000</v>
      </c>
      <c r="M40" s="25">
        <v>11357021333</v>
      </c>
      <c r="N40" s="22"/>
      <c r="O40" s="25">
        <v>11623044150</v>
      </c>
      <c r="P40" s="22"/>
      <c r="Q40" s="107">
        <f t="shared" si="1"/>
        <v>-266022817</v>
      </c>
      <c r="R40" s="107"/>
    </row>
    <row r="41" spans="1:18" ht="18.75">
      <c r="A41" s="6" t="s">
        <v>150</v>
      </c>
      <c r="C41" s="17">
        <v>0</v>
      </c>
      <c r="D41" s="20"/>
      <c r="E41" s="17">
        <v>0</v>
      </c>
      <c r="F41" s="20"/>
      <c r="G41" s="17">
        <v>0</v>
      </c>
      <c r="H41" s="20"/>
      <c r="I41" s="26">
        <f t="shared" si="0"/>
        <v>0</v>
      </c>
      <c r="K41" s="17">
        <v>800000</v>
      </c>
      <c r="M41" s="25">
        <v>9097545654</v>
      </c>
      <c r="N41" s="22"/>
      <c r="O41" s="25">
        <v>8767954052</v>
      </c>
      <c r="P41" s="22"/>
      <c r="Q41" s="107">
        <f t="shared" si="1"/>
        <v>329591602</v>
      </c>
      <c r="R41" s="107"/>
    </row>
    <row r="42" spans="1:18" ht="18.75">
      <c r="A42" s="6" t="s">
        <v>69</v>
      </c>
      <c r="C42" s="17">
        <v>0</v>
      </c>
      <c r="D42" s="20"/>
      <c r="E42" s="17">
        <v>0</v>
      </c>
      <c r="F42" s="20"/>
      <c r="G42" s="17">
        <v>0</v>
      </c>
      <c r="H42" s="20"/>
      <c r="I42" s="26">
        <f t="shared" si="0"/>
        <v>0</v>
      </c>
      <c r="K42" s="17">
        <v>400000</v>
      </c>
      <c r="M42" s="25">
        <v>2544768007</v>
      </c>
      <c r="N42" s="22"/>
      <c r="O42" s="25">
        <v>1834922634</v>
      </c>
      <c r="P42" s="22"/>
      <c r="Q42" s="107">
        <f t="shared" si="1"/>
        <v>709845373</v>
      </c>
      <c r="R42" s="107"/>
    </row>
    <row r="43" spans="1:18" ht="18.75">
      <c r="A43" s="6" t="s">
        <v>61</v>
      </c>
      <c r="C43" s="17">
        <v>0</v>
      </c>
      <c r="D43" s="20"/>
      <c r="E43" s="17">
        <v>0</v>
      </c>
      <c r="F43" s="20"/>
      <c r="G43" s="17">
        <v>0</v>
      </c>
      <c r="H43" s="20"/>
      <c r="I43" s="26">
        <f t="shared" si="0"/>
        <v>0</v>
      </c>
      <c r="K43" s="17">
        <v>175000</v>
      </c>
      <c r="M43" s="25">
        <v>7955879275</v>
      </c>
      <c r="N43" s="22"/>
      <c r="O43" s="25">
        <v>7339157911</v>
      </c>
      <c r="P43" s="22"/>
      <c r="Q43" s="107">
        <f t="shared" si="1"/>
        <v>616721364</v>
      </c>
      <c r="R43" s="107"/>
    </row>
    <row r="44" spans="1:18" ht="18.75">
      <c r="A44" s="6" t="s">
        <v>151</v>
      </c>
      <c r="C44" s="17">
        <v>0</v>
      </c>
      <c r="D44" s="20"/>
      <c r="E44" s="17">
        <v>0</v>
      </c>
      <c r="F44" s="20"/>
      <c r="G44" s="17">
        <v>0</v>
      </c>
      <c r="H44" s="20"/>
      <c r="I44" s="26">
        <f t="shared" si="0"/>
        <v>0</v>
      </c>
      <c r="K44" s="17">
        <v>78373</v>
      </c>
      <c r="M44" s="25">
        <v>302990087</v>
      </c>
      <c r="N44" s="22"/>
      <c r="O44" s="25">
        <v>371225333</v>
      </c>
      <c r="P44" s="22"/>
      <c r="Q44" s="107">
        <f t="shared" si="1"/>
        <v>-68235246</v>
      </c>
      <c r="R44" s="107"/>
    </row>
    <row r="45" spans="1:18" ht="18.75">
      <c r="A45" s="6" t="s">
        <v>31</v>
      </c>
      <c r="C45" s="17">
        <v>0</v>
      </c>
      <c r="D45" s="20"/>
      <c r="E45" s="17">
        <v>0</v>
      </c>
      <c r="F45" s="20"/>
      <c r="G45" s="17">
        <v>0</v>
      </c>
      <c r="H45" s="20"/>
      <c r="I45" s="26">
        <f t="shared" si="0"/>
        <v>0</v>
      </c>
      <c r="K45" s="17">
        <v>50000</v>
      </c>
      <c r="M45" s="25">
        <v>14400553892</v>
      </c>
      <c r="N45" s="22"/>
      <c r="O45" s="25">
        <v>13761258600</v>
      </c>
      <c r="P45" s="22"/>
      <c r="Q45" s="107">
        <f t="shared" si="1"/>
        <v>639295292</v>
      </c>
      <c r="R45" s="107"/>
    </row>
    <row r="46" spans="1:18" ht="18.75">
      <c r="A46" s="6" t="s">
        <v>35</v>
      </c>
      <c r="C46" s="17">
        <v>0</v>
      </c>
      <c r="D46" s="20"/>
      <c r="E46" s="17">
        <v>0</v>
      </c>
      <c r="F46" s="20"/>
      <c r="G46" s="17">
        <v>0</v>
      </c>
      <c r="H46" s="20"/>
      <c r="I46" s="26">
        <f t="shared" si="0"/>
        <v>0</v>
      </c>
      <c r="K46" s="17">
        <v>4660079</v>
      </c>
      <c r="M46" s="25">
        <v>38572094714</v>
      </c>
      <c r="N46" s="22"/>
      <c r="O46" s="25">
        <v>28444961620</v>
      </c>
      <c r="P46" s="22"/>
      <c r="Q46" s="107">
        <f t="shared" si="1"/>
        <v>10127133094</v>
      </c>
      <c r="R46" s="107"/>
    </row>
    <row r="47" spans="1:18" ht="18.75">
      <c r="A47" s="6" t="s">
        <v>55</v>
      </c>
      <c r="C47" s="17">
        <v>0</v>
      </c>
      <c r="D47" s="20"/>
      <c r="E47" s="17">
        <v>0</v>
      </c>
      <c r="F47" s="20"/>
      <c r="G47" s="17">
        <v>0</v>
      </c>
      <c r="H47" s="20"/>
      <c r="I47" s="26">
        <f t="shared" si="0"/>
        <v>0</v>
      </c>
      <c r="K47" s="17">
        <v>250000</v>
      </c>
      <c r="M47" s="25">
        <v>2268919149</v>
      </c>
      <c r="N47" s="22"/>
      <c r="O47" s="25">
        <v>1824905502</v>
      </c>
      <c r="P47" s="22"/>
      <c r="Q47" s="107">
        <f t="shared" si="1"/>
        <v>444013647</v>
      </c>
      <c r="R47" s="107"/>
    </row>
    <row r="48" spans="1:18" ht="18.75">
      <c r="A48" s="6" t="s">
        <v>152</v>
      </c>
      <c r="C48" s="17">
        <v>0</v>
      </c>
      <c r="D48" s="20"/>
      <c r="E48" s="17">
        <v>0</v>
      </c>
      <c r="F48" s="20"/>
      <c r="G48" s="17">
        <v>0</v>
      </c>
      <c r="H48" s="20"/>
      <c r="I48" s="26">
        <f t="shared" si="0"/>
        <v>0</v>
      </c>
      <c r="K48" s="17">
        <v>2000000</v>
      </c>
      <c r="M48" s="25">
        <v>24274701127</v>
      </c>
      <c r="N48" s="22"/>
      <c r="O48" s="25">
        <v>28847331000</v>
      </c>
      <c r="P48" s="22"/>
      <c r="Q48" s="107">
        <f t="shared" si="1"/>
        <v>-4572629873</v>
      </c>
      <c r="R48" s="107"/>
    </row>
    <row r="49" spans="1:23" ht="18.75">
      <c r="A49" s="6" t="s">
        <v>54</v>
      </c>
      <c r="C49" s="17">
        <v>0</v>
      </c>
      <c r="D49" s="20"/>
      <c r="E49" s="17">
        <v>0</v>
      </c>
      <c r="F49" s="20"/>
      <c r="G49" s="17">
        <v>0</v>
      </c>
      <c r="H49" s="20"/>
      <c r="I49" s="26">
        <f t="shared" si="0"/>
        <v>0</v>
      </c>
      <c r="K49" s="17">
        <v>1200001</v>
      </c>
      <c r="M49" s="25">
        <v>2971150166</v>
      </c>
      <c r="N49" s="22"/>
      <c r="O49" s="25">
        <v>5847404596</v>
      </c>
      <c r="P49" s="22"/>
      <c r="Q49" s="107">
        <f t="shared" si="1"/>
        <v>-2876254430</v>
      </c>
      <c r="R49" s="107"/>
    </row>
    <row r="50" spans="1:23" ht="18.75">
      <c r="A50" s="6" t="s">
        <v>49</v>
      </c>
      <c r="C50" s="17">
        <v>0</v>
      </c>
      <c r="D50" s="20"/>
      <c r="E50" s="17">
        <v>0</v>
      </c>
      <c r="F50" s="20"/>
      <c r="G50" s="17">
        <v>0</v>
      </c>
      <c r="H50" s="20"/>
      <c r="I50" s="26">
        <f t="shared" si="0"/>
        <v>0</v>
      </c>
      <c r="K50" s="17">
        <v>870000</v>
      </c>
      <c r="M50" s="25">
        <v>22834228334</v>
      </c>
      <c r="N50" s="22"/>
      <c r="O50" s="25">
        <v>21984409800</v>
      </c>
      <c r="P50" s="22"/>
      <c r="Q50" s="107">
        <f t="shared" si="1"/>
        <v>849818534</v>
      </c>
      <c r="R50" s="107"/>
    </row>
    <row r="51" spans="1:23" ht="18.75">
      <c r="A51" s="6" t="s">
        <v>62</v>
      </c>
      <c r="C51" s="17">
        <v>0</v>
      </c>
      <c r="D51" s="20"/>
      <c r="E51" s="17">
        <v>0</v>
      </c>
      <c r="F51" s="20"/>
      <c r="G51" s="17">
        <v>0</v>
      </c>
      <c r="H51" s="20"/>
      <c r="I51" s="26">
        <f t="shared" si="0"/>
        <v>0</v>
      </c>
      <c r="K51" s="17">
        <v>6888155</v>
      </c>
      <c r="M51" s="25">
        <v>48678053731</v>
      </c>
      <c r="N51" s="22"/>
      <c r="O51" s="25">
        <v>45819526760</v>
      </c>
      <c r="P51" s="22"/>
      <c r="Q51" s="107">
        <f t="shared" si="1"/>
        <v>2858526971</v>
      </c>
      <c r="R51" s="107"/>
    </row>
    <row r="52" spans="1:23" ht="18.75">
      <c r="A52" s="6" t="s">
        <v>25</v>
      </c>
      <c r="C52" s="17">
        <v>0</v>
      </c>
      <c r="D52" s="20"/>
      <c r="E52" s="17">
        <v>0</v>
      </c>
      <c r="F52" s="20"/>
      <c r="G52" s="17">
        <v>0</v>
      </c>
      <c r="H52" s="20"/>
      <c r="I52" s="26">
        <f t="shared" si="0"/>
        <v>0</v>
      </c>
      <c r="K52" s="17">
        <v>1</v>
      </c>
      <c r="M52" s="25">
        <v>1</v>
      </c>
      <c r="N52" s="22"/>
      <c r="O52" s="25">
        <v>2466</v>
      </c>
      <c r="P52" s="22"/>
      <c r="Q52" s="107">
        <f t="shared" si="1"/>
        <v>-2465</v>
      </c>
      <c r="R52" s="107"/>
    </row>
    <row r="53" spans="1:23" ht="18.75">
      <c r="A53" s="6" t="s">
        <v>67</v>
      </c>
      <c r="C53" s="17">
        <v>0</v>
      </c>
      <c r="D53" s="20"/>
      <c r="E53" s="17">
        <v>0</v>
      </c>
      <c r="F53" s="20"/>
      <c r="G53" s="17">
        <v>0</v>
      </c>
      <c r="H53" s="20"/>
      <c r="I53" s="26">
        <f t="shared" si="0"/>
        <v>0</v>
      </c>
      <c r="K53" s="17">
        <v>50000</v>
      </c>
      <c r="M53" s="25">
        <v>949317759</v>
      </c>
      <c r="N53" s="22"/>
      <c r="O53" s="25">
        <v>908064674</v>
      </c>
      <c r="P53" s="22"/>
      <c r="Q53" s="107">
        <f t="shared" si="1"/>
        <v>41253085</v>
      </c>
      <c r="R53" s="107"/>
    </row>
    <row r="54" spans="1:23" ht="18.75">
      <c r="A54" s="6" t="s">
        <v>58</v>
      </c>
      <c r="C54" s="17">
        <v>0</v>
      </c>
      <c r="D54" s="20"/>
      <c r="E54" s="17">
        <v>0</v>
      </c>
      <c r="F54" s="20"/>
      <c r="G54" s="17">
        <v>0</v>
      </c>
      <c r="H54" s="20"/>
      <c r="I54" s="26">
        <f t="shared" si="0"/>
        <v>0</v>
      </c>
      <c r="K54" s="17">
        <v>9814636</v>
      </c>
      <c r="M54" s="25">
        <v>43709222624</v>
      </c>
      <c r="N54" s="22"/>
      <c r="O54" s="25">
        <v>44519675369</v>
      </c>
      <c r="P54" s="22"/>
      <c r="Q54" s="107">
        <f t="shared" si="1"/>
        <v>-810452745</v>
      </c>
      <c r="R54" s="107"/>
    </row>
    <row r="55" spans="1:23" ht="18.75">
      <c r="A55" s="6" t="s">
        <v>153</v>
      </c>
      <c r="C55" s="17">
        <v>0</v>
      </c>
      <c r="D55" s="20"/>
      <c r="E55" s="17">
        <v>0</v>
      </c>
      <c r="F55" s="20"/>
      <c r="G55" s="17">
        <v>0</v>
      </c>
      <c r="H55" s="20"/>
      <c r="I55" s="26">
        <f t="shared" si="0"/>
        <v>0</v>
      </c>
      <c r="K55" s="17">
        <v>4575000</v>
      </c>
      <c r="M55" s="25">
        <v>11049050466</v>
      </c>
      <c r="N55" s="22"/>
      <c r="O55" s="25">
        <v>11696886945</v>
      </c>
      <c r="P55" s="22"/>
      <c r="Q55" s="107">
        <f t="shared" si="1"/>
        <v>-647836479</v>
      </c>
      <c r="R55" s="107"/>
    </row>
    <row r="56" spans="1:23" ht="18.75">
      <c r="A56" s="6" t="s">
        <v>154</v>
      </c>
      <c r="C56" s="17">
        <v>0</v>
      </c>
      <c r="D56" s="20"/>
      <c r="E56" s="17">
        <v>0</v>
      </c>
      <c r="F56" s="20"/>
      <c r="G56" s="17">
        <v>0</v>
      </c>
      <c r="H56" s="20"/>
      <c r="I56" s="26">
        <f t="shared" si="0"/>
        <v>0</v>
      </c>
      <c r="K56" s="17">
        <v>450000</v>
      </c>
      <c r="M56" s="25">
        <v>6190943428</v>
      </c>
      <c r="N56" s="22"/>
      <c r="O56" s="25">
        <v>2960310522</v>
      </c>
      <c r="P56" s="22"/>
      <c r="Q56" s="107">
        <f t="shared" si="1"/>
        <v>3230632906</v>
      </c>
      <c r="R56" s="107"/>
    </row>
    <row r="57" spans="1:23" ht="18.75">
      <c r="A57" s="6" t="s">
        <v>22</v>
      </c>
      <c r="C57" s="17">
        <v>0</v>
      </c>
      <c r="D57" s="20"/>
      <c r="E57" s="17">
        <v>0</v>
      </c>
      <c r="F57" s="20"/>
      <c r="G57" s="17">
        <v>0</v>
      </c>
      <c r="H57" s="20"/>
      <c r="I57" s="26">
        <f t="shared" si="0"/>
        <v>0</v>
      </c>
      <c r="K57" s="17">
        <v>1750000</v>
      </c>
      <c r="M57" s="25">
        <v>4636000733</v>
      </c>
      <c r="N57" s="22"/>
      <c r="O57" s="25">
        <v>3871011690</v>
      </c>
      <c r="P57" s="22"/>
      <c r="Q57" s="107">
        <f t="shared" si="1"/>
        <v>764989043</v>
      </c>
      <c r="R57" s="107"/>
    </row>
    <row r="58" spans="1:23" ht="18.75">
      <c r="A58" s="44" t="s">
        <v>38</v>
      </c>
      <c r="C58" s="18">
        <v>0</v>
      </c>
      <c r="D58" s="20"/>
      <c r="E58" s="19">
        <v>0</v>
      </c>
      <c r="F58" s="20"/>
      <c r="G58" s="19">
        <v>0</v>
      </c>
      <c r="H58" s="20"/>
      <c r="I58" s="26">
        <f t="shared" si="0"/>
        <v>0</v>
      </c>
      <c r="K58" s="18">
        <v>1000000</v>
      </c>
      <c r="M58" s="27">
        <v>7157160059</v>
      </c>
      <c r="N58" s="22"/>
      <c r="O58" s="27">
        <v>6540848988</v>
      </c>
      <c r="P58" s="22"/>
      <c r="Q58" s="107">
        <f t="shared" si="1"/>
        <v>616311071</v>
      </c>
      <c r="R58" s="107"/>
      <c r="U58" s="39"/>
    </row>
    <row r="59" spans="1:23" s="12" customFormat="1" ht="21">
      <c r="A59" s="40"/>
      <c r="C59" s="15"/>
      <c r="E59" s="13">
        <f>SUM(E8:E58)</f>
        <v>4153140920</v>
      </c>
      <c r="G59" s="13">
        <f>SUM(G8:G58)</f>
        <v>4602740364</v>
      </c>
      <c r="I59" s="58">
        <f>SUM(I8:I58)</f>
        <v>-449599444</v>
      </c>
      <c r="K59" s="15"/>
      <c r="M59" s="30">
        <f>SUM(M8:M58)</f>
        <v>558898978025</v>
      </c>
      <c r="N59" s="29"/>
      <c r="O59" s="30">
        <f>SUM(O8:O58)</f>
        <v>515105380967</v>
      </c>
      <c r="P59" s="29"/>
      <c r="Q59" s="108">
        <f>SUM(Q8:R58)</f>
        <v>43793597058</v>
      </c>
      <c r="R59" s="108"/>
      <c r="U59" s="80"/>
    </row>
    <row r="60" spans="1:23">
      <c r="U60" s="39"/>
    </row>
    <row r="61" spans="1:23">
      <c r="A61" s="39"/>
      <c r="B61" s="39"/>
      <c r="C61" s="39"/>
      <c r="D61" s="39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</row>
    <row r="62" spans="1:23">
      <c r="A62" s="39"/>
      <c r="B62" s="39"/>
      <c r="C62" s="39"/>
      <c r="D62" s="39"/>
      <c r="E62" s="37">
        <v>4178000000</v>
      </c>
      <c r="F62" s="33"/>
      <c r="G62" s="37">
        <v>4602740364</v>
      </c>
      <c r="H62" s="33"/>
      <c r="I62" s="37">
        <v>-449599444</v>
      </c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</row>
    <row r="63" spans="1:23">
      <c r="A63" s="39"/>
      <c r="B63" s="39"/>
      <c r="C63" s="39"/>
      <c r="D63" s="39"/>
      <c r="E63" s="37">
        <v>3969080</v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70">
        <v>43793597058</v>
      </c>
      <c r="R63" s="33"/>
      <c r="S63" s="33"/>
      <c r="T63" s="33"/>
      <c r="U63" s="33"/>
      <c r="V63" s="33"/>
      <c r="W63" s="33"/>
    </row>
    <row r="64" spans="1:23">
      <c r="A64" s="39"/>
      <c r="B64" s="39"/>
      <c r="C64" s="39"/>
      <c r="D64" s="39"/>
      <c r="E64" s="37">
        <v>20890000</v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7"/>
      <c r="V64" s="33"/>
      <c r="W64" s="33"/>
    </row>
    <row r="65" spans="1:23">
      <c r="A65" s="39"/>
      <c r="B65" s="39"/>
      <c r="C65" s="39"/>
      <c r="D65" s="39"/>
      <c r="E65" s="37">
        <f>E62-E63-E64</f>
        <v>4153140920</v>
      </c>
      <c r="F65" s="33"/>
      <c r="G65" s="37">
        <f>G59-G62</f>
        <v>0</v>
      </c>
      <c r="H65" s="33"/>
      <c r="I65" s="38">
        <f>I59-I62</f>
        <v>0</v>
      </c>
      <c r="J65" s="33"/>
      <c r="K65" s="33"/>
      <c r="L65" s="33"/>
      <c r="M65" s="37">
        <v>562150249849</v>
      </c>
      <c r="N65" s="33"/>
      <c r="O65" s="37">
        <v>515105380967</v>
      </c>
      <c r="P65" s="33"/>
      <c r="Q65" s="37">
        <v>43793597058</v>
      </c>
      <c r="R65" s="33"/>
      <c r="S65" s="33"/>
      <c r="T65" s="33"/>
      <c r="U65" s="33"/>
      <c r="V65" s="33"/>
      <c r="W65" s="33"/>
    </row>
    <row r="66" spans="1:23">
      <c r="A66" s="39"/>
      <c r="B66" s="39"/>
      <c r="C66" s="39"/>
      <c r="D66" s="39"/>
      <c r="E66" s="37">
        <f>E59-E65</f>
        <v>0</v>
      </c>
      <c r="F66" s="33"/>
      <c r="G66" s="33"/>
      <c r="H66" s="33"/>
      <c r="I66" s="33"/>
      <c r="J66" s="33"/>
      <c r="K66" s="33"/>
      <c r="L66" s="33"/>
      <c r="M66" s="37">
        <v>519106433</v>
      </c>
      <c r="N66" s="33"/>
      <c r="O66" s="33"/>
      <c r="P66" s="33"/>
      <c r="Q66" s="33"/>
      <c r="R66" s="33"/>
      <c r="S66" s="33"/>
      <c r="T66" s="33"/>
      <c r="U66" s="37"/>
      <c r="V66" s="33"/>
      <c r="W66" s="33"/>
    </row>
    <row r="67" spans="1:23">
      <c r="A67" s="39"/>
      <c r="B67" s="39"/>
      <c r="C67" s="39"/>
      <c r="D67" s="39"/>
      <c r="E67" s="33"/>
      <c r="F67" s="33"/>
      <c r="G67" s="33"/>
      <c r="H67" s="33"/>
      <c r="I67" s="33"/>
      <c r="J67" s="33"/>
      <c r="K67" s="33"/>
      <c r="L67" s="33"/>
      <c r="M67" s="37">
        <v>2732165391</v>
      </c>
      <c r="N67" s="33"/>
      <c r="O67" s="38">
        <f>O59-O65</f>
        <v>0</v>
      </c>
      <c r="P67" s="33"/>
      <c r="Q67" s="38">
        <f>Q59-Q65</f>
        <v>0</v>
      </c>
      <c r="R67" s="33"/>
      <c r="S67" s="33"/>
      <c r="T67" s="33"/>
      <c r="U67" s="33"/>
      <c r="V67" s="33"/>
      <c r="W67" s="33"/>
    </row>
    <row r="68" spans="1:23">
      <c r="A68" s="39"/>
      <c r="B68" s="39"/>
      <c r="C68" s="39"/>
      <c r="D68" s="39"/>
      <c r="E68" s="33"/>
      <c r="F68" s="33"/>
      <c r="G68" s="33"/>
      <c r="H68" s="33"/>
      <c r="I68" s="33"/>
      <c r="J68" s="33"/>
      <c r="K68" s="33"/>
      <c r="L68" s="33"/>
      <c r="M68" s="37">
        <f>M65-M66-M67</f>
        <v>558898978025</v>
      </c>
      <c r="N68" s="33"/>
      <c r="O68" s="33"/>
      <c r="P68" s="33"/>
      <c r="Q68" s="33"/>
      <c r="R68" s="33"/>
      <c r="S68" s="33"/>
      <c r="T68" s="33"/>
      <c r="U68" s="33"/>
      <c r="V68" s="33"/>
      <c r="W68" s="33"/>
    </row>
    <row r="69" spans="1:23">
      <c r="A69" s="39"/>
      <c r="B69" s="39"/>
      <c r="C69" s="39"/>
      <c r="D69" s="39"/>
      <c r="E69" s="33"/>
      <c r="F69" s="33"/>
      <c r="G69" s="33"/>
      <c r="H69" s="33"/>
      <c r="I69" s="33"/>
      <c r="J69" s="33"/>
      <c r="K69" s="33"/>
      <c r="L69" s="33"/>
      <c r="M69" s="38">
        <f>M59-M68</f>
        <v>0</v>
      </c>
      <c r="N69" s="33"/>
      <c r="O69" s="33"/>
      <c r="P69" s="33"/>
      <c r="Q69" s="33"/>
      <c r="R69" s="33"/>
      <c r="S69" s="33"/>
      <c r="T69" s="33"/>
      <c r="U69" s="33"/>
      <c r="V69" s="33"/>
      <c r="W69" s="33"/>
    </row>
    <row r="70" spans="1:23">
      <c r="A70" s="39"/>
      <c r="B70" s="39"/>
      <c r="C70" s="39"/>
      <c r="D70" s="39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</row>
    <row r="71" spans="1:23">
      <c r="A71" s="39"/>
      <c r="B71" s="39"/>
      <c r="C71" s="39"/>
      <c r="D71" s="39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</row>
    <row r="72" spans="1:23">
      <c r="A72" s="39"/>
      <c r="B72" s="39"/>
      <c r="C72" s="39"/>
      <c r="D72" s="39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</row>
    <row r="73" spans="1:23">
      <c r="A73" s="39"/>
      <c r="B73" s="39"/>
      <c r="C73" s="39"/>
      <c r="D73" s="39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</row>
    <row r="74" spans="1:23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3"/>
      <c r="S74" s="33"/>
      <c r="T74" s="33"/>
      <c r="U74" s="33"/>
      <c r="V74" s="33"/>
      <c r="W74" s="33"/>
    </row>
    <row r="75" spans="1:23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3"/>
      <c r="S75" s="33"/>
      <c r="T75" s="33"/>
      <c r="U75" s="33"/>
      <c r="V75" s="33"/>
      <c r="W75" s="33"/>
    </row>
    <row r="76" spans="1:23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3"/>
      <c r="S76" s="33"/>
      <c r="T76" s="33"/>
      <c r="U76" s="33"/>
      <c r="V76" s="33"/>
      <c r="W76" s="33"/>
    </row>
    <row r="77" spans="1:23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3"/>
      <c r="S77" s="33"/>
      <c r="T77" s="33"/>
      <c r="U77" s="33"/>
      <c r="V77" s="33"/>
      <c r="W77" s="33"/>
    </row>
    <row r="78" spans="1:23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3"/>
      <c r="S78" s="33"/>
      <c r="T78" s="33"/>
      <c r="U78" s="33"/>
      <c r="V78" s="33"/>
      <c r="W78" s="33"/>
    </row>
    <row r="79" spans="1:23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</row>
    <row r="80" spans="1:23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</row>
    <row r="81" spans="1:17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</row>
  </sheetData>
  <mergeCells count="60">
    <mergeCell ref="Q58:R58"/>
    <mergeCell ref="Q59:R59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87"/>
  <sheetViews>
    <sheetView rightToLeft="1" topLeftCell="A52" workbookViewId="0">
      <selection activeCell="AB62" sqref="AB62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.28515625" bestFit="1" customWidth="1"/>
    <col min="7" max="7" width="1.28515625" customWidth="1"/>
    <col min="8" max="8" width="18.7109375" bestFit="1" customWidth="1"/>
    <col min="9" max="9" width="1.28515625" customWidth="1"/>
    <col min="10" max="10" width="18.7109375" bestFit="1" customWidth="1"/>
    <col min="11" max="11" width="1.28515625" customWidth="1"/>
    <col min="12" max="12" width="8.28515625" bestFit="1" customWidth="1"/>
    <col min="13" max="13" width="1.28515625" customWidth="1"/>
    <col min="14" max="14" width="14.5703125" bestFit="1" customWidth="1"/>
    <col min="15" max="15" width="1.28515625" customWidth="1"/>
    <col min="16" max="16" width="9.7109375" bestFit="1" customWidth="1"/>
    <col min="17" max="17" width="1.28515625" customWidth="1"/>
    <col min="18" max="18" width="15.42578125" bestFit="1" customWidth="1"/>
    <col min="19" max="19" width="1.28515625" customWidth="1"/>
    <col min="20" max="20" width="12.85546875" bestFit="1" customWidth="1"/>
    <col min="21" max="21" width="1.28515625" customWidth="1"/>
    <col min="22" max="22" width="16.28515625" bestFit="1" customWidth="1"/>
    <col min="23" max="23" width="1.28515625" customWidth="1"/>
    <col min="24" max="24" width="17.140625" bestFit="1" customWidth="1"/>
    <col min="25" max="25" width="1.28515625" customWidth="1"/>
    <col min="26" max="26" width="18.140625" bestFit="1" customWidth="1"/>
    <col min="27" max="27" width="1.28515625" customWidth="1"/>
    <col min="28" max="28" width="18.28515625" bestFit="1" customWidth="1"/>
    <col min="29" max="29" width="0.28515625" customWidth="1"/>
    <col min="33" max="33" width="14.85546875" bestFit="1" customWidth="1"/>
  </cols>
  <sheetData>
    <row r="1" spans="1:33" ht="25.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</row>
    <row r="2" spans="1:33" ht="25.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</row>
    <row r="3" spans="1:33" ht="25.5">
      <c r="A3" s="86" t="s">
        <v>256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</row>
    <row r="4" spans="1:33" ht="24">
      <c r="A4" s="1" t="s">
        <v>3</v>
      </c>
      <c r="B4" s="88" t="s">
        <v>4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</row>
    <row r="5" spans="1:33" ht="24">
      <c r="A5" s="88" t="s">
        <v>5</v>
      </c>
      <c r="B5" s="88"/>
      <c r="C5" s="88" t="s">
        <v>6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</row>
    <row r="6" spans="1:33" ht="21">
      <c r="F6" s="89" t="s">
        <v>7</v>
      </c>
      <c r="G6" s="89"/>
      <c r="H6" s="89"/>
      <c r="I6" s="89"/>
      <c r="J6" s="89"/>
      <c r="L6" s="89" t="s">
        <v>8</v>
      </c>
      <c r="M6" s="89"/>
      <c r="N6" s="89"/>
      <c r="O6" s="89"/>
      <c r="P6" s="89"/>
      <c r="Q6" s="89"/>
      <c r="R6" s="89"/>
      <c r="T6" s="89" t="s">
        <v>9</v>
      </c>
      <c r="U6" s="89"/>
      <c r="V6" s="89"/>
      <c r="W6" s="89"/>
      <c r="X6" s="89"/>
      <c r="Y6" s="89"/>
      <c r="Z6" s="89"/>
      <c r="AA6" s="89"/>
      <c r="AB6" s="89"/>
    </row>
    <row r="7" spans="1:33" ht="21">
      <c r="F7" s="3"/>
      <c r="G7" s="3"/>
      <c r="H7" s="3"/>
      <c r="I7" s="3"/>
      <c r="J7" s="3"/>
      <c r="L7" s="90" t="s">
        <v>10</v>
      </c>
      <c r="M7" s="90"/>
      <c r="N7" s="90"/>
      <c r="O7" s="3"/>
      <c r="P7" s="90" t="s">
        <v>11</v>
      </c>
      <c r="Q7" s="90"/>
      <c r="R7" s="90"/>
      <c r="T7" s="3"/>
      <c r="U7" s="3"/>
      <c r="V7" s="3"/>
      <c r="W7" s="3"/>
      <c r="X7" s="3"/>
      <c r="Y7" s="3"/>
      <c r="Z7" s="3"/>
      <c r="AA7" s="3"/>
      <c r="AB7" s="3"/>
    </row>
    <row r="8" spans="1:33" ht="21">
      <c r="A8" s="91"/>
      <c r="B8" s="91"/>
      <c r="C8" s="91"/>
      <c r="E8" s="89" t="s">
        <v>12</v>
      </c>
      <c r="F8" s="89"/>
      <c r="H8" s="2" t="s">
        <v>13</v>
      </c>
      <c r="J8" s="2" t="s">
        <v>14</v>
      </c>
      <c r="L8" s="4" t="s">
        <v>12</v>
      </c>
      <c r="M8" s="3"/>
      <c r="N8" s="4" t="s">
        <v>13</v>
      </c>
      <c r="P8" s="4" t="s">
        <v>12</v>
      </c>
      <c r="Q8" s="3"/>
      <c r="R8" s="4" t="s">
        <v>15</v>
      </c>
      <c r="T8" s="2" t="s">
        <v>12</v>
      </c>
      <c r="V8" s="2" t="s">
        <v>16</v>
      </c>
      <c r="X8" s="2" t="s">
        <v>13</v>
      </c>
      <c r="Z8" s="2" t="s">
        <v>14</v>
      </c>
      <c r="AB8" s="41" t="s">
        <v>17</v>
      </c>
    </row>
    <row r="9" spans="1:33" ht="18.75">
      <c r="A9" s="92" t="s">
        <v>18</v>
      </c>
      <c r="B9" s="92"/>
      <c r="C9" s="92"/>
      <c r="E9" s="93">
        <v>1800000</v>
      </c>
      <c r="F9" s="93"/>
      <c r="H9" s="23">
        <v>19638207270</v>
      </c>
      <c r="I9" s="22"/>
      <c r="J9" s="23">
        <v>14761642500</v>
      </c>
      <c r="L9" s="16">
        <v>0</v>
      </c>
      <c r="M9" s="20"/>
      <c r="N9" s="16">
        <v>0</v>
      </c>
      <c r="O9" s="20"/>
      <c r="P9" s="16">
        <v>0</v>
      </c>
      <c r="Q9" s="20"/>
      <c r="R9" s="16">
        <v>0</v>
      </c>
      <c r="T9" s="16">
        <v>1800000</v>
      </c>
      <c r="V9" s="21">
        <v>8180</v>
      </c>
      <c r="W9" s="22"/>
      <c r="X9" s="23">
        <v>19638207270</v>
      </c>
      <c r="Y9" s="22"/>
      <c r="Z9" s="23">
        <v>14636392200</v>
      </c>
      <c r="AB9" s="42">
        <f>Z9/$AG$9</f>
        <v>1.6462826067682172E-2</v>
      </c>
      <c r="AG9" s="37">
        <v>889057087758</v>
      </c>
    </row>
    <row r="10" spans="1:33" ht="21.75" customHeight="1">
      <c r="A10" s="94" t="s">
        <v>19</v>
      </c>
      <c r="B10" s="94"/>
      <c r="C10" s="94"/>
      <c r="E10" s="95">
        <v>245000</v>
      </c>
      <c r="F10" s="95"/>
      <c r="H10" s="25">
        <v>1788422413</v>
      </c>
      <c r="I10" s="22"/>
      <c r="J10" s="25">
        <v>1590330892.5</v>
      </c>
      <c r="L10" s="17">
        <v>0</v>
      </c>
      <c r="M10" s="20"/>
      <c r="N10" s="17">
        <v>0</v>
      </c>
      <c r="O10" s="20"/>
      <c r="P10" s="17">
        <v>0</v>
      </c>
      <c r="Q10" s="20"/>
      <c r="R10" s="17">
        <v>0</v>
      </c>
      <c r="T10" s="17">
        <v>245000</v>
      </c>
      <c r="V10" s="24">
        <v>6880</v>
      </c>
      <c r="W10" s="22"/>
      <c r="X10" s="25">
        <v>1788422413</v>
      </c>
      <c r="Y10" s="22"/>
      <c r="Z10" s="25">
        <v>1675570680</v>
      </c>
      <c r="AB10" s="42">
        <f t="shared" ref="AB10:AB62" si="0">Z10/$AG$9</f>
        <v>1.8846603925349818E-3</v>
      </c>
    </row>
    <row r="11" spans="1:33" ht="21.75" customHeight="1">
      <c r="A11" s="94" t="s">
        <v>20</v>
      </c>
      <c r="B11" s="94"/>
      <c r="C11" s="94"/>
      <c r="E11" s="95">
        <v>40000000</v>
      </c>
      <c r="F11" s="95"/>
      <c r="H11" s="25">
        <v>14550352428</v>
      </c>
      <c r="I11" s="22"/>
      <c r="J11" s="25">
        <v>15268608000</v>
      </c>
      <c r="L11" s="17">
        <v>0</v>
      </c>
      <c r="M11" s="20"/>
      <c r="N11" s="17">
        <v>0</v>
      </c>
      <c r="O11" s="20"/>
      <c r="P11" s="17">
        <v>0</v>
      </c>
      <c r="Q11" s="20"/>
      <c r="R11" s="17">
        <v>0</v>
      </c>
      <c r="T11" s="17">
        <v>40000000</v>
      </c>
      <c r="V11" s="24">
        <v>402</v>
      </c>
      <c r="W11" s="22"/>
      <c r="X11" s="25">
        <v>14550352428</v>
      </c>
      <c r="Y11" s="22"/>
      <c r="Z11" s="25">
        <v>15984324000</v>
      </c>
      <c r="AB11" s="42">
        <f t="shared" si="0"/>
        <v>1.7978962453703434E-2</v>
      </c>
    </row>
    <row r="12" spans="1:33" ht="21.75" customHeight="1">
      <c r="A12" s="94" t="s">
        <v>21</v>
      </c>
      <c r="B12" s="94"/>
      <c r="C12" s="94"/>
      <c r="E12" s="95">
        <v>1735520</v>
      </c>
      <c r="F12" s="95"/>
      <c r="H12" s="25">
        <v>23046995897</v>
      </c>
      <c r="I12" s="22"/>
      <c r="J12" s="25">
        <v>19253161200.959999</v>
      </c>
      <c r="L12" s="17">
        <v>0</v>
      </c>
      <c r="M12" s="20"/>
      <c r="N12" s="17">
        <v>0</v>
      </c>
      <c r="O12" s="20"/>
      <c r="P12" s="17">
        <v>0</v>
      </c>
      <c r="Q12" s="20"/>
      <c r="R12" s="17">
        <v>0</v>
      </c>
      <c r="T12" s="17">
        <v>1735520</v>
      </c>
      <c r="V12" s="24">
        <v>11120</v>
      </c>
      <c r="W12" s="22"/>
      <c r="X12" s="25">
        <v>23046995897</v>
      </c>
      <c r="Y12" s="22"/>
      <c r="Z12" s="25">
        <v>19184153454.720001</v>
      </c>
      <c r="AB12" s="42">
        <f t="shared" si="0"/>
        <v>2.1578089550017623E-2</v>
      </c>
    </row>
    <row r="13" spans="1:33" ht="21.75" customHeight="1">
      <c r="A13" s="94" t="s">
        <v>22</v>
      </c>
      <c r="B13" s="94"/>
      <c r="C13" s="94"/>
      <c r="E13" s="95">
        <v>1750000</v>
      </c>
      <c r="F13" s="95"/>
      <c r="H13" s="25">
        <v>3871011690</v>
      </c>
      <c r="I13" s="22"/>
      <c r="J13" s="25">
        <v>6126827175</v>
      </c>
      <c r="L13" s="17">
        <v>0</v>
      </c>
      <c r="M13" s="20"/>
      <c r="N13" s="17">
        <v>0</v>
      </c>
      <c r="O13" s="20"/>
      <c r="P13" s="17">
        <v>0</v>
      </c>
      <c r="Q13" s="20"/>
      <c r="R13" s="17">
        <v>0</v>
      </c>
      <c r="T13" s="17">
        <v>1750000</v>
      </c>
      <c r="V13" s="24">
        <v>3449</v>
      </c>
      <c r="W13" s="22"/>
      <c r="X13" s="25">
        <v>3871011690</v>
      </c>
      <c r="Y13" s="22"/>
      <c r="Z13" s="25">
        <v>5999837287.5</v>
      </c>
      <c r="AB13" s="42">
        <f t="shared" si="0"/>
        <v>6.7485399645485378E-3</v>
      </c>
    </row>
    <row r="14" spans="1:33" ht="21.75" customHeight="1">
      <c r="A14" s="94" t="s">
        <v>23</v>
      </c>
      <c r="B14" s="94"/>
      <c r="C14" s="94"/>
      <c r="E14" s="95">
        <v>60000000</v>
      </c>
      <c r="F14" s="95"/>
      <c r="H14" s="25">
        <v>38387674375</v>
      </c>
      <c r="I14" s="22"/>
      <c r="J14" s="25">
        <v>27435780000</v>
      </c>
      <c r="L14" s="17">
        <v>0</v>
      </c>
      <c r="M14" s="20"/>
      <c r="N14" s="17">
        <v>0</v>
      </c>
      <c r="O14" s="20"/>
      <c r="P14" s="17">
        <v>0</v>
      </c>
      <c r="Q14" s="20"/>
      <c r="R14" s="17">
        <v>0</v>
      </c>
      <c r="T14" s="17">
        <v>60000000</v>
      </c>
      <c r="V14" s="24">
        <v>465</v>
      </c>
      <c r="W14" s="22"/>
      <c r="X14" s="25">
        <v>38387674375</v>
      </c>
      <c r="Y14" s="22"/>
      <c r="Z14" s="25">
        <v>27733995000</v>
      </c>
      <c r="AB14" s="42">
        <f t="shared" si="0"/>
        <v>3.1194841570791405E-2</v>
      </c>
    </row>
    <row r="15" spans="1:33" ht="21.75" customHeight="1">
      <c r="A15" s="94" t="s">
        <v>24</v>
      </c>
      <c r="B15" s="94"/>
      <c r="C15" s="94"/>
      <c r="E15" s="95">
        <v>39313066</v>
      </c>
      <c r="F15" s="95"/>
      <c r="H15" s="25">
        <v>24949838405</v>
      </c>
      <c r="I15" s="22"/>
      <c r="J15" s="25">
        <v>39391786483.358398</v>
      </c>
      <c r="L15" s="17">
        <v>0</v>
      </c>
      <c r="M15" s="20"/>
      <c r="N15" s="17">
        <v>0</v>
      </c>
      <c r="O15" s="20"/>
      <c r="P15" s="17">
        <v>0</v>
      </c>
      <c r="Q15" s="20"/>
      <c r="R15" s="17">
        <v>0</v>
      </c>
      <c r="T15" s="17">
        <v>39313066</v>
      </c>
      <c r="V15" s="24">
        <v>1009</v>
      </c>
      <c r="W15" s="22"/>
      <c r="X15" s="25">
        <v>24949838405</v>
      </c>
      <c r="Y15" s="22"/>
      <c r="Z15" s="25">
        <v>39430865636.6157</v>
      </c>
      <c r="AB15" s="42">
        <f t="shared" si="0"/>
        <v>4.4351331516912354E-2</v>
      </c>
    </row>
    <row r="16" spans="1:33" ht="21.75" customHeight="1">
      <c r="A16" s="94" t="s">
        <v>25</v>
      </c>
      <c r="B16" s="94"/>
      <c r="C16" s="94"/>
      <c r="E16" s="95">
        <v>5769173</v>
      </c>
      <c r="F16" s="95"/>
      <c r="H16" s="25">
        <v>8158146217</v>
      </c>
      <c r="I16" s="22"/>
      <c r="J16" s="25">
        <v>18816031106.152599</v>
      </c>
      <c r="L16" s="17">
        <v>0</v>
      </c>
      <c r="M16" s="20"/>
      <c r="N16" s="17">
        <v>0</v>
      </c>
      <c r="O16" s="20"/>
      <c r="P16" s="17">
        <v>0</v>
      </c>
      <c r="Q16" s="20"/>
      <c r="R16" s="17">
        <v>0</v>
      </c>
      <c r="T16" s="17">
        <v>5769173</v>
      </c>
      <c r="V16" s="24">
        <v>3535</v>
      </c>
      <c r="W16" s="22"/>
      <c r="X16" s="25">
        <v>8158146217</v>
      </c>
      <c r="Y16" s="22"/>
      <c r="Z16" s="25">
        <v>20272682096.9977</v>
      </c>
      <c r="AB16" s="42">
        <f t="shared" si="0"/>
        <v>2.2802452594040724E-2</v>
      </c>
    </row>
    <row r="17" spans="1:28" ht="21.75" customHeight="1">
      <c r="A17" s="94" t="s">
        <v>26</v>
      </c>
      <c r="B17" s="94"/>
      <c r="C17" s="94"/>
      <c r="E17" s="95">
        <v>426720</v>
      </c>
      <c r="F17" s="95"/>
      <c r="H17" s="25">
        <v>619940930</v>
      </c>
      <c r="I17" s="22"/>
      <c r="J17" s="25">
        <v>817396817.83200002</v>
      </c>
      <c r="L17" s="17">
        <v>0</v>
      </c>
      <c r="M17" s="20"/>
      <c r="N17" s="17">
        <v>0</v>
      </c>
      <c r="O17" s="20"/>
      <c r="P17" s="17">
        <v>0</v>
      </c>
      <c r="Q17" s="20"/>
      <c r="R17" s="17">
        <v>0</v>
      </c>
      <c r="T17" s="17">
        <v>426720</v>
      </c>
      <c r="V17" s="24">
        <v>1840</v>
      </c>
      <c r="W17" s="22"/>
      <c r="X17" s="25">
        <v>619940930</v>
      </c>
      <c r="Y17" s="22"/>
      <c r="Z17" s="25">
        <v>780493069.44000006</v>
      </c>
      <c r="AB17" s="42">
        <f t="shared" si="0"/>
        <v>8.7788858576925163E-4</v>
      </c>
    </row>
    <row r="18" spans="1:28" ht="21.75" customHeight="1">
      <c r="A18" s="94" t="s">
        <v>27</v>
      </c>
      <c r="B18" s="94"/>
      <c r="C18" s="94"/>
      <c r="E18" s="95">
        <v>1891700</v>
      </c>
      <c r="F18" s="95"/>
      <c r="H18" s="25">
        <v>6613179564</v>
      </c>
      <c r="I18" s="22"/>
      <c r="J18" s="25">
        <v>3945172319.73</v>
      </c>
      <c r="L18" s="17">
        <v>0</v>
      </c>
      <c r="M18" s="20"/>
      <c r="N18" s="17">
        <v>0</v>
      </c>
      <c r="O18" s="20"/>
      <c r="P18" s="17">
        <v>0</v>
      </c>
      <c r="Q18" s="20"/>
      <c r="R18" s="17">
        <v>0</v>
      </c>
      <c r="T18" s="17">
        <v>1891700</v>
      </c>
      <c r="V18" s="24">
        <v>2122</v>
      </c>
      <c r="W18" s="22"/>
      <c r="X18" s="25">
        <v>6613179564</v>
      </c>
      <c r="Y18" s="22"/>
      <c r="Z18" s="25">
        <v>3990302984.9699998</v>
      </c>
      <c r="AB18" s="42">
        <f t="shared" si="0"/>
        <v>4.4882415762891419E-3</v>
      </c>
    </row>
    <row r="19" spans="1:28" ht="21.75" customHeight="1">
      <c r="A19" s="94" t="s">
        <v>28</v>
      </c>
      <c r="B19" s="94"/>
      <c r="C19" s="94"/>
      <c r="E19" s="95">
        <v>6062500</v>
      </c>
      <c r="F19" s="95"/>
      <c r="H19" s="25">
        <v>27319879308</v>
      </c>
      <c r="I19" s="22"/>
      <c r="J19" s="25">
        <v>22550894043.75</v>
      </c>
      <c r="L19" s="17">
        <v>0</v>
      </c>
      <c r="M19" s="20"/>
      <c r="N19" s="17">
        <v>0</v>
      </c>
      <c r="O19" s="20"/>
      <c r="P19" s="17">
        <v>0</v>
      </c>
      <c r="Q19" s="20"/>
      <c r="R19" s="17">
        <v>0</v>
      </c>
      <c r="T19" s="17">
        <v>6062500</v>
      </c>
      <c r="V19" s="24">
        <v>4037</v>
      </c>
      <c r="W19" s="22"/>
      <c r="X19" s="25">
        <v>27319879308</v>
      </c>
      <c r="Y19" s="22"/>
      <c r="Z19" s="25">
        <v>24328690340.625</v>
      </c>
      <c r="AB19" s="42">
        <f t="shared" si="0"/>
        <v>2.7364598601847302E-2</v>
      </c>
    </row>
    <row r="20" spans="1:28" ht="21.75" customHeight="1">
      <c r="A20" s="94" t="s">
        <v>29</v>
      </c>
      <c r="B20" s="94"/>
      <c r="C20" s="94"/>
      <c r="E20" s="95">
        <v>4600000</v>
      </c>
      <c r="F20" s="95"/>
      <c r="H20" s="25">
        <v>14702687377</v>
      </c>
      <c r="I20" s="22"/>
      <c r="J20" s="25">
        <v>14312331900</v>
      </c>
      <c r="L20" s="17">
        <v>0</v>
      </c>
      <c r="M20" s="20"/>
      <c r="N20" s="17">
        <v>0</v>
      </c>
      <c r="O20" s="20"/>
      <c r="P20" s="17">
        <v>0</v>
      </c>
      <c r="Q20" s="20"/>
      <c r="R20" s="17">
        <v>0</v>
      </c>
      <c r="T20" s="17">
        <v>4600000</v>
      </c>
      <c r="V20" s="24">
        <v>3476</v>
      </c>
      <c r="W20" s="22"/>
      <c r="X20" s="25">
        <v>14702687377</v>
      </c>
      <c r="Y20" s="22"/>
      <c r="Z20" s="25">
        <v>15894461880</v>
      </c>
      <c r="AB20" s="42">
        <f t="shared" si="0"/>
        <v>1.7877886694635348E-2</v>
      </c>
    </row>
    <row r="21" spans="1:28" ht="21.75" customHeight="1">
      <c r="A21" s="94" t="s">
        <v>30</v>
      </c>
      <c r="B21" s="94"/>
      <c r="C21" s="94"/>
      <c r="E21" s="95">
        <v>4000000</v>
      </c>
      <c r="F21" s="95"/>
      <c r="H21" s="25">
        <v>14046504299</v>
      </c>
      <c r="I21" s="22"/>
      <c r="J21" s="25">
        <v>10055809800</v>
      </c>
      <c r="L21" s="17">
        <v>0</v>
      </c>
      <c r="M21" s="20"/>
      <c r="N21" s="17">
        <v>0</v>
      </c>
      <c r="O21" s="20"/>
      <c r="P21" s="17">
        <v>0</v>
      </c>
      <c r="Q21" s="20"/>
      <c r="R21" s="17">
        <v>0</v>
      </c>
      <c r="T21" s="17">
        <v>4000000</v>
      </c>
      <c r="V21" s="24">
        <v>2393</v>
      </c>
      <c r="W21" s="22"/>
      <c r="X21" s="25">
        <v>14046504299</v>
      </c>
      <c r="Y21" s="22"/>
      <c r="Z21" s="25">
        <v>9515046600</v>
      </c>
      <c r="AB21" s="42">
        <f t="shared" si="0"/>
        <v>1.0702402276545352E-2</v>
      </c>
    </row>
    <row r="22" spans="1:28" ht="21.75" customHeight="1">
      <c r="A22" s="94" t="s">
        <v>31</v>
      </c>
      <c r="B22" s="94"/>
      <c r="C22" s="94"/>
      <c r="E22" s="95">
        <v>50000</v>
      </c>
      <c r="F22" s="95"/>
      <c r="H22" s="25">
        <v>13761258598</v>
      </c>
      <c r="I22" s="22"/>
      <c r="J22" s="25">
        <v>13373451675</v>
      </c>
      <c r="L22" s="17">
        <v>0</v>
      </c>
      <c r="M22" s="20"/>
      <c r="N22" s="17">
        <v>0</v>
      </c>
      <c r="O22" s="20"/>
      <c r="P22" s="17">
        <v>0</v>
      </c>
      <c r="Q22" s="20"/>
      <c r="R22" s="17">
        <v>0</v>
      </c>
      <c r="T22" s="17">
        <v>50000</v>
      </c>
      <c r="V22" s="24">
        <v>250640</v>
      </c>
      <c r="W22" s="22"/>
      <c r="X22" s="25">
        <v>13761258598</v>
      </c>
      <c r="Y22" s="22"/>
      <c r="Z22" s="25">
        <v>12457434600</v>
      </c>
      <c r="AB22" s="42">
        <f t="shared" si="0"/>
        <v>1.4011962529217128E-2</v>
      </c>
    </row>
    <row r="23" spans="1:28" ht="21.75" customHeight="1">
      <c r="A23" s="94" t="s">
        <v>32</v>
      </c>
      <c r="B23" s="94"/>
      <c r="C23" s="94"/>
      <c r="E23" s="95">
        <v>100000</v>
      </c>
      <c r="F23" s="95"/>
      <c r="H23" s="25">
        <v>2651405291</v>
      </c>
      <c r="I23" s="22"/>
      <c r="J23" s="25">
        <v>3136227750</v>
      </c>
      <c r="L23" s="17">
        <v>0</v>
      </c>
      <c r="M23" s="20"/>
      <c r="N23" s="17">
        <v>0</v>
      </c>
      <c r="O23" s="20"/>
      <c r="P23" s="17">
        <v>0</v>
      </c>
      <c r="Q23" s="20"/>
      <c r="R23" s="17">
        <v>0</v>
      </c>
      <c r="T23" s="17">
        <v>100000</v>
      </c>
      <c r="V23" s="24">
        <v>28750</v>
      </c>
      <c r="W23" s="22"/>
      <c r="X23" s="25">
        <v>2651405291</v>
      </c>
      <c r="Y23" s="22"/>
      <c r="Z23" s="25">
        <v>2857893750</v>
      </c>
      <c r="AB23" s="42">
        <f t="shared" si="0"/>
        <v>3.2145222048754582E-3</v>
      </c>
    </row>
    <row r="24" spans="1:28" ht="21.75" customHeight="1">
      <c r="A24" s="94" t="s">
        <v>33</v>
      </c>
      <c r="B24" s="94"/>
      <c r="C24" s="94"/>
      <c r="E24" s="95">
        <v>250000</v>
      </c>
      <c r="F24" s="95"/>
      <c r="H24" s="25">
        <v>11623044150</v>
      </c>
      <c r="I24" s="22"/>
      <c r="J24" s="25">
        <v>14475853122</v>
      </c>
      <c r="L24" s="17">
        <v>0</v>
      </c>
      <c r="M24" s="20"/>
      <c r="N24" s="17">
        <v>0</v>
      </c>
      <c r="O24" s="20"/>
      <c r="P24" s="17">
        <v>0</v>
      </c>
      <c r="Q24" s="20"/>
      <c r="R24" s="17">
        <v>0</v>
      </c>
      <c r="T24" s="17">
        <v>250000</v>
      </c>
      <c r="V24" s="24">
        <v>69650</v>
      </c>
      <c r="W24" s="22"/>
      <c r="X24" s="25">
        <v>11623044150</v>
      </c>
      <c r="Y24" s="22"/>
      <c r="Z24" s="25">
        <v>17308895625</v>
      </c>
      <c r="AB24" s="42">
        <f t="shared" si="0"/>
        <v>1.9468823614745709E-2</v>
      </c>
    </row>
    <row r="25" spans="1:28" ht="21.75" customHeight="1">
      <c r="A25" s="94" t="s">
        <v>34</v>
      </c>
      <c r="B25" s="94"/>
      <c r="C25" s="94"/>
      <c r="E25" s="95">
        <v>10660149</v>
      </c>
      <c r="F25" s="95"/>
      <c r="H25" s="25">
        <v>11847785845</v>
      </c>
      <c r="I25" s="22"/>
      <c r="J25" s="25">
        <v>14083042359.775</v>
      </c>
      <c r="L25" s="17">
        <v>0</v>
      </c>
      <c r="M25" s="20"/>
      <c r="N25" s="17">
        <v>0</v>
      </c>
      <c r="O25" s="20"/>
      <c r="P25" s="17">
        <v>0</v>
      </c>
      <c r="Q25" s="20"/>
      <c r="R25" s="17">
        <v>0</v>
      </c>
      <c r="T25" s="17">
        <v>10660149</v>
      </c>
      <c r="V25" s="24">
        <v>1408</v>
      </c>
      <c r="W25" s="22"/>
      <c r="X25" s="25">
        <v>11847785845</v>
      </c>
      <c r="Y25" s="22"/>
      <c r="Z25" s="25">
        <v>14920183327.7376</v>
      </c>
      <c r="AB25" s="42">
        <f t="shared" si="0"/>
        <v>1.6782030685299314E-2</v>
      </c>
    </row>
    <row r="26" spans="1:28" ht="21.75" customHeight="1">
      <c r="A26" s="94" t="s">
        <v>35</v>
      </c>
      <c r="B26" s="94"/>
      <c r="C26" s="94"/>
      <c r="E26" s="95">
        <v>4600000</v>
      </c>
      <c r="F26" s="95"/>
      <c r="H26" s="25">
        <v>11909255622</v>
      </c>
      <c r="I26" s="22"/>
      <c r="J26" s="25">
        <v>32831483400</v>
      </c>
      <c r="L26" s="17">
        <v>0</v>
      </c>
      <c r="M26" s="20"/>
      <c r="N26" s="17">
        <v>0</v>
      </c>
      <c r="O26" s="20"/>
      <c r="P26" s="17">
        <v>0</v>
      </c>
      <c r="Q26" s="20"/>
      <c r="R26" s="17">
        <v>0</v>
      </c>
      <c r="T26" s="17">
        <v>4600000</v>
      </c>
      <c r="V26" s="24">
        <v>6720</v>
      </c>
      <c r="W26" s="22"/>
      <c r="X26" s="25">
        <v>11909255622</v>
      </c>
      <c r="Y26" s="22"/>
      <c r="Z26" s="25">
        <v>30728073600</v>
      </c>
      <c r="AB26" s="42">
        <f t="shared" si="0"/>
        <v>3.4562542746820926E-2</v>
      </c>
    </row>
    <row r="27" spans="1:28" ht="21.75" customHeight="1">
      <c r="A27" s="94" t="s">
        <v>36</v>
      </c>
      <c r="B27" s="94"/>
      <c r="C27" s="94"/>
      <c r="E27" s="95">
        <v>428500</v>
      </c>
      <c r="F27" s="95"/>
      <c r="H27" s="25">
        <v>18306601308</v>
      </c>
      <c r="I27" s="22"/>
      <c r="J27" s="25">
        <v>18379760832.75</v>
      </c>
      <c r="L27" s="17">
        <v>0</v>
      </c>
      <c r="M27" s="20"/>
      <c r="N27" s="17">
        <v>0</v>
      </c>
      <c r="O27" s="20"/>
      <c r="P27" s="17">
        <v>0</v>
      </c>
      <c r="Q27" s="20"/>
      <c r="R27" s="17">
        <v>0</v>
      </c>
      <c r="T27" s="17">
        <v>428500</v>
      </c>
      <c r="V27" s="24">
        <v>45200</v>
      </c>
      <c r="W27" s="22"/>
      <c r="X27" s="25">
        <v>18306601308</v>
      </c>
      <c r="Y27" s="22"/>
      <c r="Z27" s="25">
        <v>19252959210</v>
      </c>
      <c r="AB27" s="42">
        <f t="shared" si="0"/>
        <v>2.1655481380336992E-2</v>
      </c>
    </row>
    <row r="28" spans="1:28" ht="21.75" customHeight="1">
      <c r="A28" s="94" t="s">
        <v>37</v>
      </c>
      <c r="B28" s="94"/>
      <c r="C28" s="94"/>
      <c r="E28" s="95">
        <v>900000</v>
      </c>
      <c r="F28" s="95"/>
      <c r="H28" s="25">
        <v>2934412033</v>
      </c>
      <c r="I28" s="22"/>
      <c r="J28" s="25">
        <v>3115153890</v>
      </c>
      <c r="L28" s="17">
        <v>0</v>
      </c>
      <c r="M28" s="20"/>
      <c r="N28" s="17">
        <v>0</v>
      </c>
      <c r="O28" s="20"/>
      <c r="P28" s="17">
        <v>0</v>
      </c>
      <c r="Q28" s="20"/>
      <c r="R28" s="17">
        <v>0</v>
      </c>
      <c r="T28" s="17">
        <v>900000</v>
      </c>
      <c r="V28" s="24">
        <v>3517</v>
      </c>
      <c r="W28" s="22"/>
      <c r="X28" s="25">
        <v>2934412033</v>
      </c>
      <c r="Y28" s="22"/>
      <c r="Z28" s="25">
        <v>3146466465</v>
      </c>
      <c r="AB28" s="42">
        <f t="shared" si="0"/>
        <v>3.539105090466883E-3</v>
      </c>
    </row>
    <row r="29" spans="1:28" ht="21.75" customHeight="1">
      <c r="A29" s="94" t="s">
        <v>38</v>
      </c>
      <c r="B29" s="94"/>
      <c r="C29" s="94"/>
      <c r="E29" s="95">
        <v>1000000</v>
      </c>
      <c r="F29" s="95"/>
      <c r="H29" s="25">
        <v>6260679538</v>
      </c>
      <c r="I29" s="22"/>
      <c r="J29" s="25">
        <v>5596501500</v>
      </c>
      <c r="L29" s="17">
        <v>0</v>
      </c>
      <c r="M29" s="20"/>
      <c r="N29" s="17">
        <v>0</v>
      </c>
      <c r="O29" s="20"/>
      <c r="P29" s="17">
        <v>0</v>
      </c>
      <c r="Q29" s="20"/>
      <c r="R29" s="17">
        <v>0</v>
      </c>
      <c r="T29" s="17">
        <v>1000000</v>
      </c>
      <c r="V29" s="24">
        <v>5860</v>
      </c>
      <c r="W29" s="22"/>
      <c r="X29" s="25">
        <v>6260679538</v>
      </c>
      <c r="Y29" s="22"/>
      <c r="Z29" s="25">
        <v>5825133000</v>
      </c>
      <c r="AB29" s="42">
        <f t="shared" si="0"/>
        <v>6.5520348245461518E-3</v>
      </c>
    </row>
    <row r="30" spans="1:28" ht="21.75" customHeight="1">
      <c r="A30" s="94" t="s">
        <v>39</v>
      </c>
      <c r="B30" s="94"/>
      <c r="C30" s="94"/>
      <c r="E30" s="95">
        <v>617383</v>
      </c>
      <c r="F30" s="95"/>
      <c r="H30" s="25">
        <v>1854876906</v>
      </c>
      <c r="I30" s="22"/>
      <c r="J30" s="25">
        <v>613709571.14999998</v>
      </c>
      <c r="L30" s="17">
        <v>0</v>
      </c>
      <c r="M30" s="20"/>
      <c r="N30" s="17">
        <v>0</v>
      </c>
      <c r="O30" s="20"/>
      <c r="P30" s="17">
        <v>0</v>
      </c>
      <c r="Q30" s="20"/>
      <c r="R30" s="17">
        <v>0</v>
      </c>
      <c r="T30" s="17">
        <v>617383</v>
      </c>
      <c r="V30" s="24">
        <v>1000</v>
      </c>
      <c r="W30" s="22"/>
      <c r="X30" s="25">
        <v>1854876906</v>
      </c>
      <c r="Y30" s="22"/>
      <c r="Z30" s="25">
        <v>613709571.14999998</v>
      </c>
      <c r="AB30" s="42">
        <f t="shared" si="0"/>
        <v>6.9029264779569568E-4</v>
      </c>
    </row>
    <row r="31" spans="1:28" ht="21.75" customHeight="1">
      <c r="A31" s="94" t="s">
        <v>40</v>
      </c>
      <c r="B31" s="94"/>
      <c r="C31" s="94"/>
      <c r="E31" s="95">
        <v>217280</v>
      </c>
      <c r="F31" s="95"/>
      <c r="H31" s="25">
        <v>98210560</v>
      </c>
      <c r="I31" s="22"/>
      <c r="J31" s="25">
        <v>200220119.56799999</v>
      </c>
      <c r="L31" s="17">
        <v>0</v>
      </c>
      <c r="M31" s="20"/>
      <c r="N31" s="17">
        <v>0</v>
      </c>
      <c r="O31" s="20"/>
      <c r="P31" s="17">
        <v>0</v>
      </c>
      <c r="Q31" s="20"/>
      <c r="R31" s="17">
        <v>0</v>
      </c>
      <c r="T31" s="17">
        <v>217280</v>
      </c>
      <c r="V31" s="24">
        <v>840</v>
      </c>
      <c r="W31" s="22"/>
      <c r="X31" s="25">
        <v>98210560</v>
      </c>
      <c r="Y31" s="22"/>
      <c r="Z31" s="25">
        <v>181429234.56</v>
      </c>
      <c r="AB31" s="42">
        <f t="shared" si="0"/>
        <v>2.0406927413122965E-4</v>
      </c>
    </row>
    <row r="32" spans="1:28" ht="21.75" customHeight="1">
      <c r="A32" s="94" t="s">
        <v>41</v>
      </c>
      <c r="B32" s="94"/>
      <c r="C32" s="94"/>
      <c r="E32" s="95">
        <v>650000</v>
      </c>
      <c r="F32" s="95"/>
      <c r="H32" s="25">
        <v>20168699200</v>
      </c>
      <c r="I32" s="22"/>
      <c r="J32" s="25">
        <v>18162784575</v>
      </c>
      <c r="L32" s="17">
        <v>0</v>
      </c>
      <c r="M32" s="20"/>
      <c r="N32" s="17">
        <v>0</v>
      </c>
      <c r="O32" s="20"/>
      <c r="P32" s="17">
        <v>0</v>
      </c>
      <c r="Q32" s="20"/>
      <c r="R32" s="17">
        <v>0</v>
      </c>
      <c r="T32" s="17">
        <v>650000</v>
      </c>
      <c r="V32" s="24">
        <v>29160</v>
      </c>
      <c r="W32" s="22"/>
      <c r="X32" s="25">
        <v>20168699200</v>
      </c>
      <c r="Y32" s="22"/>
      <c r="Z32" s="25">
        <v>18841223700</v>
      </c>
      <c r="AB32" s="42">
        <f t="shared" si="0"/>
        <v>2.1192366563898935E-2</v>
      </c>
    </row>
    <row r="33" spans="1:28" ht="21.75" customHeight="1">
      <c r="A33" s="94" t="s">
        <v>42</v>
      </c>
      <c r="B33" s="94"/>
      <c r="C33" s="94"/>
      <c r="E33" s="95">
        <v>595000</v>
      </c>
      <c r="F33" s="95"/>
      <c r="H33" s="25">
        <v>11029405607</v>
      </c>
      <c r="I33" s="22"/>
      <c r="J33" s="25">
        <v>17300197687.5</v>
      </c>
      <c r="L33" s="17">
        <v>0</v>
      </c>
      <c r="M33" s="20"/>
      <c r="N33" s="17">
        <v>0</v>
      </c>
      <c r="O33" s="20"/>
      <c r="P33" s="17">
        <v>0</v>
      </c>
      <c r="Q33" s="20"/>
      <c r="R33" s="17">
        <v>0</v>
      </c>
      <c r="T33" s="17">
        <v>595000</v>
      </c>
      <c r="V33" s="24">
        <v>27550</v>
      </c>
      <c r="W33" s="22"/>
      <c r="X33" s="25">
        <v>11029405607</v>
      </c>
      <c r="Y33" s="22"/>
      <c r="Z33" s="25">
        <v>16294716112.5</v>
      </c>
      <c r="AB33" s="42">
        <f t="shared" si="0"/>
        <v>1.8328087517519905E-2</v>
      </c>
    </row>
    <row r="34" spans="1:28" ht="21.75" customHeight="1">
      <c r="A34" s="94" t="s">
        <v>43</v>
      </c>
      <c r="B34" s="94"/>
      <c r="C34" s="94"/>
      <c r="E34" s="95">
        <v>5020000</v>
      </c>
      <c r="F34" s="95"/>
      <c r="H34" s="25">
        <v>28893588335</v>
      </c>
      <c r="I34" s="22"/>
      <c r="J34" s="25">
        <v>29391871590</v>
      </c>
      <c r="L34" s="17">
        <v>0</v>
      </c>
      <c r="M34" s="20"/>
      <c r="N34" s="17">
        <v>0</v>
      </c>
      <c r="O34" s="20"/>
      <c r="P34" s="24">
        <v>-800000</v>
      </c>
      <c r="Q34" s="20"/>
      <c r="R34" s="7">
        <v>4604555910</v>
      </c>
      <c r="T34" s="17">
        <v>4220000</v>
      </c>
      <c r="V34" s="24">
        <v>5120</v>
      </c>
      <c r="W34" s="22"/>
      <c r="X34" s="25">
        <v>24289032425</v>
      </c>
      <c r="Y34" s="22"/>
      <c r="Z34" s="25">
        <v>21477841920</v>
      </c>
      <c r="AB34" s="42">
        <f t="shared" si="0"/>
        <v>2.4158000893016035E-2</v>
      </c>
    </row>
    <row r="35" spans="1:28" ht="21.75" customHeight="1">
      <c r="A35" s="94" t="s">
        <v>44</v>
      </c>
      <c r="B35" s="94"/>
      <c r="C35" s="94"/>
      <c r="E35" s="95">
        <v>1440000</v>
      </c>
      <c r="F35" s="95"/>
      <c r="H35" s="25">
        <v>6037597681</v>
      </c>
      <c r="I35" s="22"/>
      <c r="J35" s="25">
        <v>4707979848</v>
      </c>
      <c r="L35" s="17">
        <v>0</v>
      </c>
      <c r="M35" s="20"/>
      <c r="N35" s="17">
        <v>0</v>
      </c>
      <c r="O35" s="20"/>
      <c r="P35" s="17">
        <v>0</v>
      </c>
      <c r="Q35" s="20"/>
      <c r="R35" s="17">
        <v>0</v>
      </c>
      <c r="T35" s="17">
        <v>1440000</v>
      </c>
      <c r="V35" s="24">
        <v>3175</v>
      </c>
      <c r="W35" s="22"/>
      <c r="X35" s="25">
        <v>6037597681</v>
      </c>
      <c r="Y35" s="22"/>
      <c r="Z35" s="25">
        <v>4544796600</v>
      </c>
      <c r="AB35" s="42">
        <f t="shared" si="0"/>
        <v>5.111928876761946E-3</v>
      </c>
    </row>
    <row r="36" spans="1:28" ht="21.75" customHeight="1">
      <c r="A36" s="94" t="s">
        <v>45</v>
      </c>
      <c r="B36" s="94"/>
      <c r="C36" s="94"/>
      <c r="E36" s="95">
        <v>600000</v>
      </c>
      <c r="F36" s="95"/>
      <c r="H36" s="25">
        <v>7875851981</v>
      </c>
      <c r="I36" s="22"/>
      <c r="J36" s="25">
        <v>8505091800</v>
      </c>
      <c r="L36" s="17">
        <v>0</v>
      </c>
      <c r="M36" s="20"/>
      <c r="N36" s="17">
        <v>0</v>
      </c>
      <c r="O36" s="20"/>
      <c r="P36" s="17">
        <v>0</v>
      </c>
      <c r="Q36" s="20"/>
      <c r="R36" s="17">
        <v>0</v>
      </c>
      <c r="T36" s="17">
        <v>600000</v>
      </c>
      <c r="V36" s="24">
        <v>12980</v>
      </c>
      <c r="W36" s="22"/>
      <c r="X36" s="25">
        <v>7875851981</v>
      </c>
      <c r="Y36" s="22"/>
      <c r="Z36" s="25">
        <v>7741661400</v>
      </c>
      <c r="AB36" s="42">
        <f t="shared" si="0"/>
        <v>8.7077213675026324E-3</v>
      </c>
    </row>
    <row r="37" spans="1:28" ht="21.75" customHeight="1">
      <c r="A37" s="94" t="s">
        <v>46</v>
      </c>
      <c r="B37" s="94"/>
      <c r="C37" s="94"/>
      <c r="E37" s="95">
        <v>1000000</v>
      </c>
      <c r="F37" s="95"/>
      <c r="H37" s="25">
        <v>5765170532</v>
      </c>
      <c r="I37" s="22"/>
      <c r="J37" s="25">
        <v>5556739500</v>
      </c>
      <c r="L37" s="17">
        <v>0</v>
      </c>
      <c r="M37" s="20"/>
      <c r="N37" s="17">
        <v>0</v>
      </c>
      <c r="O37" s="20"/>
      <c r="P37" s="17">
        <v>0</v>
      </c>
      <c r="Q37" s="20"/>
      <c r="R37" s="17">
        <v>0</v>
      </c>
      <c r="T37" s="17">
        <v>1000000</v>
      </c>
      <c r="V37" s="24">
        <v>4860</v>
      </c>
      <c r="W37" s="22"/>
      <c r="X37" s="25">
        <v>5765170532</v>
      </c>
      <c r="Y37" s="22"/>
      <c r="Z37" s="25">
        <v>4831083000</v>
      </c>
      <c r="AB37" s="42">
        <f t="shared" si="0"/>
        <v>5.4339401445894706E-3</v>
      </c>
    </row>
    <row r="38" spans="1:28" ht="21.75" customHeight="1">
      <c r="A38" s="94" t="s">
        <v>47</v>
      </c>
      <c r="B38" s="94"/>
      <c r="C38" s="94"/>
      <c r="E38" s="95">
        <v>1200000</v>
      </c>
      <c r="F38" s="95"/>
      <c r="H38" s="25">
        <v>12046928609</v>
      </c>
      <c r="I38" s="22"/>
      <c r="J38" s="25">
        <v>9542880000</v>
      </c>
      <c r="L38" s="17">
        <v>0</v>
      </c>
      <c r="M38" s="20"/>
      <c r="N38" s="17">
        <v>0</v>
      </c>
      <c r="O38" s="20"/>
      <c r="P38" s="17">
        <v>0</v>
      </c>
      <c r="Q38" s="20"/>
      <c r="R38" s="17">
        <v>0</v>
      </c>
      <c r="T38" s="17">
        <v>1200000</v>
      </c>
      <c r="V38" s="24">
        <v>8030</v>
      </c>
      <c r="W38" s="22"/>
      <c r="X38" s="25">
        <v>12046928609</v>
      </c>
      <c r="Y38" s="22"/>
      <c r="Z38" s="25">
        <v>9578665800</v>
      </c>
      <c r="AB38" s="42">
        <f t="shared" si="0"/>
        <v>1.077396033606258E-2</v>
      </c>
    </row>
    <row r="39" spans="1:28" ht="21.75" customHeight="1">
      <c r="A39" s="94" t="s">
        <v>48</v>
      </c>
      <c r="B39" s="94"/>
      <c r="C39" s="94"/>
      <c r="E39" s="95">
        <v>200000</v>
      </c>
      <c r="F39" s="95"/>
      <c r="H39" s="25">
        <v>6928423606</v>
      </c>
      <c r="I39" s="22"/>
      <c r="J39" s="25">
        <v>5501072700</v>
      </c>
      <c r="L39" s="17">
        <v>0</v>
      </c>
      <c r="M39" s="20"/>
      <c r="N39" s="17">
        <v>0</v>
      </c>
      <c r="O39" s="20"/>
      <c r="P39" s="17">
        <v>0</v>
      </c>
      <c r="Q39" s="20"/>
      <c r="R39" s="17">
        <v>0</v>
      </c>
      <c r="T39" s="17">
        <v>200000</v>
      </c>
      <c r="V39" s="24">
        <v>29000</v>
      </c>
      <c r="W39" s="22"/>
      <c r="X39" s="25">
        <v>6928423606</v>
      </c>
      <c r="Y39" s="22"/>
      <c r="Z39" s="25">
        <v>5765490000</v>
      </c>
      <c r="AB39" s="42">
        <f t="shared" si="0"/>
        <v>6.484949143748751E-3</v>
      </c>
    </row>
    <row r="40" spans="1:28" ht="21.75" customHeight="1">
      <c r="A40" s="94" t="s">
        <v>49</v>
      </c>
      <c r="B40" s="94"/>
      <c r="C40" s="94"/>
      <c r="E40" s="95">
        <v>693476</v>
      </c>
      <c r="F40" s="95"/>
      <c r="H40" s="25">
        <v>15717175845</v>
      </c>
      <c r="I40" s="22"/>
      <c r="J40" s="25">
        <v>18888185007.720001</v>
      </c>
      <c r="L40" s="17">
        <v>0</v>
      </c>
      <c r="M40" s="20"/>
      <c r="N40" s="17">
        <v>0</v>
      </c>
      <c r="O40" s="20"/>
      <c r="P40" s="17">
        <v>0</v>
      </c>
      <c r="Q40" s="20"/>
      <c r="R40" s="17">
        <v>0</v>
      </c>
      <c r="T40" s="17">
        <v>693476</v>
      </c>
      <c r="V40" s="24">
        <v>26100</v>
      </c>
      <c r="W40" s="22"/>
      <c r="X40" s="25">
        <v>15717175845</v>
      </c>
      <c r="Y40" s="22"/>
      <c r="Z40" s="25">
        <v>17992030244.580002</v>
      </c>
      <c r="AB40" s="42">
        <f t="shared" si="0"/>
        <v>2.023720466584639E-2</v>
      </c>
    </row>
    <row r="41" spans="1:28" ht="21.75" customHeight="1">
      <c r="A41" s="94" t="s">
        <v>50</v>
      </c>
      <c r="B41" s="94"/>
      <c r="C41" s="94"/>
      <c r="E41" s="95">
        <v>4000000</v>
      </c>
      <c r="F41" s="95"/>
      <c r="H41" s="25">
        <v>18681549209</v>
      </c>
      <c r="I41" s="22"/>
      <c r="J41" s="25">
        <v>56501802000</v>
      </c>
      <c r="L41" s="17">
        <v>0</v>
      </c>
      <c r="M41" s="20"/>
      <c r="N41" s="17">
        <v>0</v>
      </c>
      <c r="O41" s="20"/>
      <c r="P41" s="17">
        <v>0</v>
      </c>
      <c r="Q41" s="20"/>
      <c r="R41" s="17">
        <v>0</v>
      </c>
      <c r="T41" s="17">
        <v>4000000</v>
      </c>
      <c r="V41" s="24">
        <v>15060</v>
      </c>
      <c r="W41" s="22"/>
      <c r="X41" s="25">
        <v>18681549209</v>
      </c>
      <c r="Y41" s="22"/>
      <c r="Z41" s="25">
        <v>59881572000</v>
      </c>
      <c r="AB41" s="42">
        <f t="shared" si="0"/>
        <v>6.7354023520590472E-2</v>
      </c>
    </row>
    <row r="42" spans="1:28" ht="21.75" customHeight="1">
      <c r="A42" s="94" t="s">
        <v>51</v>
      </c>
      <c r="B42" s="94"/>
      <c r="C42" s="94"/>
      <c r="E42" s="95">
        <v>144172</v>
      </c>
      <c r="F42" s="95"/>
      <c r="H42" s="25">
        <v>3270488232</v>
      </c>
      <c r="I42" s="22"/>
      <c r="J42" s="25">
        <v>15485096781.629999</v>
      </c>
      <c r="L42" s="17">
        <v>0</v>
      </c>
      <c r="M42" s="20"/>
      <c r="N42" s="17">
        <v>0</v>
      </c>
      <c r="O42" s="20"/>
      <c r="P42" s="17">
        <v>0</v>
      </c>
      <c r="Q42" s="20"/>
      <c r="R42" s="17">
        <v>0</v>
      </c>
      <c r="T42" s="17">
        <v>144172</v>
      </c>
      <c r="V42" s="24">
        <v>115090</v>
      </c>
      <c r="W42" s="22"/>
      <c r="X42" s="25">
        <v>3270488232</v>
      </c>
      <c r="Y42" s="22"/>
      <c r="Z42" s="25">
        <v>16494028584.893999</v>
      </c>
      <c r="AB42" s="42">
        <f t="shared" si="0"/>
        <v>1.8552271628010066E-2</v>
      </c>
    </row>
    <row r="43" spans="1:28" ht="21.75" customHeight="1">
      <c r="A43" s="94" t="s">
        <v>52</v>
      </c>
      <c r="B43" s="94"/>
      <c r="C43" s="94"/>
      <c r="E43" s="95">
        <v>1268806</v>
      </c>
      <c r="F43" s="95"/>
      <c r="H43" s="25">
        <v>24663078494</v>
      </c>
      <c r="I43" s="22"/>
      <c r="J43" s="25">
        <v>20407131857.574001</v>
      </c>
      <c r="L43" s="17">
        <v>0</v>
      </c>
      <c r="M43" s="20"/>
      <c r="N43" s="17">
        <v>0</v>
      </c>
      <c r="O43" s="20"/>
      <c r="P43" s="17">
        <v>0</v>
      </c>
      <c r="Q43" s="20"/>
      <c r="R43" s="17">
        <v>0</v>
      </c>
      <c r="T43" s="17">
        <v>1268806</v>
      </c>
      <c r="V43" s="24">
        <v>16540</v>
      </c>
      <c r="W43" s="22"/>
      <c r="X43" s="25">
        <v>24663078494</v>
      </c>
      <c r="Y43" s="22"/>
      <c r="Z43" s="25">
        <v>20861184235.122002</v>
      </c>
      <c r="AB43" s="42">
        <f t="shared" si="0"/>
        <v>2.3464392244742314E-2</v>
      </c>
    </row>
    <row r="44" spans="1:28" ht="21.75" customHeight="1">
      <c r="A44" s="94" t="s">
        <v>53</v>
      </c>
      <c r="B44" s="94"/>
      <c r="C44" s="94"/>
      <c r="E44" s="95">
        <v>1100000</v>
      </c>
      <c r="F44" s="95"/>
      <c r="H44" s="25">
        <v>57737530739</v>
      </c>
      <c r="I44" s="22"/>
      <c r="J44" s="25">
        <v>63048615300</v>
      </c>
      <c r="L44" s="17">
        <v>0</v>
      </c>
      <c r="M44" s="20"/>
      <c r="N44" s="17">
        <v>0</v>
      </c>
      <c r="O44" s="20"/>
      <c r="P44" s="17">
        <v>0</v>
      </c>
      <c r="Q44" s="20"/>
      <c r="R44" s="17">
        <v>0</v>
      </c>
      <c r="T44" s="17">
        <v>1100000</v>
      </c>
      <c r="V44" s="24">
        <v>57330</v>
      </c>
      <c r="W44" s="22"/>
      <c r="X44" s="25">
        <v>57737530739</v>
      </c>
      <c r="Y44" s="22"/>
      <c r="Z44" s="25">
        <v>62687775150</v>
      </c>
      <c r="AB44" s="42">
        <f t="shared" si="0"/>
        <v>7.0510404802108184E-2</v>
      </c>
    </row>
    <row r="45" spans="1:28" ht="21.75" customHeight="1">
      <c r="A45" s="94" t="s">
        <v>54</v>
      </c>
      <c r="B45" s="94"/>
      <c r="C45" s="94"/>
      <c r="E45" s="95">
        <v>6917981</v>
      </c>
      <c r="F45" s="95"/>
      <c r="H45" s="25">
        <v>29857603948</v>
      </c>
      <c r="I45" s="22"/>
      <c r="J45" s="25">
        <v>14551349031.6138</v>
      </c>
      <c r="L45" s="17">
        <v>0</v>
      </c>
      <c r="M45" s="20"/>
      <c r="N45" s="17">
        <v>0</v>
      </c>
      <c r="O45" s="20"/>
      <c r="P45" s="17">
        <v>0</v>
      </c>
      <c r="Q45" s="20"/>
      <c r="R45" s="17">
        <v>0</v>
      </c>
      <c r="T45" s="17">
        <v>6917981</v>
      </c>
      <c r="V45" s="24">
        <v>2099</v>
      </c>
      <c r="W45" s="22"/>
      <c r="X45" s="25">
        <v>29857603948</v>
      </c>
      <c r="Y45" s="22"/>
      <c r="Z45" s="25">
        <v>14434443108.392</v>
      </c>
      <c r="AB45" s="42">
        <f t="shared" si="0"/>
        <v>1.6235676321744857E-2</v>
      </c>
    </row>
    <row r="46" spans="1:28" ht="21.75" customHeight="1">
      <c r="A46" s="94" t="s">
        <v>55</v>
      </c>
      <c r="B46" s="94"/>
      <c r="C46" s="94"/>
      <c r="E46" s="95">
        <v>250000</v>
      </c>
      <c r="F46" s="95"/>
      <c r="H46" s="25">
        <v>1824905501</v>
      </c>
      <c r="I46" s="22"/>
      <c r="J46" s="25">
        <v>1491075000</v>
      </c>
      <c r="L46" s="17">
        <v>0</v>
      </c>
      <c r="M46" s="20"/>
      <c r="N46" s="17">
        <v>0</v>
      </c>
      <c r="O46" s="20"/>
      <c r="P46" s="17">
        <v>0</v>
      </c>
      <c r="Q46" s="20"/>
      <c r="R46" s="17">
        <v>0</v>
      </c>
      <c r="T46" s="17">
        <v>250000</v>
      </c>
      <c r="V46" s="24">
        <v>6360</v>
      </c>
      <c r="W46" s="22"/>
      <c r="X46" s="25">
        <v>1824905501</v>
      </c>
      <c r="Y46" s="22"/>
      <c r="Z46" s="25">
        <v>1580539500</v>
      </c>
      <c r="AB46" s="42">
        <f t="shared" si="0"/>
        <v>1.7777705411311231E-3</v>
      </c>
    </row>
    <row r="47" spans="1:28" ht="21.75" customHeight="1">
      <c r="A47" s="94" t="s">
        <v>56</v>
      </c>
      <c r="B47" s="94"/>
      <c r="C47" s="94"/>
      <c r="E47" s="95">
        <v>3750000</v>
      </c>
      <c r="F47" s="95"/>
      <c r="H47" s="25">
        <v>11808212130</v>
      </c>
      <c r="I47" s="22"/>
      <c r="J47" s="25">
        <v>12182082750</v>
      </c>
      <c r="L47" s="17">
        <v>0</v>
      </c>
      <c r="M47" s="20"/>
      <c r="N47" s="17">
        <v>0</v>
      </c>
      <c r="O47" s="20"/>
      <c r="P47" s="17">
        <v>0</v>
      </c>
      <c r="Q47" s="20"/>
      <c r="R47" s="17">
        <v>0</v>
      </c>
      <c r="T47" s="17">
        <v>3750000</v>
      </c>
      <c r="V47" s="24">
        <v>3039</v>
      </c>
      <c r="W47" s="22"/>
      <c r="X47" s="25">
        <v>11808212130</v>
      </c>
      <c r="Y47" s="22"/>
      <c r="Z47" s="25">
        <v>11328442312.5</v>
      </c>
      <c r="AB47" s="42">
        <f t="shared" si="0"/>
        <v>1.2742086496456327E-2</v>
      </c>
    </row>
    <row r="48" spans="1:28" ht="21.75" customHeight="1">
      <c r="A48" s="94" t="s">
        <v>57</v>
      </c>
      <c r="B48" s="94"/>
      <c r="C48" s="94"/>
      <c r="E48" s="95">
        <v>1206000</v>
      </c>
      <c r="F48" s="95"/>
      <c r="H48" s="25">
        <v>20026106994</v>
      </c>
      <c r="I48" s="22"/>
      <c r="J48" s="25">
        <v>18425929491</v>
      </c>
      <c r="L48" s="17">
        <v>0</v>
      </c>
      <c r="M48" s="20"/>
      <c r="N48" s="17">
        <v>0</v>
      </c>
      <c r="O48" s="20"/>
      <c r="P48" s="17">
        <v>0</v>
      </c>
      <c r="Q48" s="20"/>
      <c r="R48" s="17">
        <v>0</v>
      </c>
      <c r="T48" s="17">
        <v>1206000</v>
      </c>
      <c r="V48" s="24">
        <v>15600</v>
      </c>
      <c r="W48" s="22"/>
      <c r="X48" s="25">
        <v>20026106994</v>
      </c>
      <c r="Y48" s="22"/>
      <c r="Z48" s="25">
        <v>18701659080</v>
      </c>
      <c r="AB48" s="42">
        <f t="shared" si="0"/>
        <v>2.1035386070833016E-2</v>
      </c>
    </row>
    <row r="49" spans="1:28" ht="21.75" customHeight="1">
      <c r="A49" s="94" t="s">
        <v>58</v>
      </c>
      <c r="B49" s="94"/>
      <c r="C49" s="94"/>
      <c r="E49" s="95">
        <v>6800000</v>
      </c>
      <c r="F49" s="95"/>
      <c r="H49" s="25">
        <v>9892674613</v>
      </c>
      <c r="I49" s="22"/>
      <c r="J49" s="25">
        <v>14505972840</v>
      </c>
      <c r="L49" s="17">
        <v>0</v>
      </c>
      <c r="M49" s="20"/>
      <c r="N49" s="17">
        <v>0</v>
      </c>
      <c r="O49" s="20"/>
      <c r="P49" s="17">
        <v>0</v>
      </c>
      <c r="Q49" s="20"/>
      <c r="R49" s="17">
        <v>0</v>
      </c>
      <c r="T49" s="17">
        <v>6800000</v>
      </c>
      <c r="V49" s="24">
        <v>2228</v>
      </c>
      <c r="W49" s="22"/>
      <c r="X49" s="25">
        <v>9892674613</v>
      </c>
      <c r="Y49" s="22"/>
      <c r="Z49" s="25">
        <v>15060255120</v>
      </c>
      <c r="AB49" s="42">
        <f t="shared" si="0"/>
        <v>1.6939581639215703E-2</v>
      </c>
    </row>
    <row r="50" spans="1:28" ht="21.75" customHeight="1">
      <c r="A50" s="94" t="s">
        <v>59</v>
      </c>
      <c r="B50" s="94"/>
      <c r="C50" s="94"/>
      <c r="E50" s="95">
        <v>3280000</v>
      </c>
      <c r="F50" s="95"/>
      <c r="H50" s="25">
        <v>29974190258</v>
      </c>
      <c r="I50" s="22"/>
      <c r="J50" s="25">
        <v>23312460600</v>
      </c>
      <c r="L50" s="17">
        <v>0</v>
      </c>
      <c r="M50" s="20"/>
      <c r="N50" s="17">
        <v>0</v>
      </c>
      <c r="O50" s="20"/>
      <c r="P50" s="17">
        <v>0</v>
      </c>
      <c r="Q50" s="20"/>
      <c r="R50" s="17">
        <v>0</v>
      </c>
      <c r="T50" s="17">
        <v>3280000</v>
      </c>
      <c r="V50" s="24">
        <v>7320</v>
      </c>
      <c r="W50" s="22"/>
      <c r="X50" s="25">
        <v>29974190258</v>
      </c>
      <c r="Y50" s="22"/>
      <c r="Z50" s="25">
        <v>23866742880</v>
      </c>
      <c r="AB50" s="42">
        <f t="shared" si="0"/>
        <v>2.6845006027887933E-2</v>
      </c>
    </row>
    <row r="51" spans="1:28" ht="21.75" customHeight="1">
      <c r="A51" s="94" t="s">
        <v>60</v>
      </c>
      <c r="B51" s="94"/>
      <c r="C51" s="94"/>
      <c r="E51" s="95">
        <v>600000</v>
      </c>
      <c r="F51" s="95"/>
      <c r="H51" s="25">
        <v>8956124786</v>
      </c>
      <c r="I51" s="22"/>
      <c r="J51" s="25">
        <v>8582627700</v>
      </c>
      <c r="L51" s="17">
        <v>0</v>
      </c>
      <c r="M51" s="20"/>
      <c r="N51" s="17">
        <v>0</v>
      </c>
      <c r="O51" s="20"/>
      <c r="P51" s="17">
        <v>0</v>
      </c>
      <c r="Q51" s="20"/>
      <c r="R51" s="17">
        <v>0</v>
      </c>
      <c r="T51" s="17">
        <v>600000</v>
      </c>
      <c r="V51" s="24">
        <v>14210</v>
      </c>
      <c r="W51" s="22"/>
      <c r="X51" s="25">
        <v>8956124786</v>
      </c>
      <c r="Y51" s="22"/>
      <c r="Z51" s="25">
        <v>8475270300</v>
      </c>
      <c r="AB51" s="42">
        <f t="shared" si="0"/>
        <v>9.5328752413106638E-3</v>
      </c>
    </row>
    <row r="52" spans="1:28" ht="21.75" customHeight="1">
      <c r="A52" s="94" t="s">
        <v>61</v>
      </c>
      <c r="B52" s="94"/>
      <c r="C52" s="94"/>
      <c r="E52" s="95">
        <v>175000</v>
      </c>
      <c r="F52" s="95"/>
      <c r="H52" s="25">
        <v>7339157909</v>
      </c>
      <c r="I52" s="22"/>
      <c r="J52" s="25">
        <v>7097517000</v>
      </c>
      <c r="L52" s="17">
        <v>0</v>
      </c>
      <c r="M52" s="20"/>
      <c r="N52" s="17">
        <v>0</v>
      </c>
      <c r="O52" s="20"/>
      <c r="P52" s="17">
        <v>0</v>
      </c>
      <c r="Q52" s="20"/>
      <c r="R52" s="17">
        <v>0</v>
      </c>
      <c r="T52" s="17">
        <v>175000</v>
      </c>
      <c r="V52" s="24">
        <v>42950</v>
      </c>
      <c r="W52" s="22"/>
      <c r="X52" s="25">
        <v>7339157909</v>
      </c>
      <c r="Y52" s="22"/>
      <c r="Z52" s="25">
        <v>7471528312.5</v>
      </c>
      <c r="AB52" s="42">
        <f t="shared" si="0"/>
        <v>8.4038791382244054E-3</v>
      </c>
    </row>
    <row r="53" spans="1:28" ht="21.75" customHeight="1">
      <c r="A53" s="94" t="s">
        <v>62</v>
      </c>
      <c r="B53" s="94"/>
      <c r="C53" s="94"/>
      <c r="E53" s="95">
        <v>4000999</v>
      </c>
      <c r="F53" s="95"/>
      <c r="H53" s="25">
        <v>14722530645</v>
      </c>
      <c r="I53" s="22"/>
      <c r="J53" s="25">
        <v>21635930224.368</v>
      </c>
      <c r="L53" s="17">
        <v>0</v>
      </c>
      <c r="M53" s="20"/>
      <c r="N53" s="17">
        <v>0</v>
      </c>
      <c r="O53" s="20"/>
      <c r="P53" s="17">
        <v>0</v>
      </c>
      <c r="Q53" s="20"/>
      <c r="R53" s="17">
        <v>0</v>
      </c>
      <c r="T53" s="17">
        <v>4000999</v>
      </c>
      <c r="V53" s="24">
        <v>5860</v>
      </c>
      <c r="W53" s="22"/>
      <c r="X53" s="25">
        <v>14722530645</v>
      </c>
      <c r="Y53" s="22"/>
      <c r="Z53" s="25">
        <v>23306351302.867001</v>
      </c>
      <c r="AB53" s="42">
        <f t="shared" si="0"/>
        <v>2.6214684775350394E-2</v>
      </c>
    </row>
    <row r="54" spans="1:28" ht="21.75" customHeight="1">
      <c r="A54" s="94" t="s">
        <v>63</v>
      </c>
      <c r="B54" s="94"/>
      <c r="C54" s="94"/>
      <c r="E54" s="95">
        <v>350000</v>
      </c>
      <c r="F54" s="95"/>
      <c r="H54" s="25">
        <v>2909039013</v>
      </c>
      <c r="I54" s="22"/>
      <c r="J54" s="25">
        <v>1670351912.5</v>
      </c>
      <c r="L54" s="17">
        <v>0</v>
      </c>
      <c r="M54" s="20"/>
      <c r="N54" s="17">
        <v>0</v>
      </c>
      <c r="O54" s="20"/>
      <c r="P54" s="17">
        <v>0</v>
      </c>
      <c r="Q54" s="20"/>
      <c r="R54" s="17">
        <v>0</v>
      </c>
      <c r="T54" s="17">
        <v>350000</v>
      </c>
      <c r="V54" s="24">
        <v>4768</v>
      </c>
      <c r="W54" s="22"/>
      <c r="X54" s="25">
        <v>2909039013</v>
      </c>
      <c r="Y54" s="22"/>
      <c r="Z54" s="25">
        <v>1658870640</v>
      </c>
      <c r="AB54" s="42">
        <f t="shared" si="0"/>
        <v>1.8658764019117095E-3</v>
      </c>
    </row>
    <row r="55" spans="1:28" ht="21.75" customHeight="1">
      <c r="A55" s="94" t="s">
        <v>64</v>
      </c>
      <c r="B55" s="94"/>
      <c r="C55" s="94"/>
      <c r="E55" s="95">
        <v>281250</v>
      </c>
      <c r="F55" s="95"/>
      <c r="H55" s="25">
        <v>2372902604</v>
      </c>
      <c r="I55" s="22"/>
      <c r="J55" s="25">
        <v>4811512640.625</v>
      </c>
      <c r="L55" s="17">
        <v>0</v>
      </c>
      <c r="M55" s="20"/>
      <c r="N55" s="17">
        <v>0</v>
      </c>
      <c r="O55" s="20"/>
      <c r="P55" s="17">
        <v>0</v>
      </c>
      <c r="Q55" s="20"/>
      <c r="R55" s="17">
        <v>0</v>
      </c>
      <c r="T55" s="17">
        <v>281250</v>
      </c>
      <c r="V55" s="24">
        <v>13360</v>
      </c>
      <c r="W55" s="22"/>
      <c r="X55" s="25">
        <v>2372902604</v>
      </c>
      <c r="Y55" s="22"/>
      <c r="Z55" s="25">
        <v>3735142872</v>
      </c>
      <c r="AB55" s="42">
        <f t="shared" si="0"/>
        <v>4.2012407565628681E-3</v>
      </c>
    </row>
    <row r="56" spans="1:28" ht="21.75" customHeight="1">
      <c r="A56" s="94" t="s">
        <v>65</v>
      </c>
      <c r="B56" s="94"/>
      <c r="C56" s="94"/>
      <c r="E56" s="95">
        <v>247253</v>
      </c>
      <c r="F56" s="95"/>
      <c r="H56" s="25">
        <v>2943333051</v>
      </c>
      <c r="I56" s="22"/>
      <c r="J56" s="25">
        <v>2317722795.0495</v>
      </c>
      <c r="L56" s="17">
        <v>0</v>
      </c>
      <c r="M56" s="20"/>
      <c r="N56" s="17">
        <v>0</v>
      </c>
      <c r="O56" s="20"/>
      <c r="P56" s="17">
        <v>0</v>
      </c>
      <c r="Q56" s="20"/>
      <c r="R56" s="17">
        <v>0</v>
      </c>
      <c r="T56" s="17">
        <v>247253</v>
      </c>
      <c r="V56" s="24">
        <v>10700</v>
      </c>
      <c r="W56" s="22"/>
      <c r="X56" s="25">
        <v>2943333051</v>
      </c>
      <c r="Y56" s="22"/>
      <c r="Z56" s="25">
        <v>2629865732.7550001</v>
      </c>
      <c r="AB56" s="42">
        <f t="shared" si="0"/>
        <v>2.9580392181416879E-3</v>
      </c>
    </row>
    <row r="57" spans="1:28" ht="21.75" customHeight="1">
      <c r="A57" s="94" t="s">
        <v>66</v>
      </c>
      <c r="B57" s="94"/>
      <c r="C57" s="94"/>
      <c r="E57" s="95">
        <v>26299529</v>
      </c>
      <c r="F57" s="95"/>
      <c r="H57" s="25">
        <v>34652123000</v>
      </c>
      <c r="I57" s="22"/>
      <c r="J57" s="25">
        <v>30613507805.6689</v>
      </c>
      <c r="L57" s="17">
        <v>0</v>
      </c>
      <c r="M57" s="20"/>
      <c r="N57" s="17">
        <v>0</v>
      </c>
      <c r="O57" s="20"/>
      <c r="P57" s="17">
        <v>0</v>
      </c>
      <c r="Q57" s="20"/>
      <c r="R57" s="17">
        <v>0</v>
      </c>
      <c r="T57" s="17">
        <v>26299529</v>
      </c>
      <c r="V57" s="24">
        <v>1225</v>
      </c>
      <c r="W57" s="22"/>
      <c r="X57" s="25">
        <v>34652123000</v>
      </c>
      <c r="Y57" s="22"/>
      <c r="Z57" s="25">
        <v>32025232333.001301</v>
      </c>
      <c r="AB57" s="42">
        <f t="shared" si="0"/>
        <v>3.6021570238826461E-2</v>
      </c>
    </row>
    <row r="58" spans="1:28" ht="21.75" customHeight="1">
      <c r="A58" s="94" t="s">
        <v>67</v>
      </c>
      <c r="B58" s="94"/>
      <c r="C58" s="94"/>
      <c r="E58" s="95">
        <v>50000</v>
      </c>
      <c r="F58" s="95"/>
      <c r="H58" s="25">
        <v>626067954</v>
      </c>
      <c r="I58" s="22"/>
      <c r="J58" s="25">
        <v>521379225</v>
      </c>
      <c r="L58" s="17">
        <v>0</v>
      </c>
      <c r="M58" s="20"/>
      <c r="N58" s="17">
        <v>0</v>
      </c>
      <c r="O58" s="20"/>
      <c r="P58" s="17">
        <v>0</v>
      </c>
      <c r="Q58" s="20"/>
      <c r="R58" s="17">
        <v>0</v>
      </c>
      <c r="T58" s="17">
        <v>50000</v>
      </c>
      <c r="V58" s="24">
        <v>10040</v>
      </c>
      <c r="W58" s="22"/>
      <c r="X58" s="25">
        <v>626067954</v>
      </c>
      <c r="Y58" s="22"/>
      <c r="Z58" s="25">
        <v>499013100</v>
      </c>
      <c r="AB58" s="42">
        <f t="shared" si="0"/>
        <v>5.6128352933825399E-4</v>
      </c>
    </row>
    <row r="59" spans="1:28" ht="21.75" customHeight="1">
      <c r="A59" s="94" t="s">
        <v>68</v>
      </c>
      <c r="B59" s="94"/>
      <c r="C59" s="94"/>
      <c r="E59" s="95">
        <v>3432565</v>
      </c>
      <c r="F59" s="95"/>
      <c r="H59" s="25">
        <v>15309418059</v>
      </c>
      <c r="I59" s="22"/>
      <c r="J59" s="25">
        <v>14491363838.8477</v>
      </c>
      <c r="L59" s="17">
        <v>50000</v>
      </c>
      <c r="M59" s="20"/>
      <c r="N59" s="7">
        <v>208238909</v>
      </c>
      <c r="O59" s="20"/>
      <c r="P59" s="17">
        <v>0</v>
      </c>
      <c r="Q59" s="20"/>
      <c r="R59" s="17">
        <v>0</v>
      </c>
      <c r="T59" s="17">
        <v>3482565</v>
      </c>
      <c r="V59" s="24">
        <v>4396</v>
      </c>
      <c r="W59" s="22"/>
      <c r="X59" s="25">
        <v>15517656968</v>
      </c>
      <c r="Y59" s="22"/>
      <c r="Z59" s="25">
        <v>15218265073.347</v>
      </c>
      <c r="AB59" s="42">
        <f t="shared" si="0"/>
        <v>1.7117309206458278E-2</v>
      </c>
    </row>
    <row r="60" spans="1:28" ht="21.75" customHeight="1">
      <c r="A60" s="94" t="s">
        <v>69</v>
      </c>
      <c r="B60" s="94"/>
      <c r="C60" s="94"/>
      <c r="E60" s="95">
        <v>4072601</v>
      </c>
      <c r="F60" s="95"/>
      <c r="H60" s="25">
        <v>16976420093</v>
      </c>
      <c r="I60" s="22"/>
      <c r="J60" s="25">
        <v>23561507719.971001</v>
      </c>
      <c r="L60" s="17">
        <v>0</v>
      </c>
      <c r="M60" s="20"/>
      <c r="N60" s="17">
        <v>0</v>
      </c>
      <c r="O60" s="20"/>
      <c r="P60" s="17">
        <v>0</v>
      </c>
      <c r="Q60" s="20"/>
      <c r="R60" s="17">
        <v>0</v>
      </c>
      <c r="T60" s="17">
        <v>4072601</v>
      </c>
      <c r="V60" s="24">
        <v>5650</v>
      </c>
      <c r="W60" s="22"/>
      <c r="X60" s="25">
        <v>16976420093</v>
      </c>
      <c r="Y60" s="22"/>
      <c r="Z60" s="25">
        <v>22873284985.8825</v>
      </c>
      <c r="AB60" s="42">
        <f t="shared" si="0"/>
        <v>2.5727577341027368E-2</v>
      </c>
    </row>
    <row r="61" spans="1:28" ht="21.75" customHeight="1">
      <c r="A61" s="94" t="s">
        <v>70</v>
      </c>
      <c r="B61" s="94"/>
      <c r="C61" s="94"/>
      <c r="E61" s="95">
        <v>0</v>
      </c>
      <c r="F61" s="95"/>
      <c r="H61" s="24">
        <v>0</v>
      </c>
      <c r="I61" s="31"/>
      <c r="J61" s="24">
        <v>0</v>
      </c>
      <c r="L61" s="17">
        <v>200000</v>
      </c>
      <c r="M61" s="20"/>
      <c r="N61" s="7">
        <v>1691568315</v>
      </c>
      <c r="O61" s="20"/>
      <c r="P61" s="17">
        <v>0</v>
      </c>
      <c r="Q61" s="20"/>
      <c r="R61" s="17">
        <v>0</v>
      </c>
      <c r="T61" s="17">
        <v>200000</v>
      </c>
      <c r="V61" s="24">
        <v>8430</v>
      </c>
      <c r="W61" s="22"/>
      <c r="X61" s="25">
        <v>1691568315</v>
      </c>
      <c r="Y61" s="22"/>
      <c r="Z61" s="25">
        <v>1675968300</v>
      </c>
      <c r="AB61" s="42">
        <f t="shared" si="0"/>
        <v>1.8851076304069645E-3</v>
      </c>
    </row>
    <row r="62" spans="1:28" ht="21.75" customHeight="1">
      <c r="A62" s="92" t="s">
        <v>71</v>
      </c>
      <c r="B62" s="92"/>
      <c r="C62" s="92"/>
      <c r="D62" s="11"/>
      <c r="E62" s="95">
        <v>0</v>
      </c>
      <c r="F62" s="96"/>
      <c r="H62" s="32">
        <v>0</v>
      </c>
      <c r="I62" s="31"/>
      <c r="J62" s="32">
        <v>0</v>
      </c>
      <c r="L62" s="18">
        <v>100000</v>
      </c>
      <c r="M62" s="20"/>
      <c r="N62" s="8">
        <v>5677263616</v>
      </c>
      <c r="O62" s="20"/>
      <c r="P62" s="18">
        <v>0</v>
      </c>
      <c r="Q62" s="20"/>
      <c r="R62" s="19">
        <v>0</v>
      </c>
      <c r="T62" s="18">
        <v>100000</v>
      </c>
      <c r="V62" s="26">
        <v>56360</v>
      </c>
      <c r="W62" s="22"/>
      <c r="X62" s="27">
        <v>5677263616</v>
      </c>
      <c r="Y62" s="22"/>
      <c r="Z62" s="27">
        <v>5602465800</v>
      </c>
      <c r="AB62" s="42">
        <f t="shared" si="0"/>
        <v>6.3015816162358546E-3</v>
      </c>
    </row>
    <row r="63" spans="1:28" s="12" customFormat="1" ht="21.75" customHeight="1" thickBot="1">
      <c r="A63" s="91"/>
      <c r="B63" s="91"/>
      <c r="C63" s="91"/>
      <c r="D63" s="91"/>
      <c r="F63" s="15"/>
      <c r="H63" s="30">
        <f>SUM(H9:H62)</f>
        <v>707946668652</v>
      </c>
      <c r="I63" s="29"/>
      <c r="J63" s="30">
        <f>SUM(J9:J62)</f>
        <v>772902915681.59387</v>
      </c>
      <c r="L63" s="15"/>
      <c r="N63" s="13">
        <f>SUM(N9:N62)</f>
        <v>7577070840</v>
      </c>
      <c r="P63" s="15"/>
      <c r="R63" s="13">
        <f>SUM(R9:R62)</f>
        <v>4604555910</v>
      </c>
      <c r="T63" s="15"/>
      <c r="V63" s="28"/>
      <c r="W63" s="29"/>
      <c r="X63" s="30">
        <f>SUM(X9:X62)</f>
        <v>710919183582</v>
      </c>
      <c r="Y63" s="29"/>
      <c r="Z63" s="30">
        <f>SUM(Z9:Z62)</f>
        <v>783854403114.65686</v>
      </c>
      <c r="AB63" s="43">
        <f>SUM(AB9:AB62)</f>
        <v>0.88166937073901475</v>
      </c>
    </row>
    <row r="64" spans="1:28" ht="13.5" thickTop="1"/>
    <row r="65" spans="5:31">
      <c r="E65" s="39"/>
      <c r="F65" s="33"/>
      <c r="G65" s="33"/>
      <c r="H65" s="33"/>
      <c r="I65" s="33"/>
      <c r="J65" s="33"/>
      <c r="K65" s="33"/>
      <c r="L65" s="33"/>
      <c r="M65" s="33"/>
      <c r="N65" s="38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5:31">
      <c r="E66" s="39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</row>
    <row r="67" spans="5:31">
      <c r="E67" s="39"/>
      <c r="F67" s="33"/>
      <c r="G67" s="33"/>
      <c r="H67" s="34">
        <v>707848458092</v>
      </c>
      <c r="I67" s="34"/>
      <c r="J67" s="34">
        <v>772902915682</v>
      </c>
      <c r="K67" s="33"/>
      <c r="L67" s="33"/>
      <c r="M67" s="33"/>
      <c r="N67" s="33">
        <v>7577070840</v>
      </c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7">
        <v>710820973022</v>
      </c>
      <c r="AA67" s="33"/>
      <c r="AB67" s="33"/>
      <c r="AC67" s="33"/>
      <c r="AD67" s="33"/>
      <c r="AE67" s="33"/>
    </row>
    <row r="68" spans="5:31">
      <c r="E68" s="39"/>
      <c r="F68" s="33"/>
      <c r="G68" s="33"/>
      <c r="H68" s="37">
        <v>98210560</v>
      </c>
      <c r="I68" s="33"/>
      <c r="J68" s="33"/>
      <c r="K68" s="33"/>
      <c r="L68" s="33"/>
      <c r="M68" s="33"/>
      <c r="N68" s="33"/>
      <c r="O68" s="33"/>
      <c r="P68" s="33"/>
      <c r="Q68" s="33"/>
      <c r="R68" s="38">
        <f>H63+N63-R63</f>
        <v>710919183582</v>
      </c>
      <c r="S68" s="33"/>
      <c r="T68" s="33"/>
      <c r="U68" s="33"/>
      <c r="V68" s="33"/>
      <c r="W68" s="33"/>
      <c r="X68" s="37">
        <f>Z67+Z70</f>
        <v>710919183582</v>
      </c>
      <c r="Y68" s="33"/>
      <c r="Z68" s="37">
        <v>72852000859</v>
      </c>
      <c r="AA68" s="33"/>
      <c r="AB68" s="33"/>
      <c r="AC68" s="33"/>
      <c r="AD68" s="33"/>
      <c r="AE68" s="33"/>
    </row>
    <row r="69" spans="5:31">
      <c r="E69" s="39"/>
      <c r="F69" s="33"/>
      <c r="G69" s="33"/>
      <c r="H69" s="35">
        <f>SUM(H67:H68)</f>
        <v>707946668652</v>
      </c>
      <c r="I69" s="33"/>
      <c r="J69" s="35">
        <f>J63-J67</f>
        <v>-0.4061279296875</v>
      </c>
      <c r="K69" s="33"/>
      <c r="L69" s="33"/>
      <c r="M69" s="33"/>
      <c r="N69" s="33"/>
      <c r="O69" s="33"/>
      <c r="P69" s="33"/>
      <c r="Q69" s="33"/>
      <c r="R69" s="38">
        <f>R68-X63</f>
        <v>0</v>
      </c>
      <c r="S69" s="33"/>
      <c r="T69" s="33"/>
      <c r="U69" s="33"/>
      <c r="V69" s="33"/>
      <c r="W69" s="33"/>
      <c r="X69" s="33"/>
      <c r="Y69" s="33"/>
      <c r="Z69" s="37">
        <v>83218674</v>
      </c>
      <c r="AA69" s="33"/>
      <c r="AB69" s="33"/>
      <c r="AC69" s="33"/>
      <c r="AD69" s="33"/>
      <c r="AE69" s="33"/>
    </row>
    <row r="70" spans="5:31">
      <c r="E70" s="39"/>
      <c r="F70" s="33"/>
      <c r="G70" s="33"/>
      <c r="H70" s="35">
        <f>H69-H63</f>
        <v>0</v>
      </c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8">
        <f>X63-X68</f>
        <v>0</v>
      </c>
      <c r="Y70" s="33"/>
      <c r="Z70" s="37">
        <v>98210560</v>
      </c>
      <c r="AA70" s="33"/>
      <c r="AB70" s="33"/>
      <c r="AC70" s="33"/>
      <c r="AD70" s="33"/>
      <c r="AE70" s="33"/>
    </row>
    <row r="71" spans="5:31">
      <c r="E71" s="39"/>
      <c r="F71" s="33"/>
      <c r="G71" s="33"/>
      <c r="H71" s="35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8"/>
      <c r="Y71" s="33"/>
      <c r="Z71" s="38">
        <v>783854403115</v>
      </c>
      <c r="AA71" s="33"/>
      <c r="AB71" s="33"/>
      <c r="AC71" s="33"/>
      <c r="AD71" s="33"/>
      <c r="AE71" s="33"/>
    </row>
    <row r="72" spans="5:31">
      <c r="E72" s="39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8">
        <f>Z71-Z63</f>
        <v>0.3431396484375</v>
      </c>
      <c r="Y72" s="33"/>
      <c r="Z72" s="38"/>
      <c r="AA72" s="33"/>
      <c r="AB72" s="33"/>
      <c r="AC72" s="33"/>
      <c r="AD72" s="33"/>
      <c r="AE72" s="33"/>
    </row>
    <row r="73" spans="5:31">
      <c r="E73" s="39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</row>
    <row r="74" spans="5:31">
      <c r="E74" s="39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</row>
    <row r="75" spans="5:31">
      <c r="E75" s="39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</row>
    <row r="76" spans="5:31">
      <c r="E76" s="39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5:31">
      <c r="E77" s="39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5:31">
      <c r="E78" s="39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</row>
    <row r="79" spans="5:31">
      <c r="E79" s="39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</row>
    <row r="80" spans="5:31">
      <c r="E80" s="39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</row>
    <row r="81" spans="5:31">
      <c r="E81" s="39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5:31"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</row>
    <row r="83" spans="5:31"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</row>
    <row r="84" spans="5:31"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</row>
    <row r="85" spans="5:31"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</row>
    <row r="86" spans="5:31"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</row>
    <row r="87" spans="5:31"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</row>
  </sheetData>
  <mergeCells count="122">
    <mergeCell ref="A62:C62"/>
    <mergeCell ref="E62:F62"/>
    <mergeCell ref="A63:D63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activeCell="S20" sqref="S20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5.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</row>
    <row r="2" spans="1:25" ht="25.5">
      <c r="A2" s="86" t="s">
        <v>113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spans="1:25" ht="25.5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</row>
    <row r="5" spans="1:25" ht="24">
      <c r="A5" s="88" t="s">
        <v>245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</row>
    <row r="7" spans="1:25" ht="21">
      <c r="E7" s="89" t="s">
        <v>131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Y7" s="2" t="s">
        <v>132</v>
      </c>
    </row>
    <row r="8" spans="1:25" ht="42">
      <c r="A8" s="40"/>
      <c r="C8" s="2" t="s">
        <v>246</v>
      </c>
      <c r="E8" s="10" t="s">
        <v>76</v>
      </c>
      <c r="F8" s="3"/>
      <c r="G8" s="10" t="s">
        <v>12</v>
      </c>
      <c r="H8" s="3"/>
      <c r="I8" s="10" t="s">
        <v>75</v>
      </c>
      <c r="J8" s="3"/>
      <c r="K8" s="10" t="s">
        <v>247</v>
      </c>
      <c r="L8" s="3"/>
      <c r="M8" s="10" t="s">
        <v>248</v>
      </c>
      <c r="N8" s="3"/>
      <c r="O8" s="10" t="s">
        <v>249</v>
      </c>
      <c r="P8" s="3"/>
      <c r="Q8" s="10" t="s">
        <v>250</v>
      </c>
      <c r="R8" s="3"/>
      <c r="S8" s="10" t="s">
        <v>251</v>
      </c>
      <c r="T8" s="3"/>
      <c r="U8" s="10" t="s">
        <v>252</v>
      </c>
      <c r="V8" s="3"/>
      <c r="W8" s="10" t="s">
        <v>253</v>
      </c>
      <c r="Y8" s="10" t="s">
        <v>253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79"/>
  <sheetViews>
    <sheetView rightToLeft="1" topLeftCell="A35" workbookViewId="0">
      <selection activeCell="I36" sqref="I36"/>
    </sheetView>
  </sheetViews>
  <sheetFormatPr defaultRowHeight="12.75"/>
  <cols>
    <col min="1" max="1" width="23.7109375" bestFit="1" customWidth="1"/>
    <col min="2" max="2" width="1.28515625" customWidth="1"/>
    <col min="3" max="3" width="11.7109375" bestFit="1" customWidth="1"/>
    <col min="4" max="4" width="1.28515625" customWidth="1"/>
    <col min="5" max="5" width="17.85546875" bestFit="1" customWidth="1"/>
    <col min="6" max="6" width="1.28515625" customWidth="1"/>
    <col min="7" max="7" width="18.5703125" bestFit="1" customWidth="1"/>
    <col min="8" max="8" width="1.28515625" customWidth="1"/>
    <col min="9" max="9" width="15.85546875" bestFit="1" customWidth="1"/>
    <col min="10" max="10" width="1.28515625" customWidth="1"/>
    <col min="11" max="11" width="11.7109375" bestFit="1" customWidth="1"/>
    <col min="12" max="12" width="1.28515625" customWidth="1"/>
    <col min="13" max="13" width="17.85546875" bestFit="1" customWidth="1"/>
    <col min="14" max="14" width="1.28515625" customWidth="1"/>
    <col min="15" max="15" width="17.28515625" bestFit="1" customWidth="1"/>
    <col min="16" max="16" width="1.28515625" customWidth="1"/>
    <col min="17" max="17" width="16.42578125" customWidth="1"/>
    <col min="18" max="18" width="1.28515625" customWidth="1"/>
    <col min="19" max="19" width="0.28515625" customWidth="1"/>
  </cols>
  <sheetData>
    <row r="1" spans="1:18" ht="25.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</row>
    <row r="2" spans="1:18" ht="25.5">
      <c r="A2" s="86" t="s">
        <v>113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18" ht="25.5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</row>
    <row r="5" spans="1:18" ht="24">
      <c r="A5" s="88" t="s">
        <v>254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spans="1:18" ht="21">
      <c r="A6" s="91"/>
      <c r="C6" s="89" t="s">
        <v>131</v>
      </c>
      <c r="D6" s="89"/>
      <c r="E6" s="89"/>
      <c r="F6" s="89"/>
      <c r="G6" s="89"/>
      <c r="H6" s="89"/>
      <c r="I6" s="91"/>
      <c r="K6" s="89" t="s">
        <v>132</v>
      </c>
      <c r="L6" s="89"/>
      <c r="M6" s="89"/>
      <c r="N6" s="89"/>
      <c r="O6" s="89"/>
      <c r="P6" s="89"/>
      <c r="Q6" s="91"/>
      <c r="R6" s="91"/>
    </row>
    <row r="7" spans="1:18" ht="42">
      <c r="A7" s="91"/>
      <c r="C7" s="10" t="s">
        <v>12</v>
      </c>
      <c r="D7" s="3"/>
      <c r="E7" s="10" t="s">
        <v>14</v>
      </c>
      <c r="F7" s="3"/>
      <c r="G7" s="10" t="s">
        <v>243</v>
      </c>
      <c r="H7" s="3"/>
      <c r="I7" s="57" t="s">
        <v>255</v>
      </c>
      <c r="K7" s="10" t="s">
        <v>12</v>
      </c>
      <c r="L7" s="3"/>
      <c r="M7" s="10" t="s">
        <v>14</v>
      </c>
      <c r="N7" s="3"/>
      <c r="O7" s="10" t="s">
        <v>243</v>
      </c>
      <c r="P7" s="3"/>
      <c r="Q7" s="106" t="s">
        <v>255</v>
      </c>
      <c r="R7" s="106"/>
    </row>
    <row r="8" spans="1:18" ht="18.75">
      <c r="A8" s="44" t="s">
        <v>71</v>
      </c>
      <c r="C8" s="21">
        <v>100000</v>
      </c>
      <c r="D8" s="22"/>
      <c r="E8" s="23">
        <v>5602465800</v>
      </c>
      <c r="F8" s="22"/>
      <c r="G8" s="23">
        <v>5677263616</v>
      </c>
      <c r="H8" s="22"/>
      <c r="I8" s="56">
        <f>E8-G8</f>
        <v>-74797816</v>
      </c>
      <c r="J8" s="22"/>
      <c r="K8" s="21">
        <v>100000</v>
      </c>
      <c r="L8" s="22"/>
      <c r="M8" s="23">
        <v>5602465800</v>
      </c>
      <c r="N8" s="22"/>
      <c r="O8" s="23">
        <v>5677263616</v>
      </c>
      <c r="P8" s="22"/>
      <c r="Q8" s="107">
        <f>M8-O8</f>
        <v>-74797816</v>
      </c>
      <c r="R8" s="107"/>
    </row>
    <row r="9" spans="1:18" ht="18.75">
      <c r="A9" s="6" t="s">
        <v>62</v>
      </c>
      <c r="C9" s="24">
        <v>4000999</v>
      </c>
      <c r="D9" s="22"/>
      <c r="E9" s="25">
        <v>23306351307</v>
      </c>
      <c r="F9" s="22"/>
      <c r="G9" s="25">
        <v>21635930224</v>
      </c>
      <c r="H9" s="22"/>
      <c r="I9" s="56">
        <f>E9-G9</f>
        <v>1670421083</v>
      </c>
      <c r="J9" s="22"/>
      <c r="K9" s="24">
        <v>4000999</v>
      </c>
      <c r="L9" s="22"/>
      <c r="M9" s="25">
        <v>23306351307</v>
      </c>
      <c r="N9" s="22"/>
      <c r="O9" s="25">
        <v>24736421140</v>
      </c>
      <c r="P9" s="22"/>
      <c r="Q9" s="107">
        <f t="shared" ref="Q9:Q61" si="0">M9-O9</f>
        <v>-1430069833</v>
      </c>
      <c r="R9" s="107"/>
    </row>
    <row r="10" spans="1:18" ht="18.75">
      <c r="A10" s="6" t="s">
        <v>50</v>
      </c>
      <c r="C10" s="24">
        <v>4000000</v>
      </c>
      <c r="D10" s="22"/>
      <c r="E10" s="25">
        <v>59881572000</v>
      </c>
      <c r="F10" s="22"/>
      <c r="G10" s="25">
        <v>56501802000</v>
      </c>
      <c r="H10" s="22"/>
      <c r="I10" s="56">
        <f t="shared" ref="I10:I61" si="1">E10-G10</f>
        <v>3379770000</v>
      </c>
      <c r="J10" s="22"/>
      <c r="K10" s="24">
        <v>4000000</v>
      </c>
      <c r="L10" s="22"/>
      <c r="M10" s="25">
        <v>59881572000</v>
      </c>
      <c r="N10" s="22"/>
      <c r="O10" s="25">
        <v>34155558000</v>
      </c>
      <c r="P10" s="22"/>
      <c r="Q10" s="107">
        <f t="shared" si="0"/>
        <v>25726014000</v>
      </c>
      <c r="R10" s="107"/>
    </row>
    <row r="11" spans="1:18" ht="18.75">
      <c r="A11" s="6" t="s">
        <v>38</v>
      </c>
      <c r="C11" s="24">
        <v>1000000</v>
      </c>
      <c r="D11" s="22"/>
      <c r="E11" s="25">
        <v>5825133000</v>
      </c>
      <c r="F11" s="22"/>
      <c r="G11" s="25">
        <v>5596501500</v>
      </c>
      <c r="H11" s="22"/>
      <c r="I11" s="56">
        <f t="shared" si="1"/>
        <v>228631500</v>
      </c>
      <c r="J11" s="22"/>
      <c r="K11" s="24">
        <v>1000000</v>
      </c>
      <c r="L11" s="22"/>
      <c r="M11" s="25">
        <v>5825133000</v>
      </c>
      <c r="N11" s="22"/>
      <c r="O11" s="25">
        <v>6540849012</v>
      </c>
      <c r="P11" s="22"/>
      <c r="Q11" s="107">
        <f t="shared" si="0"/>
        <v>-715716012</v>
      </c>
      <c r="R11" s="107"/>
    </row>
    <row r="12" spans="1:18" ht="18.75">
      <c r="A12" s="6" t="s">
        <v>33</v>
      </c>
      <c r="C12" s="24">
        <v>250000</v>
      </c>
      <c r="D12" s="22"/>
      <c r="E12" s="25">
        <v>17308895625</v>
      </c>
      <c r="F12" s="22"/>
      <c r="G12" s="25">
        <v>14475853125</v>
      </c>
      <c r="H12" s="22"/>
      <c r="I12" s="56">
        <f t="shared" si="1"/>
        <v>2833042500</v>
      </c>
      <c r="J12" s="22"/>
      <c r="K12" s="24">
        <v>250000</v>
      </c>
      <c r="L12" s="22"/>
      <c r="M12" s="25">
        <v>17308895625</v>
      </c>
      <c r="N12" s="22"/>
      <c r="O12" s="25">
        <v>11623044150</v>
      </c>
      <c r="P12" s="22"/>
      <c r="Q12" s="107">
        <f t="shared" si="0"/>
        <v>5685851475</v>
      </c>
      <c r="R12" s="107"/>
    </row>
    <row r="13" spans="1:18" ht="18.75">
      <c r="A13" s="6" t="s">
        <v>60</v>
      </c>
      <c r="C13" s="24">
        <v>600000</v>
      </c>
      <c r="D13" s="22"/>
      <c r="E13" s="25">
        <v>8475270300</v>
      </c>
      <c r="F13" s="22"/>
      <c r="G13" s="25">
        <v>8582627700</v>
      </c>
      <c r="H13" s="22"/>
      <c r="I13" s="56">
        <f t="shared" si="1"/>
        <v>-107357400</v>
      </c>
      <c r="J13" s="22"/>
      <c r="K13" s="24">
        <v>600000</v>
      </c>
      <c r="L13" s="22"/>
      <c r="M13" s="25">
        <v>8475270300</v>
      </c>
      <c r="N13" s="22"/>
      <c r="O13" s="25">
        <v>8956124786</v>
      </c>
      <c r="P13" s="22"/>
      <c r="Q13" s="107">
        <f t="shared" si="0"/>
        <v>-480854486</v>
      </c>
      <c r="R13" s="107"/>
    </row>
    <row r="14" spans="1:18" ht="18.75">
      <c r="A14" s="6" t="s">
        <v>25</v>
      </c>
      <c r="C14" s="24">
        <v>5769173</v>
      </c>
      <c r="D14" s="22"/>
      <c r="E14" s="25">
        <v>20272682096</v>
      </c>
      <c r="F14" s="22"/>
      <c r="G14" s="25">
        <v>18816031106</v>
      </c>
      <c r="H14" s="22"/>
      <c r="I14" s="56">
        <f t="shared" si="1"/>
        <v>1456650990</v>
      </c>
      <c r="J14" s="22"/>
      <c r="K14" s="24">
        <v>5769173</v>
      </c>
      <c r="L14" s="22"/>
      <c r="M14" s="25">
        <v>20272682096</v>
      </c>
      <c r="N14" s="22"/>
      <c r="O14" s="25">
        <v>14232209004</v>
      </c>
      <c r="P14" s="22"/>
      <c r="Q14" s="107">
        <f t="shared" si="0"/>
        <v>6040473092</v>
      </c>
      <c r="R14" s="107"/>
    </row>
    <row r="15" spans="1:18" ht="18.75">
      <c r="A15" s="6" t="s">
        <v>70</v>
      </c>
      <c r="C15" s="24">
        <v>200000</v>
      </c>
      <c r="D15" s="22"/>
      <c r="E15" s="25">
        <v>1675968300</v>
      </c>
      <c r="F15" s="22"/>
      <c r="G15" s="25">
        <v>1691568315</v>
      </c>
      <c r="H15" s="22"/>
      <c r="I15" s="56">
        <f t="shared" si="1"/>
        <v>-15600015</v>
      </c>
      <c r="J15" s="22"/>
      <c r="K15" s="24">
        <v>200000</v>
      </c>
      <c r="L15" s="22"/>
      <c r="M15" s="25">
        <v>1675968300</v>
      </c>
      <c r="N15" s="22"/>
      <c r="O15" s="25">
        <v>1691568315</v>
      </c>
      <c r="P15" s="22"/>
      <c r="Q15" s="107">
        <f t="shared" si="0"/>
        <v>-15600015</v>
      </c>
      <c r="R15" s="107"/>
    </row>
    <row r="16" spans="1:18" ht="18.75">
      <c r="A16" s="6" t="s">
        <v>64</v>
      </c>
      <c r="C16" s="24">
        <v>281250</v>
      </c>
      <c r="D16" s="22"/>
      <c r="E16" s="25">
        <v>3735142875</v>
      </c>
      <c r="F16" s="22"/>
      <c r="G16" s="25">
        <v>4811512640</v>
      </c>
      <c r="H16" s="22"/>
      <c r="I16" s="56">
        <f t="shared" si="1"/>
        <v>-1076369765</v>
      </c>
      <c r="J16" s="22"/>
      <c r="K16" s="24">
        <v>281250</v>
      </c>
      <c r="L16" s="22"/>
      <c r="M16" s="25">
        <v>3735142875</v>
      </c>
      <c r="N16" s="22"/>
      <c r="O16" s="25">
        <v>4498076250</v>
      </c>
      <c r="P16" s="22"/>
      <c r="Q16" s="107">
        <f t="shared" si="0"/>
        <v>-762933375</v>
      </c>
      <c r="R16" s="107"/>
    </row>
    <row r="17" spans="1:18" ht="18.75">
      <c r="A17" s="6" t="s">
        <v>40</v>
      </c>
      <c r="C17" s="24">
        <v>217280</v>
      </c>
      <c r="D17" s="22"/>
      <c r="E17" s="25">
        <v>181429234</v>
      </c>
      <c r="F17" s="22"/>
      <c r="G17" s="25">
        <v>200220119</v>
      </c>
      <c r="H17" s="22"/>
      <c r="I17" s="56">
        <f t="shared" si="1"/>
        <v>-18790885</v>
      </c>
      <c r="J17" s="22"/>
      <c r="K17" s="24">
        <v>217280</v>
      </c>
      <c r="L17" s="22"/>
      <c r="M17" s="25">
        <v>181429234</v>
      </c>
      <c r="N17" s="22"/>
      <c r="O17" s="25">
        <v>98210560</v>
      </c>
      <c r="P17" s="22"/>
      <c r="Q17" s="107">
        <f t="shared" si="0"/>
        <v>83218674</v>
      </c>
      <c r="R17" s="107"/>
    </row>
    <row r="18" spans="1:18" ht="18.75">
      <c r="A18" s="6" t="s">
        <v>32</v>
      </c>
      <c r="C18" s="24">
        <v>100000</v>
      </c>
      <c r="D18" s="22"/>
      <c r="E18" s="25">
        <v>2857893750</v>
      </c>
      <c r="F18" s="22"/>
      <c r="G18" s="25">
        <v>3136227750</v>
      </c>
      <c r="H18" s="22"/>
      <c r="I18" s="56">
        <f t="shared" si="1"/>
        <v>-278334000</v>
      </c>
      <c r="J18" s="22"/>
      <c r="K18" s="24">
        <v>100000</v>
      </c>
      <c r="L18" s="22"/>
      <c r="M18" s="25">
        <v>2857893750</v>
      </c>
      <c r="N18" s="22"/>
      <c r="O18" s="25">
        <v>2651405291</v>
      </c>
      <c r="P18" s="22"/>
      <c r="Q18" s="107">
        <f t="shared" si="0"/>
        <v>206488459</v>
      </c>
      <c r="R18" s="107"/>
    </row>
    <row r="19" spans="1:18" ht="18.75">
      <c r="A19" s="6" t="s">
        <v>20</v>
      </c>
      <c r="C19" s="24">
        <v>40000000</v>
      </c>
      <c r="D19" s="22"/>
      <c r="E19" s="25">
        <v>15984324000</v>
      </c>
      <c r="F19" s="22"/>
      <c r="G19" s="25">
        <v>15268608000</v>
      </c>
      <c r="H19" s="22"/>
      <c r="I19" s="56">
        <f t="shared" si="1"/>
        <v>715716000</v>
      </c>
      <c r="J19" s="22"/>
      <c r="K19" s="24">
        <v>40000000</v>
      </c>
      <c r="L19" s="22"/>
      <c r="M19" s="25">
        <v>15984324000</v>
      </c>
      <c r="N19" s="22"/>
      <c r="O19" s="25">
        <v>15719710698</v>
      </c>
      <c r="P19" s="22"/>
      <c r="Q19" s="107">
        <f t="shared" si="0"/>
        <v>264613302</v>
      </c>
      <c r="R19" s="107"/>
    </row>
    <row r="20" spans="1:18" ht="18.75">
      <c r="A20" s="6" t="s">
        <v>63</v>
      </c>
      <c r="C20" s="24">
        <v>350000</v>
      </c>
      <c r="D20" s="22"/>
      <c r="E20" s="25">
        <v>1658870640</v>
      </c>
      <c r="F20" s="22"/>
      <c r="G20" s="25">
        <v>1670351917</v>
      </c>
      <c r="H20" s="22"/>
      <c r="I20" s="56">
        <f t="shared" si="1"/>
        <v>-11481277</v>
      </c>
      <c r="J20" s="22"/>
      <c r="K20" s="24">
        <v>350000</v>
      </c>
      <c r="L20" s="22"/>
      <c r="M20" s="25">
        <v>1658870640</v>
      </c>
      <c r="N20" s="22"/>
      <c r="O20" s="25">
        <v>1819608525</v>
      </c>
      <c r="P20" s="22"/>
      <c r="Q20" s="107">
        <f t="shared" si="0"/>
        <v>-160737885</v>
      </c>
      <c r="R20" s="107"/>
    </row>
    <row r="21" spans="1:18" ht="18.75">
      <c r="A21" s="6" t="s">
        <v>27</v>
      </c>
      <c r="C21" s="24">
        <v>1891700</v>
      </c>
      <c r="D21" s="22"/>
      <c r="E21" s="25">
        <v>3990302984</v>
      </c>
      <c r="F21" s="22"/>
      <c r="G21" s="25">
        <v>3945172319</v>
      </c>
      <c r="H21" s="22"/>
      <c r="I21" s="56">
        <f t="shared" si="1"/>
        <v>45130665</v>
      </c>
      <c r="J21" s="22"/>
      <c r="K21" s="24">
        <v>1891700</v>
      </c>
      <c r="L21" s="22"/>
      <c r="M21" s="25">
        <v>3990302984</v>
      </c>
      <c r="N21" s="22"/>
      <c r="O21" s="25">
        <v>5208830946</v>
      </c>
      <c r="P21" s="22"/>
      <c r="Q21" s="107">
        <f t="shared" si="0"/>
        <v>-1218527962</v>
      </c>
      <c r="R21" s="107"/>
    </row>
    <row r="22" spans="1:18" ht="18.75">
      <c r="A22" s="6" t="s">
        <v>68</v>
      </c>
      <c r="C22" s="24">
        <v>3482565</v>
      </c>
      <c r="D22" s="22"/>
      <c r="E22" s="25">
        <v>15218265073</v>
      </c>
      <c r="F22" s="22"/>
      <c r="G22" s="25">
        <v>14699602747</v>
      </c>
      <c r="H22" s="22"/>
      <c r="I22" s="56">
        <f t="shared" si="1"/>
        <v>518662326</v>
      </c>
      <c r="J22" s="22"/>
      <c r="K22" s="24">
        <v>3482565</v>
      </c>
      <c r="L22" s="22"/>
      <c r="M22" s="25">
        <v>15218265073</v>
      </c>
      <c r="N22" s="22"/>
      <c r="O22" s="25">
        <v>15807289010</v>
      </c>
      <c r="P22" s="22"/>
      <c r="Q22" s="107">
        <f t="shared" si="0"/>
        <v>-589023937</v>
      </c>
      <c r="R22" s="107"/>
    </row>
    <row r="23" spans="1:18" ht="18.75">
      <c r="A23" s="6" t="s">
        <v>56</v>
      </c>
      <c r="C23" s="24">
        <v>3750000</v>
      </c>
      <c r="D23" s="22"/>
      <c r="E23" s="25">
        <v>11328442312</v>
      </c>
      <c r="F23" s="22"/>
      <c r="G23" s="25">
        <v>12182082750</v>
      </c>
      <c r="H23" s="22"/>
      <c r="I23" s="56">
        <f t="shared" si="1"/>
        <v>-853640438</v>
      </c>
      <c r="J23" s="22"/>
      <c r="K23" s="24">
        <v>3750000</v>
      </c>
      <c r="L23" s="22"/>
      <c r="M23" s="25">
        <v>11328442312</v>
      </c>
      <c r="N23" s="22"/>
      <c r="O23" s="25">
        <v>11808212130</v>
      </c>
      <c r="P23" s="22"/>
      <c r="Q23" s="107">
        <f t="shared" si="0"/>
        <v>-479769818</v>
      </c>
      <c r="R23" s="107"/>
    </row>
    <row r="24" spans="1:18" ht="18.75">
      <c r="A24" s="6" t="s">
        <v>22</v>
      </c>
      <c r="C24" s="24">
        <v>1750000</v>
      </c>
      <c r="D24" s="22"/>
      <c r="E24" s="25">
        <v>5999837287</v>
      </c>
      <c r="F24" s="22"/>
      <c r="G24" s="25">
        <v>6126827175</v>
      </c>
      <c r="H24" s="22"/>
      <c r="I24" s="56">
        <f t="shared" si="1"/>
        <v>-126989888</v>
      </c>
      <c r="J24" s="22"/>
      <c r="K24" s="24">
        <v>1750000</v>
      </c>
      <c r="L24" s="22"/>
      <c r="M24" s="25">
        <v>5999837287</v>
      </c>
      <c r="N24" s="22"/>
      <c r="O24" s="25">
        <v>3871011690</v>
      </c>
      <c r="P24" s="22"/>
      <c r="Q24" s="107">
        <f t="shared" si="0"/>
        <v>2128825597</v>
      </c>
      <c r="R24" s="107"/>
    </row>
    <row r="25" spans="1:18" ht="18.75">
      <c r="A25" s="6" t="s">
        <v>42</v>
      </c>
      <c r="C25" s="24">
        <v>595000</v>
      </c>
      <c r="D25" s="22"/>
      <c r="E25" s="25">
        <v>16294716112</v>
      </c>
      <c r="F25" s="22"/>
      <c r="G25" s="25">
        <v>17300197687</v>
      </c>
      <c r="H25" s="22"/>
      <c r="I25" s="56">
        <f t="shared" si="1"/>
        <v>-1005481575</v>
      </c>
      <c r="J25" s="22"/>
      <c r="K25" s="24">
        <v>595000</v>
      </c>
      <c r="L25" s="22"/>
      <c r="M25" s="25">
        <v>16294716112</v>
      </c>
      <c r="N25" s="22"/>
      <c r="O25" s="25">
        <v>11029405607</v>
      </c>
      <c r="P25" s="22"/>
      <c r="Q25" s="107">
        <f t="shared" si="0"/>
        <v>5265310505</v>
      </c>
      <c r="R25" s="107"/>
    </row>
    <row r="26" spans="1:18" ht="18.75">
      <c r="A26" s="6" t="s">
        <v>49</v>
      </c>
      <c r="C26" s="24">
        <v>693476</v>
      </c>
      <c r="D26" s="22"/>
      <c r="E26" s="25">
        <v>17992030244</v>
      </c>
      <c r="F26" s="22"/>
      <c r="G26" s="25">
        <v>18888185007</v>
      </c>
      <c r="H26" s="22"/>
      <c r="I26" s="56">
        <f t="shared" si="1"/>
        <v>-896154763</v>
      </c>
      <c r="J26" s="22"/>
      <c r="K26" s="24">
        <v>693476</v>
      </c>
      <c r="L26" s="22"/>
      <c r="M26" s="25">
        <v>17992030244</v>
      </c>
      <c r="N26" s="22"/>
      <c r="O26" s="25">
        <v>15717175845</v>
      </c>
      <c r="P26" s="22"/>
      <c r="Q26" s="107">
        <f t="shared" si="0"/>
        <v>2274854399</v>
      </c>
      <c r="R26" s="107"/>
    </row>
    <row r="27" spans="1:18" ht="18.75">
      <c r="A27" s="6" t="s">
        <v>24</v>
      </c>
      <c r="C27" s="24">
        <v>39313066</v>
      </c>
      <c r="D27" s="22"/>
      <c r="E27" s="25">
        <v>39430865636</v>
      </c>
      <c r="F27" s="22"/>
      <c r="G27" s="25">
        <v>39391786483</v>
      </c>
      <c r="H27" s="22"/>
      <c r="I27" s="56">
        <f t="shared" si="1"/>
        <v>39079153</v>
      </c>
      <c r="J27" s="22"/>
      <c r="K27" s="24">
        <v>39313066</v>
      </c>
      <c r="L27" s="22"/>
      <c r="M27" s="25">
        <v>39430865636</v>
      </c>
      <c r="N27" s="22"/>
      <c r="O27" s="25">
        <v>38074842477</v>
      </c>
      <c r="P27" s="22"/>
      <c r="Q27" s="107">
        <f t="shared" si="0"/>
        <v>1356023159</v>
      </c>
      <c r="R27" s="107"/>
    </row>
    <row r="28" spans="1:18" ht="18.75">
      <c r="A28" s="6" t="s">
        <v>34</v>
      </c>
      <c r="C28" s="24">
        <v>10660149</v>
      </c>
      <c r="D28" s="22"/>
      <c r="E28" s="25">
        <v>14920183328</v>
      </c>
      <c r="F28" s="22"/>
      <c r="G28" s="25">
        <v>14083042359</v>
      </c>
      <c r="H28" s="22"/>
      <c r="I28" s="56">
        <f t="shared" si="1"/>
        <v>837140969</v>
      </c>
      <c r="J28" s="22"/>
      <c r="K28" s="24">
        <v>10660149</v>
      </c>
      <c r="L28" s="22"/>
      <c r="M28" s="25">
        <v>14920183328</v>
      </c>
      <c r="N28" s="22"/>
      <c r="O28" s="25">
        <v>17366735140</v>
      </c>
      <c r="P28" s="22"/>
      <c r="Q28" s="107">
        <f t="shared" si="0"/>
        <v>-2446551812</v>
      </c>
      <c r="R28" s="107"/>
    </row>
    <row r="29" spans="1:18" ht="18.75">
      <c r="A29" s="6" t="s">
        <v>52</v>
      </c>
      <c r="C29" s="24">
        <v>1268806</v>
      </c>
      <c r="D29" s="22"/>
      <c r="E29" s="25">
        <v>20861184235</v>
      </c>
      <c r="F29" s="22"/>
      <c r="G29" s="25">
        <v>20407131857</v>
      </c>
      <c r="H29" s="22"/>
      <c r="I29" s="56">
        <f t="shared" si="1"/>
        <v>454052378</v>
      </c>
      <c r="J29" s="22"/>
      <c r="K29" s="24">
        <v>1268806</v>
      </c>
      <c r="L29" s="22"/>
      <c r="M29" s="25">
        <v>20861184235</v>
      </c>
      <c r="N29" s="22"/>
      <c r="O29" s="25">
        <v>24663078494</v>
      </c>
      <c r="P29" s="22"/>
      <c r="Q29" s="107">
        <f t="shared" si="0"/>
        <v>-3801894259</v>
      </c>
      <c r="R29" s="107"/>
    </row>
    <row r="30" spans="1:18" ht="18.75">
      <c r="A30" s="6" t="s">
        <v>53</v>
      </c>
      <c r="C30" s="24">
        <v>1100000</v>
      </c>
      <c r="D30" s="22"/>
      <c r="E30" s="25">
        <v>62687775150</v>
      </c>
      <c r="F30" s="22"/>
      <c r="G30" s="25">
        <v>63048615300</v>
      </c>
      <c r="H30" s="22"/>
      <c r="I30" s="56">
        <f t="shared" si="1"/>
        <v>-360840150</v>
      </c>
      <c r="J30" s="22"/>
      <c r="K30" s="24">
        <v>1100000</v>
      </c>
      <c r="L30" s="22"/>
      <c r="M30" s="25">
        <v>62687775150</v>
      </c>
      <c r="N30" s="22"/>
      <c r="O30" s="25">
        <v>63604590011</v>
      </c>
      <c r="P30" s="22"/>
      <c r="Q30" s="107">
        <f t="shared" si="0"/>
        <v>-916814861</v>
      </c>
      <c r="R30" s="107"/>
    </row>
    <row r="31" spans="1:18" ht="18.75">
      <c r="A31" s="6" t="s">
        <v>46</v>
      </c>
      <c r="C31" s="24">
        <v>1000000</v>
      </c>
      <c r="D31" s="22"/>
      <c r="E31" s="25">
        <v>4831083000</v>
      </c>
      <c r="F31" s="22"/>
      <c r="G31" s="25">
        <v>5556739500</v>
      </c>
      <c r="H31" s="22"/>
      <c r="I31" s="56">
        <f t="shared" si="1"/>
        <v>-725656500</v>
      </c>
      <c r="J31" s="22"/>
      <c r="K31" s="24">
        <v>1000000</v>
      </c>
      <c r="L31" s="22"/>
      <c r="M31" s="25">
        <v>4831083000</v>
      </c>
      <c r="N31" s="22"/>
      <c r="O31" s="25">
        <v>5874835500</v>
      </c>
      <c r="P31" s="22"/>
      <c r="Q31" s="107">
        <f t="shared" si="0"/>
        <v>-1043752500</v>
      </c>
      <c r="R31" s="107"/>
    </row>
    <row r="32" spans="1:18" ht="18.75">
      <c r="A32" s="6" t="s">
        <v>30</v>
      </c>
      <c r="C32" s="24">
        <v>4000000</v>
      </c>
      <c r="D32" s="22"/>
      <c r="E32" s="25">
        <v>9515046600</v>
      </c>
      <c r="F32" s="22"/>
      <c r="G32" s="25">
        <v>10055809800</v>
      </c>
      <c r="H32" s="22"/>
      <c r="I32" s="56">
        <f t="shared" si="1"/>
        <v>-540763200</v>
      </c>
      <c r="J32" s="22"/>
      <c r="K32" s="24">
        <v>4000000</v>
      </c>
      <c r="L32" s="22"/>
      <c r="M32" s="25">
        <v>9515046600</v>
      </c>
      <c r="N32" s="22"/>
      <c r="O32" s="25">
        <v>14046504299</v>
      </c>
      <c r="P32" s="22"/>
      <c r="Q32" s="107">
        <f t="shared" si="0"/>
        <v>-4531457699</v>
      </c>
      <c r="R32" s="107"/>
    </row>
    <row r="33" spans="1:18" ht="18.75">
      <c r="A33" s="6" t="s">
        <v>51</v>
      </c>
      <c r="C33" s="24">
        <v>144172</v>
      </c>
      <c r="D33" s="22"/>
      <c r="E33" s="25">
        <v>16494028584</v>
      </c>
      <c r="F33" s="22"/>
      <c r="G33" s="25">
        <v>15485096781</v>
      </c>
      <c r="H33" s="22"/>
      <c r="I33" s="56">
        <f t="shared" si="1"/>
        <v>1008931803</v>
      </c>
      <c r="J33" s="22"/>
      <c r="K33" s="24">
        <v>144172</v>
      </c>
      <c r="L33" s="22"/>
      <c r="M33" s="25">
        <v>16494028584</v>
      </c>
      <c r="N33" s="22"/>
      <c r="O33" s="25">
        <v>8471300980</v>
      </c>
      <c r="P33" s="22"/>
      <c r="Q33" s="107">
        <f t="shared" si="0"/>
        <v>8022727604</v>
      </c>
      <c r="R33" s="107"/>
    </row>
    <row r="34" spans="1:18" ht="18.75">
      <c r="A34" s="6" t="s">
        <v>66</v>
      </c>
      <c r="C34" s="24">
        <v>26299529</v>
      </c>
      <c r="D34" s="22"/>
      <c r="E34" s="25">
        <v>32025232333</v>
      </c>
      <c r="F34" s="22"/>
      <c r="G34" s="25">
        <v>30613507805</v>
      </c>
      <c r="H34" s="22"/>
      <c r="I34" s="56">
        <f t="shared" si="1"/>
        <v>1411724528</v>
      </c>
      <c r="J34" s="22"/>
      <c r="K34" s="24">
        <v>26299529</v>
      </c>
      <c r="L34" s="22"/>
      <c r="M34" s="25">
        <v>32025232333</v>
      </c>
      <c r="N34" s="22"/>
      <c r="O34" s="25">
        <v>41254214073</v>
      </c>
      <c r="P34" s="22"/>
      <c r="Q34" s="107">
        <f t="shared" si="0"/>
        <v>-9228981740</v>
      </c>
      <c r="R34" s="107"/>
    </row>
    <row r="35" spans="1:18" ht="18.75">
      <c r="A35" s="6" t="s">
        <v>67</v>
      </c>
      <c r="C35" s="24">
        <v>50000</v>
      </c>
      <c r="D35" s="22"/>
      <c r="E35" s="25">
        <v>499013100</v>
      </c>
      <c r="F35" s="22"/>
      <c r="G35" s="25">
        <v>521379225</v>
      </c>
      <c r="H35" s="22"/>
      <c r="I35" s="56">
        <f t="shared" si="1"/>
        <v>-22366125</v>
      </c>
      <c r="J35" s="22"/>
      <c r="K35" s="24">
        <v>50000</v>
      </c>
      <c r="L35" s="22"/>
      <c r="M35" s="25">
        <v>499013100</v>
      </c>
      <c r="N35" s="22"/>
      <c r="O35" s="25">
        <v>908064676</v>
      </c>
      <c r="P35" s="22"/>
      <c r="Q35" s="107">
        <f t="shared" si="0"/>
        <v>-409051576</v>
      </c>
      <c r="R35" s="107"/>
    </row>
    <row r="36" spans="1:18" ht="18.75">
      <c r="A36" s="6" t="s">
        <v>39</v>
      </c>
      <c r="C36" s="24">
        <v>617383</v>
      </c>
      <c r="D36" s="22"/>
      <c r="E36" s="25">
        <v>613709571</v>
      </c>
      <c r="F36" s="22"/>
      <c r="G36" s="25">
        <v>613709571</v>
      </c>
      <c r="H36" s="22"/>
      <c r="I36" s="26">
        <f t="shared" si="1"/>
        <v>0</v>
      </c>
      <c r="J36" s="22"/>
      <c r="K36" s="24">
        <v>617383</v>
      </c>
      <c r="L36" s="22"/>
      <c r="M36" s="25">
        <v>613709571</v>
      </c>
      <c r="N36" s="22"/>
      <c r="O36" s="25">
        <v>1861994838</v>
      </c>
      <c r="P36" s="22"/>
      <c r="Q36" s="107">
        <f t="shared" si="0"/>
        <v>-1248285267</v>
      </c>
      <c r="R36" s="107"/>
    </row>
    <row r="37" spans="1:18" ht="18.75">
      <c r="A37" s="6" t="s">
        <v>48</v>
      </c>
      <c r="C37" s="24">
        <v>200000</v>
      </c>
      <c r="D37" s="22"/>
      <c r="E37" s="25">
        <v>5765490000</v>
      </c>
      <c r="F37" s="22"/>
      <c r="G37" s="25">
        <v>5501072700</v>
      </c>
      <c r="H37" s="22"/>
      <c r="I37" s="56">
        <f t="shared" si="1"/>
        <v>264417300</v>
      </c>
      <c r="J37" s="22"/>
      <c r="K37" s="24">
        <v>200000</v>
      </c>
      <c r="L37" s="22"/>
      <c r="M37" s="25">
        <v>5765490000</v>
      </c>
      <c r="N37" s="22"/>
      <c r="O37" s="25">
        <v>6928423606</v>
      </c>
      <c r="P37" s="22"/>
      <c r="Q37" s="107">
        <f t="shared" si="0"/>
        <v>-1162933606</v>
      </c>
      <c r="R37" s="107"/>
    </row>
    <row r="38" spans="1:18" ht="18.75">
      <c r="A38" s="6" t="s">
        <v>21</v>
      </c>
      <c r="C38" s="24">
        <v>1735520</v>
      </c>
      <c r="D38" s="22"/>
      <c r="E38" s="25">
        <v>19184153458</v>
      </c>
      <c r="F38" s="22"/>
      <c r="G38" s="25">
        <v>19253161200</v>
      </c>
      <c r="H38" s="22"/>
      <c r="I38" s="56">
        <f t="shared" si="1"/>
        <v>-69007742</v>
      </c>
      <c r="J38" s="22"/>
      <c r="K38" s="24">
        <v>1735520</v>
      </c>
      <c r="L38" s="22"/>
      <c r="M38" s="25">
        <v>19184153458</v>
      </c>
      <c r="N38" s="22"/>
      <c r="O38" s="25">
        <v>24825536853</v>
      </c>
      <c r="P38" s="22"/>
      <c r="Q38" s="107">
        <f t="shared" si="0"/>
        <v>-5641383395</v>
      </c>
      <c r="R38" s="107"/>
    </row>
    <row r="39" spans="1:18" ht="18.75">
      <c r="A39" s="6" t="s">
        <v>36</v>
      </c>
      <c r="C39" s="24">
        <v>428500</v>
      </c>
      <c r="D39" s="22"/>
      <c r="E39" s="25">
        <v>19252959210</v>
      </c>
      <c r="F39" s="22"/>
      <c r="G39" s="25">
        <v>18379760838</v>
      </c>
      <c r="H39" s="22"/>
      <c r="I39" s="56">
        <f t="shared" si="1"/>
        <v>873198372</v>
      </c>
      <c r="J39" s="22"/>
      <c r="K39" s="24">
        <v>428500</v>
      </c>
      <c r="L39" s="22"/>
      <c r="M39" s="25">
        <v>19252959210</v>
      </c>
      <c r="N39" s="22"/>
      <c r="O39" s="25">
        <v>18306601308</v>
      </c>
      <c r="P39" s="22"/>
      <c r="Q39" s="107">
        <f t="shared" si="0"/>
        <v>946357902</v>
      </c>
      <c r="R39" s="107"/>
    </row>
    <row r="40" spans="1:18" ht="18.75">
      <c r="A40" s="6" t="s">
        <v>59</v>
      </c>
      <c r="C40" s="24">
        <v>3280000</v>
      </c>
      <c r="D40" s="22"/>
      <c r="E40" s="25">
        <v>23866742880</v>
      </c>
      <c r="F40" s="22"/>
      <c r="G40" s="25">
        <v>23312460600</v>
      </c>
      <c r="H40" s="22"/>
      <c r="I40" s="56">
        <f t="shared" si="1"/>
        <v>554282280</v>
      </c>
      <c r="J40" s="22"/>
      <c r="K40" s="24">
        <v>3280000</v>
      </c>
      <c r="L40" s="22"/>
      <c r="M40" s="25">
        <v>23866742880</v>
      </c>
      <c r="N40" s="22"/>
      <c r="O40" s="25">
        <v>29974190258</v>
      </c>
      <c r="P40" s="22"/>
      <c r="Q40" s="107">
        <f t="shared" si="0"/>
        <v>-6107447378</v>
      </c>
      <c r="R40" s="107"/>
    </row>
    <row r="41" spans="1:18" ht="18.75">
      <c r="A41" s="6" t="s">
        <v>44</v>
      </c>
      <c r="C41" s="24">
        <v>1440000</v>
      </c>
      <c r="D41" s="22"/>
      <c r="E41" s="25">
        <v>4544796600</v>
      </c>
      <c r="F41" s="22"/>
      <c r="G41" s="25">
        <v>4707979848</v>
      </c>
      <c r="H41" s="22"/>
      <c r="I41" s="56">
        <f t="shared" si="1"/>
        <v>-163183248</v>
      </c>
      <c r="J41" s="22"/>
      <c r="K41" s="24">
        <v>1440000</v>
      </c>
      <c r="L41" s="22"/>
      <c r="M41" s="25">
        <v>4544796600</v>
      </c>
      <c r="N41" s="22"/>
      <c r="O41" s="25">
        <v>5980204800</v>
      </c>
      <c r="P41" s="22"/>
      <c r="Q41" s="107">
        <f t="shared" si="0"/>
        <v>-1435408200</v>
      </c>
      <c r="R41" s="107"/>
    </row>
    <row r="42" spans="1:18" ht="18.75">
      <c r="A42" s="6" t="s">
        <v>29</v>
      </c>
      <c r="C42" s="24">
        <v>4600000</v>
      </c>
      <c r="D42" s="22"/>
      <c r="E42" s="25">
        <v>15894461880</v>
      </c>
      <c r="F42" s="22"/>
      <c r="G42" s="25">
        <v>14312331900</v>
      </c>
      <c r="H42" s="22"/>
      <c r="I42" s="56">
        <f t="shared" si="1"/>
        <v>1582129980</v>
      </c>
      <c r="J42" s="22"/>
      <c r="K42" s="24">
        <v>4600000</v>
      </c>
      <c r="L42" s="22"/>
      <c r="M42" s="25">
        <v>15894461880</v>
      </c>
      <c r="N42" s="22"/>
      <c r="O42" s="25">
        <v>16934032351</v>
      </c>
      <c r="P42" s="22"/>
      <c r="Q42" s="107">
        <f t="shared" si="0"/>
        <v>-1039570471</v>
      </c>
      <c r="R42" s="107"/>
    </row>
    <row r="43" spans="1:18" ht="18.75">
      <c r="A43" s="6" t="s">
        <v>54</v>
      </c>
      <c r="C43" s="24">
        <v>6917981</v>
      </c>
      <c r="D43" s="22"/>
      <c r="E43" s="25">
        <v>14434443108</v>
      </c>
      <c r="F43" s="22"/>
      <c r="G43" s="25">
        <v>14551349031</v>
      </c>
      <c r="H43" s="22"/>
      <c r="I43" s="56">
        <f t="shared" si="1"/>
        <v>-116905923</v>
      </c>
      <c r="J43" s="22"/>
      <c r="K43" s="24">
        <v>6917981</v>
      </c>
      <c r="L43" s="22"/>
      <c r="M43" s="25">
        <v>14434443108</v>
      </c>
      <c r="N43" s="22"/>
      <c r="O43" s="25">
        <v>33710166798</v>
      </c>
      <c r="P43" s="22"/>
      <c r="Q43" s="107">
        <f t="shared" si="0"/>
        <v>-19275723690</v>
      </c>
      <c r="R43" s="107"/>
    </row>
    <row r="44" spans="1:18" ht="18.75">
      <c r="A44" s="6" t="s">
        <v>23</v>
      </c>
      <c r="C44" s="24">
        <v>60000000</v>
      </c>
      <c r="D44" s="22"/>
      <c r="E44" s="25">
        <v>27733995000</v>
      </c>
      <c r="F44" s="22"/>
      <c r="G44" s="25">
        <v>27435780000</v>
      </c>
      <c r="H44" s="22"/>
      <c r="I44" s="56">
        <f t="shared" si="1"/>
        <v>298215000</v>
      </c>
      <c r="J44" s="22"/>
      <c r="K44" s="24">
        <v>60000000</v>
      </c>
      <c r="L44" s="22"/>
      <c r="M44" s="25">
        <v>27733995000</v>
      </c>
      <c r="N44" s="22"/>
      <c r="O44" s="25">
        <v>36463439794</v>
      </c>
      <c r="P44" s="22"/>
      <c r="Q44" s="107">
        <f t="shared" si="0"/>
        <v>-8729444794</v>
      </c>
      <c r="R44" s="107"/>
    </row>
    <row r="45" spans="1:18" ht="18.75">
      <c r="A45" s="6" t="s">
        <v>58</v>
      </c>
      <c r="C45" s="24">
        <v>6800000</v>
      </c>
      <c r="D45" s="22"/>
      <c r="E45" s="25">
        <v>15060255120</v>
      </c>
      <c r="F45" s="22"/>
      <c r="G45" s="25">
        <v>14505972840</v>
      </c>
      <c r="H45" s="22"/>
      <c r="I45" s="56">
        <f t="shared" si="1"/>
        <v>554282280</v>
      </c>
      <c r="J45" s="22"/>
      <c r="K45" s="24">
        <v>6800000</v>
      </c>
      <c r="L45" s="22"/>
      <c r="M45" s="25">
        <v>15060255120</v>
      </c>
      <c r="N45" s="22"/>
      <c r="O45" s="25">
        <v>27838489397</v>
      </c>
      <c r="P45" s="22"/>
      <c r="Q45" s="107">
        <f t="shared" si="0"/>
        <v>-12778234277</v>
      </c>
      <c r="R45" s="107"/>
    </row>
    <row r="46" spans="1:18" ht="18.75">
      <c r="A46" s="6" t="s">
        <v>69</v>
      </c>
      <c r="C46" s="24">
        <v>4072601</v>
      </c>
      <c r="D46" s="22"/>
      <c r="E46" s="25">
        <v>22873284985</v>
      </c>
      <c r="F46" s="22"/>
      <c r="G46" s="25">
        <v>23561507719</v>
      </c>
      <c r="H46" s="22"/>
      <c r="I46" s="56">
        <f t="shared" si="1"/>
        <v>-688222734</v>
      </c>
      <c r="J46" s="22"/>
      <c r="K46" s="24">
        <v>4072601</v>
      </c>
      <c r="L46" s="22"/>
      <c r="M46" s="25">
        <v>22873284985</v>
      </c>
      <c r="N46" s="22"/>
      <c r="O46" s="25">
        <v>18682269366</v>
      </c>
      <c r="P46" s="22"/>
      <c r="Q46" s="107">
        <f t="shared" si="0"/>
        <v>4191015619</v>
      </c>
      <c r="R46" s="107"/>
    </row>
    <row r="47" spans="1:18" ht="18.75">
      <c r="A47" s="6" t="s">
        <v>65</v>
      </c>
      <c r="C47" s="24">
        <v>247253</v>
      </c>
      <c r="D47" s="22"/>
      <c r="E47" s="25">
        <v>2629865738</v>
      </c>
      <c r="F47" s="22"/>
      <c r="G47" s="25">
        <v>2317722795</v>
      </c>
      <c r="H47" s="22"/>
      <c r="I47" s="56">
        <f t="shared" si="1"/>
        <v>312142943</v>
      </c>
      <c r="J47" s="22"/>
      <c r="K47" s="24">
        <v>247253</v>
      </c>
      <c r="L47" s="22"/>
      <c r="M47" s="25">
        <v>2629865738</v>
      </c>
      <c r="N47" s="22"/>
      <c r="O47" s="25">
        <v>2943333051</v>
      </c>
      <c r="P47" s="22"/>
      <c r="Q47" s="107">
        <f t="shared" si="0"/>
        <v>-313467313</v>
      </c>
      <c r="R47" s="107"/>
    </row>
    <row r="48" spans="1:18" ht="18.75">
      <c r="A48" s="6" t="s">
        <v>41</v>
      </c>
      <c r="C48" s="24">
        <v>650000</v>
      </c>
      <c r="D48" s="22"/>
      <c r="E48" s="25">
        <v>18841223700</v>
      </c>
      <c r="F48" s="22"/>
      <c r="G48" s="25">
        <v>18162784575</v>
      </c>
      <c r="H48" s="22"/>
      <c r="I48" s="56">
        <f t="shared" si="1"/>
        <v>678439125</v>
      </c>
      <c r="J48" s="22"/>
      <c r="K48" s="24">
        <v>650000</v>
      </c>
      <c r="L48" s="22"/>
      <c r="M48" s="25">
        <v>18841223700</v>
      </c>
      <c r="N48" s="22"/>
      <c r="O48" s="25">
        <v>20168699200</v>
      </c>
      <c r="P48" s="22"/>
      <c r="Q48" s="107">
        <f t="shared" si="0"/>
        <v>-1327475500</v>
      </c>
      <c r="R48" s="107"/>
    </row>
    <row r="49" spans="1:18" ht="18.75">
      <c r="A49" s="6" t="s">
        <v>55</v>
      </c>
      <c r="C49" s="24">
        <v>250000</v>
      </c>
      <c r="D49" s="22"/>
      <c r="E49" s="25">
        <v>1580539500</v>
      </c>
      <c r="F49" s="22"/>
      <c r="G49" s="25">
        <v>1491075000</v>
      </c>
      <c r="H49" s="22"/>
      <c r="I49" s="56">
        <f t="shared" si="1"/>
        <v>89464500</v>
      </c>
      <c r="J49" s="22"/>
      <c r="K49" s="24">
        <v>250000</v>
      </c>
      <c r="L49" s="22"/>
      <c r="M49" s="25">
        <v>1580539500</v>
      </c>
      <c r="N49" s="22"/>
      <c r="O49" s="25">
        <v>1824905501</v>
      </c>
      <c r="P49" s="22"/>
      <c r="Q49" s="107">
        <f t="shared" si="0"/>
        <v>-244366001</v>
      </c>
      <c r="R49" s="107"/>
    </row>
    <row r="50" spans="1:18" ht="18.75">
      <c r="A50" s="6" t="s">
        <v>37</v>
      </c>
      <c r="C50" s="24">
        <v>900000</v>
      </c>
      <c r="D50" s="22"/>
      <c r="E50" s="25">
        <v>3146466465</v>
      </c>
      <c r="F50" s="22"/>
      <c r="G50" s="25">
        <v>3115153890</v>
      </c>
      <c r="H50" s="22"/>
      <c r="I50" s="56">
        <f t="shared" si="1"/>
        <v>31312575</v>
      </c>
      <c r="J50" s="22"/>
      <c r="K50" s="24">
        <v>900000</v>
      </c>
      <c r="L50" s="22"/>
      <c r="M50" s="25">
        <v>3146466465</v>
      </c>
      <c r="N50" s="22"/>
      <c r="O50" s="25">
        <v>2934412033</v>
      </c>
      <c r="P50" s="22"/>
      <c r="Q50" s="107">
        <f t="shared" si="0"/>
        <v>212054432</v>
      </c>
      <c r="R50" s="107"/>
    </row>
    <row r="51" spans="1:18" ht="18.75">
      <c r="A51" s="6" t="s">
        <v>31</v>
      </c>
      <c r="C51" s="24">
        <v>50000</v>
      </c>
      <c r="D51" s="22"/>
      <c r="E51" s="25">
        <v>12457434600</v>
      </c>
      <c r="F51" s="22"/>
      <c r="G51" s="25">
        <v>13373451675</v>
      </c>
      <c r="H51" s="22"/>
      <c r="I51" s="56">
        <f t="shared" si="1"/>
        <v>-916017075</v>
      </c>
      <c r="J51" s="22"/>
      <c r="K51" s="24">
        <v>50000</v>
      </c>
      <c r="L51" s="22"/>
      <c r="M51" s="25">
        <v>12457434600</v>
      </c>
      <c r="N51" s="22"/>
      <c r="O51" s="25">
        <v>13761258598</v>
      </c>
      <c r="P51" s="22"/>
      <c r="Q51" s="107">
        <f t="shared" si="0"/>
        <v>-1303823998</v>
      </c>
      <c r="R51" s="107"/>
    </row>
    <row r="52" spans="1:18" ht="18.75">
      <c r="A52" s="6" t="s">
        <v>18</v>
      </c>
      <c r="C52" s="24">
        <v>1800000</v>
      </c>
      <c r="D52" s="22"/>
      <c r="E52" s="25">
        <v>14636392200</v>
      </c>
      <c r="F52" s="22"/>
      <c r="G52" s="25">
        <v>14761642500</v>
      </c>
      <c r="H52" s="22"/>
      <c r="I52" s="56">
        <f t="shared" si="1"/>
        <v>-125250300</v>
      </c>
      <c r="J52" s="22"/>
      <c r="K52" s="24">
        <v>1800000</v>
      </c>
      <c r="L52" s="22"/>
      <c r="M52" s="25">
        <v>14636392200</v>
      </c>
      <c r="N52" s="22"/>
      <c r="O52" s="25">
        <v>19638207270</v>
      </c>
      <c r="P52" s="22"/>
      <c r="Q52" s="107">
        <f t="shared" si="0"/>
        <v>-5001815070</v>
      </c>
      <c r="R52" s="107"/>
    </row>
    <row r="53" spans="1:18" ht="18.75">
      <c r="A53" s="6" t="s">
        <v>45</v>
      </c>
      <c r="C53" s="24">
        <v>600000</v>
      </c>
      <c r="D53" s="22"/>
      <c r="E53" s="25">
        <v>7741661400</v>
      </c>
      <c r="F53" s="22"/>
      <c r="G53" s="25">
        <v>8505091800</v>
      </c>
      <c r="H53" s="22"/>
      <c r="I53" s="56">
        <f t="shared" si="1"/>
        <v>-763430400</v>
      </c>
      <c r="J53" s="22"/>
      <c r="K53" s="24">
        <v>600000</v>
      </c>
      <c r="L53" s="22"/>
      <c r="M53" s="25">
        <v>7741661400</v>
      </c>
      <c r="N53" s="22"/>
      <c r="O53" s="25">
        <v>13670175600</v>
      </c>
      <c r="P53" s="22"/>
      <c r="Q53" s="107">
        <f t="shared" si="0"/>
        <v>-5928514200</v>
      </c>
      <c r="R53" s="107"/>
    </row>
    <row r="54" spans="1:18" ht="18.75">
      <c r="A54" s="6" t="s">
        <v>35</v>
      </c>
      <c r="C54" s="24">
        <v>4600000</v>
      </c>
      <c r="D54" s="22"/>
      <c r="E54" s="25">
        <v>30728073600</v>
      </c>
      <c r="F54" s="22"/>
      <c r="G54" s="25">
        <v>32831483400</v>
      </c>
      <c r="H54" s="22"/>
      <c r="I54" s="56">
        <f t="shared" si="1"/>
        <v>-2103409800</v>
      </c>
      <c r="J54" s="22"/>
      <c r="K54" s="24">
        <v>4600000</v>
      </c>
      <c r="L54" s="22"/>
      <c r="M54" s="25">
        <v>30728073600</v>
      </c>
      <c r="N54" s="22"/>
      <c r="O54" s="25">
        <v>28078241681</v>
      </c>
      <c r="P54" s="22"/>
      <c r="Q54" s="107">
        <f t="shared" si="0"/>
        <v>2649831919</v>
      </c>
      <c r="R54" s="107"/>
    </row>
    <row r="55" spans="1:18" ht="18.75">
      <c r="A55" s="6" t="s">
        <v>47</v>
      </c>
      <c r="C55" s="24">
        <v>1200000</v>
      </c>
      <c r="D55" s="22"/>
      <c r="E55" s="25">
        <v>9578665800</v>
      </c>
      <c r="F55" s="22"/>
      <c r="G55" s="25">
        <v>9542880000</v>
      </c>
      <c r="H55" s="22"/>
      <c r="I55" s="56">
        <f t="shared" si="1"/>
        <v>35785800</v>
      </c>
      <c r="J55" s="22"/>
      <c r="K55" s="24">
        <v>1200000</v>
      </c>
      <c r="L55" s="22"/>
      <c r="M55" s="25">
        <v>9578665800</v>
      </c>
      <c r="N55" s="22"/>
      <c r="O55" s="25">
        <v>12046928609</v>
      </c>
      <c r="P55" s="22"/>
      <c r="Q55" s="107">
        <f t="shared" si="0"/>
        <v>-2468262809</v>
      </c>
      <c r="R55" s="107"/>
    </row>
    <row r="56" spans="1:18" ht="18.75">
      <c r="A56" s="6" t="s">
        <v>43</v>
      </c>
      <c r="C56" s="24">
        <v>4220000</v>
      </c>
      <c r="D56" s="22"/>
      <c r="E56" s="25">
        <v>21477841920</v>
      </c>
      <c r="F56" s="22"/>
      <c r="G56" s="25">
        <v>24789131226</v>
      </c>
      <c r="H56" s="22"/>
      <c r="I56" s="56">
        <f t="shared" si="1"/>
        <v>-3311289306</v>
      </c>
      <c r="J56" s="22"/>
      <c r="K56" s="24">
        <v>4220000</v>
      </c>
      <c r="L56" s="22"/>
      <c r="M56" s="25">
        <v>21477841920</v>
      </c>
      <c r="N56" s="22"/>
      <c r="O56" s="25">
        <v>24279455420</v>
      </c>
      <c r="P56" s="22"/>
      <c r="Q56" s="107">
        <f t="shared" si="0"/>
        <v>-2801613500</v>
      </c>
      <c r="R56" s="107"/>
    </row>
    <row r="57" spans="1:18" ht="18.75">
      <c r="A57" s="6" t="s">
        <v>19</v>
      </c>
      <c r="C57" s="24">
        <v>245000</v>
      </c>
      <c r="D57" s="22"/>
      <c r="E57" s="25">
        <v>1675570680</v>
      </c>
      <c r="F57" s="22"/>
      <c r="G57" s="25">
        <v>1590330892</v>
      </c>
      <c r="H57" s="22"/>
      <c r="I57" s="56">
        <f t="shared" si="1"/>
        <v>85239788</v>
      </c>
      <c r="J57" s="22"/>
      <c r="K57" s="24">
        <v>245000</v>
      </c>
      <c r="L57" s="22"/>
      <c r="M57" s="25">
        <v>1675570680</v>
      </c>
      <c r="N57" s="22"/>
      <c r="O57" s="25">
        <v>1788422413</v>
      </c>
      <c r="P57" s="22"/>
      <c r="Q57" s="107">
        <f t="shared" si="0"/>
        <v>-112851733</v>
      </c>
      <c r="R57" s="107"/>
    </row>
    <row r="58" spans="1:18" ht="18.75">
      <c r="A58" s="6" t="s">
        <v>28</v>
      </c>
      <c r="C58" s="24">
        <v>6062500</v>
      </c>
      <c r="D58" s="22"/>
      <c r="E58" s="25">
        <v>24328690340</v>
      </c>
      <c r="F58" s="22"/>
      <c r="G58" s="25">
        <v>22550894043</v>
      </c>
      <c r="H58" s="22"/>
      <c r="I58" s="56">
        <f t="shared" si="1"/>
        <v>1777796297</v>
      </c>
      <c r="J58" s="22"/>
      <c r="K58" s="24">
        <v>6062500</v>
      </c>
      <c r="L58" s="22"/>
      <c r="M58" s="25">
        <v>24328690340</v>
      </c>
      <c r="N58" s="22"/>
      <c r="O58" s="25">
        <v>28003836105</v>
      </c>
      <c r="P58" s="22"/>
      <c r="Q58" s="107">
        <f t="shared" si="0"/>
        <v>-3675145765</v>
      </c>
      <c r="R58" s="107"/>
    </row>
    <row r="59" spans="1:18" ht="18.75">
      <c r="A59" s="6" t="s">
        <v>26</v>
      </c>
      <c r="C59" s="24">
        <v>426720</v>
      </c>
      <c r="D59" s="22"/>
      <c r="E59" s="25">
        <v>780493069</v>
      </c>
      <c r="F59" s="22"/>
      <c r="G59" s="25">
        <v>817396817</v>
      </c>
      <c r="H59" s="22"/>
      <c r="I59" s="56">
        <f t="shared" si="1"/>
        <v>-36903748</v>
      </c>
      <c r="J59" s="22"/>
      <c r="K59" s="24">
        <v>426720</v>
      </c>
      <c r="L59" s="22"/>
      <c r="M59" s="25">
        <v>780493069</v>
      </c>
      <c r="N59" s="22"/>
      <c r="O59" s="25">
        <v>944498187</v>
      </c>
      <c r="P59" s="22"/>
      <c r="Q59" s="107">
        <f t="shared" si="0"/>
        <v>-164005118</v>
      </c>
      <c r="R59" s="107"/>
    </row>
    <row r="60" spans="1:18" ht="18.75">
      <c r="A60" s="6" t="s">
        <v>57</v>
      </c>
      <c r="C60" s="24">
        <v>1206000</v>
      </c>
      <c r="D60" s="22"/>
      <c r="E60" s="25">
        <v>18701659080</v>
      </c>
      <c r="F60" s="22"/>
      <c r="G60" s="25">
        <v>18425929491</v>
      </c>
      <c r="H60" s="22"/>
      <c r="I60" s="56">
        <f t="shared" si="1"/>
        <v>275729589</v>
      </c>
      <c r="J60" s="22"/>
      <c r="K60" s="24">
        <v>1206000</v>
      </c>
      <c r="L60" s="22"/>
      <c r="M60" s="25">
        <v>18701659080</v>
      </c>
      <c r="N60" s="22"/>
      <c r="O60" s="25">
        <v>20026106994</v>
      </c>
      <c r="P60" s="22"/>
      <c r="Q60" s="107">
        <f t="shared" si="0"/>
        <v>-1324447914</v>
      </c>
      <c r="R60" s="107"/>
    </row>
    <row r="61" spans="1:18" ht="18.75">
      <c r="A61" s="44" t="s">
        <v>61</v>
      </c>
      <c r="C61" s="26">
        <v>175000</v>
      </c>
      <c r="D61" s="22"/>
      <c r="E61" s="27">
        <v>7471528319</v>
      </c>
      <c r="F61" s="22"/>
      <c r="G61" s="27">
        <v>7097517000</v>
      </c>
      <c r="H61" s="22"/>
      <c r="I61" s="56">
        <f t="shared" si="1"/>
        <v>374011319</v>
      </c>
      <c r="J61" s="22"/>
      <c r="K61" s="26">
        <v>175000</v>
      </c>
      <c r="L61" s="22"/>
      <c r="M61" s="27">
        <v>7471528319</v>
      </c>
      <c r="N61" s="22"/>
      <c r="O61" s="27">
        <v>7339157909</v>
      </c>
      <c r="P61" s="22"/>
      <c r="Q61" s="107">
        <f t="shared" si="0"/>
        <v>132370410</v>
      </c>
      <c r="R61" s="107"/>
    </row>
    <row r="62" spans="1:18" s="12" customFormat="1" ht="21.75" thickBot="1">
      <c r="A62" s="40"/>
      <c r="C62" s="28"/>
      <c r="D62" s="29"/>
      <c r="E62" s="30">
        <f>SUM(E8:E61)</f>
        <v>783854403128</v>
      </c>
      <c r="F62" s="29"/>
      <c r="G62" s="30">
        <f>SUM(G8:G61)</f>
        <v>775877246158</v>
      </c>
      <c r="H62" s="29"/>
      <c r="I62" s="58">
        <f>SUM(I8:I61)</f>
        <v>7977156970</v>
      </c>
      <c r="J62" s="29"/>
      <c r="K62" s="55"/>
      <c r="L62" s="29"/>
      <c r="M62" s="30">
        <f>SUM(M8:M61)</f>
        <v>783854403128</v>
      </c>
      <c r="N62" s="29"/>
      <c r="O62" s="30">
        <f>SUM(O8:O61)</f>
        <v>829059128165</v>
      </c>
      <c r="P62" s="29"/>
      <c r="Q62" s="108">
        <f>SUM(Q8:R61)</f>
        <v>-45204725037</v>
      </c>
      <c r="R62" s="108"/>
    </row>
    <row r="63" spans="1:18" ht="13.5" thickTop="1"/>
    <row r="64" spans="1:18"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</row>
    <row r="65" spans="1:17">
      <c r="A65" s="39"/>
      <c r="B65" s="39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</row>
    <row r="66" spans="1:17">
      <c r="A66" s="39"/>
      <c r="B66" s="39"/>
      <c r="C66" s="33"/>
      <c r="D66" s="33"/>
      <c r="E66" s="37">
        <v>788546253335</v>
      </c>
      <c r="F66" s="33"/>
      <c r="G66" s="37">
        <v>775877246158</v>
      </c>
      <c r="H66" s="33"/>
      <c r="I66" s="37">
        <v>7977156970</v>
      </c>
      <c r="J66" s="33"/>
      <c r="K66" s="33"/>
      <c r="L66" s="33"/>
      <c r="M66" s="37">
        <v>788546253335</v>
      </c>
      <c r="N66" s="33"/>
      <c r="O66" s="37">
        <v>829059128165</v>
      </c>
      <c r="P66" s="33"/>
      <c r="Q66" s="37">
        <v>-45204725037</v>
      </c>
    </row>
    <row r="67" spans="1:17">
      <c r="A67" s="39"/>
      <c r="B67" s="39"/>
      <c r="C67" s="33"/>
      <c r="D67" s="33"/>
      <c r="E67" s="37">
        <v>749118941</v>
      </c>
      <c r="F67" s="33"/>
      <c r="G67" s="33"/>
      <c r="H67" s="33"/>
      <c r="I67" s="33"/>
      <c r="J67" s="33"/>
      <c r="K67" s="33"/>
      <c r="L67" s="33"/>
      <c r="M67" s="37">
        <v>749118941</v>
      </c>
      <c r="N67" s="33"/>
      <c r="O67" s="33"/>
      <c r="P67" s="33"/>
      <c r="Q67" s="33"/>
    </row>
    <row r="68" spans="1:17">
      <c r="A68" s="39"/>
      <c r="B68" s="39"/>
      <c r="C68" s="33"/>
      <c r="D68" s="33"/>
      <c r="E68" s="37">
        <v>3942731267</v>
      </c>
      <c r="F68" s="33"/>
      <c r="G68" s="38">
        <f>G62-G66</f>
        <v>0</v>
      </c>
      <c r="H68" s="33"/>
      <c r="I68" s="38">
        <f>I62-I66</f>
        <v>0</v>
      </c>
      <c r="J68" s="33"/>
      <c r="K68" s="33"/>
      <c r="L68" s="33"/>
      <c r="M68" s="37">
        <v>3942731267</v>
      </c>
      <c r="N68" s="33"/>
      <c r="O68" s="38">
        <f>O62-O66</f>
        <v>0</v>
      </c>
      <c r="P68" s="33"/>
      <c r="Q68" s="38">
        <f>Q62-Q66</f>
        <v>0</v>
      </c>
    </row>
    <row r="69" spans="1:17">
      <c r="A69" s="39"/>
      <c r="B69" s="39"/>
      <c r="C69" s="33"/>
      <c r="D69" s="33"/>
      <c r="E69" s="37">
        <f>E66-E67-E68</f>
        <v>783854403127</v>
      </c>
      <c r="F69" s="33"/>
      <c r="G69" s="33"/>
      <c r="H69" s="33"/>
      <c r="I69" s="33"/>
      <c r="J69" s="33"/>
      <c r="K69" s="33"/>
      <c r="L69" s="33"/>
      <c r="M69" s="37">
        <f>M66-M67-M68</f>
        <v>783854403127</v>
      </c>
      <c r="N69" s="33"/>
      <c r="O69" s="33"/>
      <c r="P69" s="33"/>
      <c r="Q69" s="33"/>
    </row>
    <row r="70" spans="1:17">
      <c r="A70" s="39"/>
      <c r="B70" s="39"/>
      <c r="C70" s="33"/>
      <c r="D70" s="33"/>
      <c r="E70" s="38">
        <f>E62-E69</f>
        <v>1</v>
      </c>
      <c r="F70" s="33"/>
      <c r="G70" s="33"/>
      <c r="H70" s="33"/>
      <c r="I70" s="33"/>
      <c r="J70" s="33"/>
      <c r="K70" s="33"/>
      <c r="L70" s="33"/>
      <c r="M70" s="38">
        <f>M62-M69</f>
        <v>1</v>
      </c>
      <c r="N70" s="33"/>
      <c r="O70" s="33"/>
      <c r="P70" s="33"/>
      <c r="Q70" s="33"/>
    </row>
    <row r="71" spans="1:17">
      <c r="A71" s="39"/>
      <c r="B71" s="39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</row>
    <row r="72" spans="1:17">
      <c r="A72" s="39"/>
      <c r="B72" s="39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</row>
    <row r="73" spans="1:17">
      <c r="A73" s="39"/>
      <c r="B73" s="39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</row>
    <row r="74" spans="1:17">
      <c r="A74" s="39"/>
      <c r="B74" s="39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</row>
    <row r="75" spans="1:17">
      <c r="A75" s="39"/>
      <c r="B75" s="39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</row>
    <row r="76" spans="1:17">
      <c r="A76" s="39"/>
      <c r="B76" s="39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</row>
    <row r="77" spans="1:17">
      <c r="A77" s="39"/>
      <c r="B77" s="39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</row>
    <row r="78" spans="1:17">
      <c r="A78" s="39"/>
      <c r="B78" s="39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</row>
    <row r="79" spans="1:17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</row>
  </sheetData>
  <mergeCells count="63"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68"/>
  <sheetViews>
    <sheetView rightToLeft="1" workbookViewId="0">
      <selection activeCell="C7" sqref="C7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5.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</row>
    <row r="2" spans="1:49" ht="25.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</row>
    <row r="3" spans="1:49" ht="25.5">
      <c r="A3" s="86" t="s">
        <v>257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</row>
    <row r="5" spans="1:49" ht="24">
      <c r="A5" s="88" t="s">
        <v>73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</row>
    <row r="6" spans="1:49" ht="21">
      <c r="I6" s="89" t="s">
        <v>7</v>
      </c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C6" s="89" t="s">
        <v>9</v>
      </c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</row>
    <row r="7" spans="1:49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21">
      <c r="A8" s="91"/>
      <c r="B8" s="91"/>
      <c r="C8" s="91"/>
      <c r="D8" s="91"/>
      <c r="E8" s="91"/>
      <c r="F8" s="91"/>
      <c r="G8" s="91"/>
      <c r="I8" s="89" t="s">
        <v>74</v>
      </c>
      <c r="J8" s="89"/>
      <c r="K8" s="89"/>
      <c r="M8" s="89" t="s">
        <v>75</v>
      </c>
      <c r="N8" s="89"/>
      <c r="O8" s="89"/>
      <c r="Q8" s="89" t="s">
        <v>76</v>
      </c>
      <c r="R8" s="89"/>
      <c r="S8" s="89"/>
      <c r="T8" s="89"/>
      <c r="U8" s="89"/>
      <c r="W8" s="89" t="s">
        <v>77</v>
      </c>
      <c r="X8" s="89"/>
      <c r="Y8" s="89"/>
      <c r="Z8" s="89"/>
      <c r="AA8" s="89"/>
      <c r="AC8" s="89" t="s">
        <v>74</v>
      </c>
      <c r="AD8" s="89"/>
      <c r="AE8" s="89"/>
      <c r="AF8" s="89"/>
      <c r="AG8" s="89"/>
      <c r="AI8" s="89" t="s">
        <v>75</v>
      </c>
      <c r="AJ8" s="89"/>
      <c r="AK8" s="89"/>
      <c r="AM8" s="89" t="s">
        <v>76</v>
      </c>
      <c r="AN8" s="89"/>
      <c r="AO8" s="89"/>
      <c r="AQ8" s="89" t="s">
        <v>77</v>
      </c>
      <c r="AR8" s="89"/>
      <c r="AS8" s="89"/>
    </row>
    <row r="9" spans="1:49" ht="24">
      <c r="A9" s="88" t="s">
        <v>78</v>
      </c>
      <c r="B9" s="97"/>
      <c r="C9" s="97"/>
      <c r="D9" s="97"/>
      <c r="E9" s="97"/>
      <c r="F9" s="97"/>
      <c r="G9" s="97"/>
      <c r="H9" s="88"/>
      <c r="I9" s="98"/>
      <c r="J9" s="98"/>
      <c r="K9" s="98"/>
      <c r="L9" s="88"/>
      <c r="M9" s="98"/>
      <c r="N9" s="98"/>
      <c r="O9" s="98"/>
      <c r="P9" s="88"/>
      <c r="Q9" s="98"/>
      <c r="R9" s="98"/>
      <c r="S9" s="98"/>
      <c r="T9" s="98"/>
      <c r="U9" s="98"/>
      <c r="V9" s="88"/>
      <c r="W9" s="98"/>
      <c r="X9" s="98"/>
      <c r="Y9" s="98"/>
      <c r="Z9" s="98"/>
      <c r="AA9" s="98"/>
      <c r="AB9" s="88"/>
      <c r="AC9" s="98"/>
      <c r="AD9" s="98"/>
      <c r="AE9" s="98"/>
      <c r="AF9" s="98"/>
      <c r="AG9" s="98"/>
      <c r="AH9" s="88"/>
      <c r="AI9" s="98"/>
      <c r="AJ9" s="98"/>
      <c r="AK9" s="98"/>
      <c r="AL9" s="88"/>
      <c r="AM9" s="98"/>
      <c r="AN9" s="98"/>
      <c r="AO9" s="98"/>
      <c r="AP9" s="88"/>
      <c r="AQ9" s="98"/>
      <c r="AR9" s="98"/>
      <c r="AS9" s="98"/>
      <c r="AT9" s="88"/>
      <c r="AU9" s="88"/>
      <c r="AV9" s="88"/>
      <c r="AW9" s="88"/>
    </row>
    <row r="10" spans="1:49" ht="21">
      <c r="C10" s="89" t="s">
        <v>7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Y10" s="89" t="s">
        <v>9</v>
      </c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</row>
    <row r="11" spans="1:49" ht="21">
      <c r="A11" s="40"/>
      <c r="C11" s="4" t="s">
        <v>79</v>
      </c>
      <c r="D11" s="3"/>
      <c r="E11" s="4" t="s">
        <v>80</v>
      </c>
      <c r="F11" s="3"/>
      <c r="G11" s="90" t="s">
        <v>81</v>
      </c>
      <c r="H11" s="90"/>
      <c r="I11" s="90"/>
      <c r="J11" s="3"/>
      <c r="K11" s="90" t="s">
        <v>82</v>
      </c>
      <c r="L11" s="90"/>
      <c r="M11" s="90"/>
      <c r="N11" s="3"/>
      <c r="O11" s="90" t="s">
        <v>75</v>
      </c>
      <c r="P11" s="90"/>
      <c r="Q11" s="90"/>
      <c r="R11" s="3"/>
      <c r="S11" s="90" t="s">
        <v>76</v>
      </c>
      <c r="T11" s="90"/>
      <c r="U11" s="90"/>
      <c r="V11" s="90"/>
      <c r="W11" s="90"/>
      <c r="Y11" s="90" t="s">
        <v>79</v>
      </c>
      <c r="Z11" s="90"/>
      <c r="AA11" s="90"/>
      <c r="AB11" s="90"/>
      <c r="AC11" s="90"/>
      <c r="AD11" s="3"/>
      <c r="AE11" s="90" t="s">
        <v>80</v>
      </c>
      <c r="AF11" s="90"/>
      <c r="AG11" s="90"/>
      <c r="AH11" s="90"/>
      <c r="AI11" s="90"/>
      <c r="AJ11" s="3"/>
      <c r="AK11" s="90" t="s">
        <v>81</v>
      </c>
      <c r="AL11" s="90"/>
      <c r="AM11" s="90"/>
      <c r="AN11" s="3"/>
      <c r="AO11" s="90" t="s">
        <v>82</v>
      </c>
      <c r="AP11" s="90"/>
      <c r="AQ11" s="90"/>
      <c r="AR11" s="3"/>
      <c r="AS11" s="90" t="s">
        <v>75</v>
      </c>
      <c r="AT11" s="90"/>
      <c r="AU11" s="3"/>
      <c r="AV11" s="4" t="s">
        <v>76</v>
      </c>
    </row>
    <row r="12" spans="1:49" ht="24">
      <c r="A12" s="88" t="s">
        <v>83</v>
      </c>
      <c r="B12" s="88"/>
      <c r="C12" s="98"/>
      <c r="D12" s="88"/>
      <c r="E12" s="98"/>
      <c r="F12" s="88"/>
      <c r="G12" s="98"/>
      <c r="H12" s="98"/>
      <c r="I12" s="98"/>
      <c r="J12" s="88"/>
      <c r="K12" s="98"/>
      <c r="L12" s="98"/>
      <c r="M12" s="98"/>
      <c r="N12" s="88"/>
      <c r="O12" s="98"/>
      <c r="P12" s="98"/>
      <c r="Q12" s="98"/>
      <c r="R12" s="88"/>
      <c r="S12" s="98"/>
      <c r="T12" s="98"/>
      <c r="U12" s="98"/>
      <c r="V12" s="98"/>
      <c r="W12" s="98"/>
      <c r="X12" s="88"/>
      <c r="Y12" s="98"/>
      <c r="Z12" s="98"/>
      <c r="AA12" s="98"/>
      <c r="AB12" s="98"/>
      <c r="AC12" s="98"/>
      <c r="AD12" s="88"/>
      <c r="AE12" s="98"/>
      <c r="AF12" s="98"/>
      <c r="AG12" s="98"/>
      <c r="AH12" s="98"/>
      <c r="AI12" s="98"/>
      <c r="AJ12" s="88"/>
      <c r="AK12" s="98"/>
      <c r="AL12" s="98"/>
      <c r="AM12" s="98"/>
      <c r="AN12" s="88"/>
      <c r="AO12" s="98"/>
      <c r="AP12" s="98"/>
      <c r="AQ12" s="98"/>
      <c r="AR12" s="88"/>
      <c r="AS12" s="98"/>
      <c r="AT12" s="98"/>
      <c r="AU12" s="88"/>
      <c r="AV12" s="98"/>
      <c r="AW12" s="88"/>
    </row>
    <row r="13" spans="1:49" ht="21">
      <c r="C13" s="89" t="s">
        <v>7</v>
      </c>
      <c r="D13" s="89"/>
      <c r="E13" s="89"/>
      <c r="F13" s="89"/>
      <c r="G13" s="89"/>
      <c r="H13" s="89"/>
      <c r="I13" s="89"/>
      <c r="J13" s="89"/>
      <c r="K13" s="89"/>
      <c r="L13" s="89"/>
      <c r="M13" s="89"/>
      <c r="O13" s="89" t="s">
        <v>9</v>
      </c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</row>
    <row r="14" spans="1:49" ht="21">
      <c r="A14" s="40"/>
      <c r="C14" s="4" t="s">
        <v>80</v>
      </c>
      <c r="D14" s="3"/>
      <c r="E14" s="4" t="s">
        <v>82</v>
      </c>
      <c r="F14" s="3"/>
      <c r="G14" s="90" t="s">
        <v>75</v>
      </c>
      <c r="H14" s="90"/>
      <c r="I14" s="90"/>
      <c r="J14" s="3"/>
      <c r="K14" s="90" t="s">
        <v>76</v>
      </c>
      <c r="L14" s="90"/>
      <c r="M14" s="90"/>
      <c r="O14" s="90" t="s">
        <v>80</v>
      </c>
      <c r="P14" s="90"/>
      <c r="Q14" s="90"/>
      <c r="R14" s="90"/>
      <c r="S14" s="90"/>
      <c r="T14" s="3"/>
      <c r="U14" s="90" t="s">
        <v>82</v>
      </c>
      <c r="V14" s="90"/>
      <c r="W14" s="90"/>
      <c r="X14" s="90"/>
      <c r="Y14" s="90"/>
      <c r="Z14" s="3"/>
      <c r="AA14" s="90" t="s">
        <v>75</v>
      </c>
      <c r="AB14" s="90"/>
      <c r="AC14" s="90"/>
      <c r="AD14" s="90"/>
      <c r="AE14" s="90"/>
      <c r="AF14" s="3"/>
      <c r="AG14" s="90" t="s">
        <v>76</v>
      </c>
      <c r="AH14" s="90"/>
      <c r="AI14" s="90"/>
    </row>
    <row r="15" spans="1:49">
      <c r="A15" s="11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activeCell="K23" sqref="K23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5.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</row>
    <row r="2" spans="1:27" ht="25.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27" ht="25.5">
      <c r="A3" s="86" t="s">
        <v>256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</row>
    <row r="5" spans="1:27" ht="24">
      <c r="A5" s="1" t="s">
        <v>84</v>
      </c>
      <c r="B5" s="88" t="s">
        <v>85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</row>
    <row r="6" spans="1:27" ht="21">
      <c r="E6" s="89" t="s">
        <v>7</v>
      </c>
      <c r="F6" s="89"/>
      <c r="G6" s="89"/>
      <c r="H6" s="89"/>
      <c r="I6" s="89"/>
      <c r="K6" s="89" t="s">
        <v>8</v>
      </c>
      <c r="L6" s="89"/>
      <c r="M6" s="89"/>
      <c r="N6" s="89"/>
      <c r="O6" s="89"/>
      <c r="P6" s="89"/>
      <c r="Q6" s="89"/>
      <c r="S6" s="89" t="s">
        <v>9</v>
      </c>
      <c r="T6" s="89"/>
      <c r="U6" s="89"/>
      <c r="V6" s="89"/>
      <c r="W6" s="89"/>
      <c r="X6" s="89"/>
      <c r="Y6" s="89"/>
      <c r="Z6" s="89"/>
      <c r="AA6" s="89"/>
    </row>
    <row r="7" spans="1:27" ht="21">
      <c r="E7" s="3"/>
      <c r="F7" s="3"/>
      <c r="G7" s="3"/>
      <c r="H7" s="3"/>
      <c r="I7" s="3"/>
      <c r="K7" s="90" t="s">
        <v>86</v>
      </c>
      <c r="L7" s="90"/>
      <c r="M7" s="90"/>
      <c r="N7" s="3"/>
      <c r="O7" s="90" t="s">
        <v>87</v>
      </c>
      <c r="P7" s="90"/>
      <c r="Q7" s="90"/>
      <c r="S7" s="3"/>
      <c r="T7" s="3"/>
      <c r="U7" s="3"/>
      <c r="V7" s="3"/>
      <c r="W7" s="3"/>
      <c r="X7" s="3"/>
      <c r="Y7" s="3"/>
      <c r="Z7" s="3"/>
      <c r="AA7" s="3"/>
    </row>
    <row r="8" spans="1:27" ht="21">
      <c r="A8" s="91"/>
      <c r="B8" s="91"/>
      <c r="D8" s="89" t="s">
        <v>88</v>
      </c>
      <c r="E8" s="89"/>
      <c r="G8" s="2" t="s">
        <v>13</v>
      </c>
      <c r="I8" s="2" t="s">
        <v>14</v>
      </c>
      <c r="K8" s="4" t="s">
        <v>12</v>
      </c>
      <c r="L8" s="3"/>
      <c r="M8" s="4" t="s">
        <v>13</v>
      </c>
      <c r="O8" s="4" t="s">
        <v>12</v>
      </c>
      <c r="P8" s="3"/>
      <c r="Q8" s="4" t="s">
        <v>15</v>
      </c>
      <c r="S8" s="2" t="s">
        <v>12</v>
      </c>
      <c r="U8" s="2" t="s">
        <v>89</v>
      </c>
      <c r="W8" s="2" t="s">
        <v>13</v>
      </c>
      <c r="Y8" s="2" t="s">
        <v>14</v>
      </c>
      <c r="AA8" s="2" t="s">
        <v>17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activeCell="F25" sqref="F25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5.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</row>
    <row r="2" spans="1:38" ht="25.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</row>
    <row r="3" spans="1:38" ht="25.5">
      <c r="A3" s="86" t="s">
        <v>256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</row>
    <row r="5" spans="1:38" ht="24">
      <c r="A5" s="1" t="s">
        <v>90</v>
      </c>
      <c r="B5" s="88" t="s">
        <v>91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</row>
    <row r="6" spans="1:38" ht="21">
      <c r="A6" s="89" t="s">
        <v>92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 t="s">
        <v>7</v>
      </c>
      <c r="Q6" s="89"/>
      <c r="R6" s="89"/>
      <c r="S6" s="89"/>
      <c r="T6" s="89"/>
      <c r="V6" s="89" t="s">
        <v>8</v>
      </c>
      <c r="W6" s="89"/>
      <c r="X6" s="89"/>
      <c r="Y6" s="89"/>
      <c r="Z6" s="89"/>
      <c r="AA6" s="89"/>
      <c r="AB6" s="89"/>
      <c r="AD6" s="89" t="s">
        <v>9</v>
      </c>
      <c r="AE6" s="89"/>
      <c r="AF6" s="89"/>
      <c r="AG6" s="89"/>
      <c r="AH6" s="89"/>
      <c r="AI6" s="89"/>
      <c r="AJ6" s="89"/>
      <c r="AK6" s="89"/>
      <c r="AL6" s="89"/>
    </row>
    <row r="7" spans="1:38" ht="2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90" t="s">
        <v>10</v>
      </c>
      <c r="W7" s="90"/>
      <c r="X7" s="90"/>
      <c r="Y7" s="3"/>
      <c r="Z7" s="90" t="s">
        <v>11</v>
      </c>
      <c r="AA7" s="90"/>
      <c r="AB7" s="90"/>
      <c r="AD7" s="3"/>
      <c r="AE7" s="3"/>
      <c r="AF7" s="3"/>
      <c r="AG7" s="3"/>
      <c r="AH7" s="3"/>
      <c r="AI7" s="3"/>
      <c r="AJ7" s="3"/>
      <c r="AK7" s="3"/>
      <c r="AL7" s="3"/>
    </row>
    <row r="8" spans="1:38" ht="21">
      <c r="A8" s="91"/>
      <c r="B8" s="91"/>
      <c r="D8" s="2" t="s">
        <v>93</v>
      </c>
      <c r="F8" s="2" t="s">
        <v>94</v>
      </c>
      <c r="H8" s="2" t="s">
        <v>95</v>
      </c>
      <c r="J8" s="2" t="s">
        <v>96</v>
      </c>
      <c r="L8" s="2" t="s">
        <v>97</v>
      </c>
      <c r="N8" s="2" t="s">
        <v>77</v>
      </c>
      <c r="P8" s="2" t="s">
        <v>12</v>
      </c>
      <c r="R8" s="2" t="s">
        <v>13</v>
      </c>
      <c r="T8" s="2" t="s">
        <v>14</v>
      </c>
      <c r="V8" s="4" t="s">
        <v>12</v>
      </c>
      <c r="W8" s="3"/>
      <c r="X8" s="4" t="s">
        <v>13</v>
      </c>
      <c r="Z8" s="4" t="s">
        <v>12</v>
      </c>
      <c r="AA8" s="3"/>
      <c r="AB8" s="4" t="s">
        <v>15</v>
      </c>
      <c r="AD8" s="2" t="s">
        <v>12</v>
      </c>
      <c r="AF8" s="2" t="s">
        <v>16</v>
      </c>
      <c r="AH8" s="2" t="s">
        <v>13</v>
      </c>
      <c r="AJ8" s="2" t="s">
        <v>14</v>
      </c>
      <c r="AL8" s="2" t="s">
        <v>17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E16" sqref="E16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5.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25.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25.5">
      <c r="A3" s="86" t="s">
        <v>256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3" ht="24">
      <c r="A4" s="88" t="s">
        <v>98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3" ht="24">
      <c r="A5" s="88" t="s">
        <v>99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</row>
    <row r="7" spans="1:13" ht="21">
      <c r="C7" s="89" t="s">
        <v>9</v>
      </c>
      <c r="D7" s="89"/>
      <c r="E7" s="89"/>
      <c r="F7" s="89"/>
      <c r="G7" s="89"/>
      <c r="H7" s="89"/>
      <c r="I7" s="89"/>
      <c r="J7" s="89"/>
      <c r="K7" s="89"/>
      <c r="L7" s="89"/>
      <c r="M7" s="89"/>
    </row>
    <row r="8" spans="1:13" ht="21">
      <c r="A8" s="40"/>
      <c r="C8" s="4" t="s">
        <v>12</v>
      </c>
      <c r="D8" s="3"/>
      <c r="E8" s="4" t="s">
        <v>100</v>
      </c>
      <c r="F8" s="3"/>
      <c r="G8" s="4" t="s">
        <v>101</v>
      </c>
      <c r="H8" s="3"/>
      <c r="I8" s="4" t="s">
        <v>102</v>
      </c>
      <c r="J8" s="3"/>
      <c r="K8" s="4" t="s">
        <v>103</v>
      </c>
      <c r="L8" s="3"/>
      <c r="M8" s="4" t="s">
        <v>104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25"/>
  <sheetViews>
    <sheetView rightToLeft="1" workbookViewId="0">
      <selection activeCell="E28" sqref="E28"/>
    </sheetView>
  </sheetViews>
  <sheetFormatPr defaultRowHeight="12.75"/>
  <cols>
    <col min="1" max="1" width="6.28515625" bestFit="1" customWidth="1"/>
    <col min="2" max="2" width="10" customWidth="1"/>
    <col min="3" max="3" width="1.28515625" customWidth="1"/>
    <col min="4" max="4" width="16.42578125" bestFit="1" customWidth="1"/>
    <col min="5" max="5" width="1.28515625" customWidth="1"/>
    <col min="6" max="6" width="15.7109375" bestFit="1" customWidth="1"/>
    <col min="7" max="7" width="1.28515625" customWidth="1"/>
    <col min="8" max="8" width="15.7109375" bestFit="1" customWidth="1"/>
    <col min="9" max="9" width="1.28515625" customWidth="1"/>
    <col min="10" max="10" width="15.85546875" bestFit="1" customWidth="1"/>
    <col min="11" max="11" width="1.28515625" customWidth="1"/>
    <col min="12" max="12" width="18.28515625" bestFit="1" customWidth="1"/>
    <col min="13" max="13" width="0.28515625" customWidth="1"/>
    <col min="19" max="19" width="14.85546875" bestFit="1" customWidth="1"/>
  </cols>
  <sheetData>
    <row r="1" spans="1:19" ht="25.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9" ht="25.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9" ht="25.5">
      <c r="A3" s="86" t="s">
        <v>256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5" spans="1:19" ht="24">
      <c r="A5" s="1" t="s">
        <v>105</v>
      </c>
      <c r="B5" s="88" t="s">
        <v>106</v>
      </c>
      <c r="C5" s="88"/>
      <c r="D5" s="88"/>
      <c r="E5" s="88"/>
      <c r="F5" s="88"/>
      <c r="G5" s="88"/>
      <c r="H5" s="88"/>
      <c r="I5" s="88"/>
      <c r="J5" s="88"/>
      <c r="K5" s="88"/>
      <c r="L5" s="88"/>
    </row>
    <row r="6" spans="1:19" ht="21">
      <c r="D6" s="2" t="s">
        <v>7</v>
      </c>
      <c r="F6" s="89" t="s">
        <v>8</v>
      </c>
      <c r="G6" s="89"/>
      <c r="H6" s="89"/>
      <c r="J6" s="99" t="s">
        <v>9</v>
      </c>
      <c r="K6" s="99"/>
      <c r="L6" s="99"/>
    </row>
    <row r="7" spans="1:19">
      <c r="D7" s="3"/>
      <c r="F7" s="3"/>
      <c r="G7" s="3"/>
      <c r="H7" s="3"/>
      <c r="J7" s="11"/>
    </row>
    <row r="8" spans="1:19" ht="21">
      <c r="A8" s="91"/>
      <c r="B8" s="91"/>
      <c r="D8" s="2" t="s">
        <v>107</v>
      </c>
      <c r="F8" s="2" t="s">
        <v>108</v>
      </c>
      <c r="H8" s="2" t="s">
        <v>109</v>
      </c>
      <c r="J8" s="41" t="s">
        <v>107</v>
      </c>
      <c r="L8" s="41" t="s">
        <v>17</v>
      </c>
    </row>
    <row r="9" spans="1:19" ht="18.75">
      <c r="A9" s="92" t="s">
        <v>258</v>
      </c>
      <c r="B9" s="92"/>
      <c r="D9" s="5">
        <v>7870746597</v>
      </c>
      <c r="E9" s="46">
        <v>0</v>
      </c>
      <c r="F9" s="5">
        <v>4387389650</v>
      </c>
      <c r="G9" s="46">
        <v>0</v>
      </c>
      <c r="H9" s="5">
        <v>9100375000</v>
      </c>
      <c r="I9" s="46">
        <v>0</v>
      </c>
      <c r="J9" s="14">
        <f>D9+F9-H9</f>
        <v>3157761247</v>
      </c>
      <c r="L9" s="48">
        <f>J9/$S$9</f>
        <v>3.5518093162759173E-3</v>
      </c>
      <c r="S9" s="37">
        <v>889057087758</v>
      </c>
    </row>
    <row r="10" spans="1:19" ht="18.75">
      <c r="A10" s="94" t="s">
        <v>259</v>
      </c>
      <c r="B10" s="94"/>
      <c r="D10" s="7">
        <v>1514141520</v>
      </c>
      <c r="E10" s="46"/>
      <c r="F10" s="7">
        <v>10104964832</v>
      </c>
      <c r="G10" s="46"/>
      <c r="H10" s="7">
        <v>8492730659</v>
      </c>
      <c r="I10" s="46"/>
      <c r="J10" s="14">
        <f t="shared" ref="J10:J11" si="0">D10+F10-H10</f>
        <v>3126375693</v>
      </c>
      <c r="L10" s="48">
        <f>J10/$S$9</f>
        <v>3.5165072480148707E-3</v>
      </c>
    </row>
    <row r="11" spans="1:19" ht="18.75">
      <c r="A11" s="94" t="s">
        <v>260</v>
      </c>
      <c r="B11" s="94"/>
      <c r="D11" s="7">
        <v>72490668004</v>
      </c>
      <c r="E11" s="46">
        <v>0</v>
      </c>
      <c r="F11" s="7">
        <v>1338875326</v>
      </c>
      <c r="G11" s="46">
        <v>0</v>
      </c>
      <c r="H11" s="7">
        <v>1337671232</v>
      </c>
      <c r="I11" s="46">
        <v>0</v>
      </c>
      <c r="J11" s="14">
        <f t="shared" si="0"/>
        <v>72491872098</v>
      </c>
      <c r="L11" s="48">
        <f>J11/$S$9</f>
        <v>8.1537927199712257E-2</v>
      </c>
    </row>
    <row r="12" spans="1:19" s="12" customFormat="1" ht="21">
      <c r="A12" s="91"/>
      <c r="B12" s="91"/>
      <c r="D12" s="13">
        <f>SUM(D9:D11)</f>
        <v>81875556121</v>
      </c>
      <c r="E12" s="47"/>
      <c r="F12" s="13">
        <f>SUM(F9:F11)</f>
        <v>15831229808</v>
      </c>
      <c r="G12" s="47"/>
      <c r="H12" s="13">
        <f>SUM(H9:H11)</f>
        <v>18930776891</v>
      </c>
      <c r="I12" s="47"/>
      <c r="J12" s="50">
        <f>SUM(J9:J11)</f>
        <v>78776009038</v>
      </c>
      <c r="L12" s="43">
        <f>SUM(L9:L11)</f>
        <v>8.8606243764003043E-2</v>
      </c>
    </row>
    <row r="14" spans="1:19"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</row>
    <row r="15" spans="1:19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9"/>
      <c r="N15" s="39"/>
      <c r="O15" s="39"/>
    </row>
    <row r="16" spans="1:19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9"/>
      <c r="N16" s="39"/>
      <c r="O16" s="39"/>
    </row>
    <row r="17" spans="2:15">
      <c r="B17" s="33"/>
      <c r="C17" s="33"/>
      <c r="D17" s="37">
        <v>1765573221261</v>
      </c>
      <c r="E17" s="33"/>
      <c r="F17" s="37">
        <v>15831229808</v>
      </c>
      <c r="G17" s="33"/>
      <c r="H17" s="37">
        <v>18930776891</v>
      </c>
      <c r="I17" s="33"/>
      <c r="J17" s="37">
        <v>78776009038</v>
      </c>
      <c r="K17" s="33"/>
      <c r="L17" s="33"/>
      <c r="M17" s="39"/>
      <c r="N17" s="39"/>
      <c r="O17" s="39"/>
    </row>
    <row r="18" spans="2:15">
      <c r="B18" s="33"/>
      <c r="C18" s="33"/>
      <c r="D18" s="37">
        <v>1683697665140</v>
      </c>
      <c r="E18" s="33"/>
      <c r="F18" s="33"/>
      <c r="G18" s="33"/>
      <c r="H18" s="33"/>
      <c r="I18" s="33"/>
      <c r="J18" s="33"/>
      <c r="K18" s="33"/>
      <c r="L18" s="33"/>
      <c r="M18" s="39"/>
      <c r="N18" s="39"/>
      <c r="O18" s="39"/>
    </row>
    <row r="19" spans="2:15">
      <c r="B19" s="33"/>
      <c r="C19" s="33"/>
      <c r="D19" s="37">
        <f>D17-D18</f>
        <v>81875556121</v>
      </c>
      <c r="E19" s="33"/>
      <c r="F19" s="33"/>
      <c r="G19" s="33"/>
      <c r="H19" s="33"/>
      <c r="I19" s="33"/>
      <c r="J19" s="37">
        <f>J12-J17</f>
        <v>0</v>
      </c>
      <c r="K19" s="33"/>
      <c r="L19" s="33"/>
      <c r="M19" s="39"/>
      <c r="N19" s="39"/>
      <c r="O19" s="39"/>
    </row>
    <row r="20" spans="2:15">
      <c r="B20" s="33"/>
      <c r="C20" s="33"/>
      <c r="D20" s="37">
        <f>D12-D19</f>
        <v>0</v>
      </c>
      <c r="E20" s="33"/>
      <c r="F20" s="37">
        <f>F12-F17</f>
        <v>0</v>
      </c>
      <c r="G20" s="33"/>
      <c r="H20" s="37">
        <f>H12-H17</f>
        <v>0</v>
      </c>
      <c r="I20" s="33"/>
      <c r="J20" s="33"/>
      <c r="K20" s="33"/>
      <c r="L20" s="33"/>
      <c r="M20" s="39"/>
      <c r="N20" s="39"/>
      <c r="O20" s="39"/>
    </row>
    <row r="21" spans="2:15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9"/>
      <c r="N21" s="39"/>
      <c r="O21" s="39"/>
    </row>
    <row r="22" spans="2:15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9"/>
      <c r="N22" s="39"/>
      <c r="O22" s="39"/>
    </row>
    <row r="23" spans="2:15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9"/>
      <c r="N23" s="39"/>
      <c r="O23" s="39"/>
    </row>
    <row r="24" spans="2:15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2:15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</sheetData>
  <mergeCells count="11">
    <mergeCell ref="A12:B12"/>
    <mergeCell ref="J6:L6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32"/>
  <sheetViews>
    <sheetView rightToLeft="1" workbookViewId="0">
      <selection activeCell="B25" sqref="B25"/>
    </sheetView>
  </sheetViews>
  <sheetFormatPr defaultRowHeight="12.75"/>
  <cols>
    <col min="1" max="1" width="2.5703125" customWidth="1"/>
    <col min="2" max="2" width="49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8" max="18" width="14.85546875" bestFit="1" customWidth="1"/>
  </cols>
  <sheetData>
    <row r="1" spans="1:18" ht="25.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</row>
    <row r="2" spans="1:18" ht="25.5">
      <c r="A2" s="86" t="s">
        <v>113</v>
      </c>
      <c r="B2" s="86"/>
      <c r="C2" s="86"/>
      <c r="D2" s="86"/>
      <c r="E2" s="86"/>
      <c r="F2" s="86"/>
      <c r="G2" s="86"/>
      <c r="H2" s="86"/>
      <c r="I2" s="86"/>
      <c r="J2" s="86"/>
    </row>
    <row r="3" spans="1:18" ht="25.5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</row>
    <row r="5" spans="1:18" ht="24">
      <c r="A5" s="1" t="s">
        <v>114</v>
      </c>
      <c r="B5" s="88" t="s">
        <v>115</v>
      </c>
      <c r="C5" s="88"/>
      <c r="D5" s="88"/>
      <c r="E5" s="88"/>
      <c r="F5" s="88"/>
      <c r="G5" s="88"/>
      <c r="H5" s="88"/>
      <c r="I5" s="88"/>
      <c r="J5" s="88"/>
    </row>
    <row r="7" spans="1:18" ht="21">
      <c r="A7" s="91"/>
      <c r="B7" s="91"/>
      <c r="D7" s="2" t="s">
        <v>116</v>
      </c>
      <c r="F7" s="2" t="s">
        <v>107</v>
      </c>
      <c r="H7" s="41" t="s">
        <v>117</v>
      </c>
      <c r="J7" s="41" t="s">
        <v>118</v>
      </c>
      <c r="R7" s="37">
        <v>889057087758</v>
      </c>
    </row>
    <row r="8" spans="1:18" ht="18.75">
      <c r="A8" s="92" t="s">
        <v>119</v>
      </c>
      <c r="B8" s="92"/>
      <c r="D8" s="52" t="s">
        <v>120</v>
      </c>
      <c r="F8" s="5">
        <f>'درآمد سرمایه گذاری در سهام'!T82</f>
        <v>64915457814</v>
      </c>
      <c r="H8" s="42">
        <f>F8/$F$13</f>
        <v>0.89896861002405626</v>
      </c>
      <c r="J8" s="42">
        <f>F8/$R$7</f>
        <v>7.3016073667105039E-2</v>
      </c>
    </row>
    <row r="9" spans="1:18" ht="18.75">
      <c r="A9" s="94" t="s">
        <v>121</v>
      </c>
      <c r="B9" s="94"/>
      <c r="D9" s="53" t="s">
        <v>122</v>
      </c>
      <c r="F9" s="17">
        <v>0</v>
      </c>
      <c r="H9" s="42">
        <f>F9/$F$13</f>
        <v>0</v>
      </c>
      <c r="J9" s="42">
        <f t="shared" ref="J9:J12" si="0">F9/$R$7</f>
        <v>0</v>
      </c>
    </row>
    <row r="10" spans="1:18" ht="18.75">
      <c r="A10" s="94" t="s">
        <v>123</v>
      </c>
      <c r="B10" s="94"/>
      <c r="D10" s="53" t="s">
        <v>124</v>
      </c>
      <c r="F10" s="17">
        <v>0</v>
      </c>
      <c r="H10" s="42">
        <f t="shared" ref="H10:H12" si="1">F10/$F$13</f>
        <v>0</v>
      </c>
      <c r="J10" s="42">
        <f t="shared" si="0"/>
        <v>0</v>
      </c>
    </row>
    <row r="11" spans="1:18" ht="18.75">
      <c r="A11" s="94" t="s">
        <v>125</v>
      </c>
      <c r="B11" s="94"/>
      <c r="D11" s="53" t="s">
        <v>126</v>
      </c>
      <c r="F11" s="7">
        <f>'درآمد سپرده بانکی'!H11</f>
        <v>6982933330</v>
      </c>
      <c r="H11" s="42">
        <f t="shared" si="1"/>
        <v>9.6701742249854852E-2</v>
      </c>
      <c r="J11" s="42">
        <f t="shared" si="0"/>
        <v>7.8543137737188181E-3</v>
      </c>
    </row>
    <row r="12" spans="1:18" ht="18.75">
      <c r="A12" s="92" t="s">
        <v>127</v>
      </c>
      <c r="B12" s="92"/>
      <c r="D12" s="54" t="s">
        <v>128</v>
      </c>
      <c r="F12" s="8">
        <f>'سایر درآمدها'!F11</f>
        <v>312648363</v>
      </c>
      <c r="H12" s="42">
        <f t="shared" si="1"/>
        <v>4.3296477260889241E-3</v>
      </c>
      <c r="J12" s="42">
        <f t="shared" si="0"/>
        <v>3.5166286541669461E-4</v>
      </c>
    </row>
    <row r="13" spans="1:18" s="12" customFormat="1" ht="21.75" thickBot="1">
      <c r="A13" s="91"/>
      <c r="B13" s="91"/>
      <c r="D13" s="15"/>
      <c r="F13" s="13">
        <f>SUM(F8:F12)</f>
        <v>72211039507</v>
      </c>
      <c r="H13" s="49">
        <f>SUM(H8:H12)</f>
        <v>1</v>
      </c>
      <c r="J13" s="43">
        <f>SUM(J8:J12)</f>
        <v>8.1222050306240551E-2</v>
      </c>
    </row>
    <row r="14" spans="1:18" ht="13.5" thickTop="1"/>
    <row r="15" spans="1:18">
      <c r="D15" s="39"/>
      <c r="E15" s="39"/>
      <c r="F15" s="39"/>
      <c r="G15" s="39"/>
      <c r="H15" s="39"/>
    </row>
    <row r="16" spans="1:18">
      <c r="D16" s="39"/>
      <c r="E16" s="39"/>
      <c r="F16" s="33"/>
      <c r="G16" s="33"/>
      <c r="H16" s="33"/>
      <c r="I16" s="33"/>
      <c r="J16" s="33"/>
      <c r="K16" s="33"/>
      <c r="L16" s="33"/>
      <c r="M16" s="33"/>
    </row>
    <row r="17" spans="4:13">
      <c r="D17" s="39"/>
      <c r="E17" s="39"/>
      <c r="F17" s="37">
        <v>75992240695</v>
      </c>
      <c r="G17" s="33"/>
      <c r="H17" s="33"/>
      <c r="I17" s="33"/>
      <c r="J17" s="33"/>
      <c r="K17" s="33"/>
      <c r="L17" s="33"/>
      <c r="M17" s="33"/>
    </row>
    <row r="18" spans="4:13">
      <c r="D18" s="39"/>
      <c r="E18" s="39"/>
      <c r="F18" s="33"/>
      <c r="G18" s="33"/>
      <c r="H18" s="33"/>
      <c r="I18" s="33"/>
      <c r="J18" s="33"/>
      <c r="K18" s="33"/>
      <c r="L18" s="33"/>
      <c r="M18" s="33"/>
    </row>
    <row r="19" spans="4:13">
      <c r="D19" s="39"/>
      <c r="E19" s="39"/>
      <c r="F19" s="37">
        <f>F13-F17</f>
        <v>-3781201188</v>
      </c>
      <c r="G19" s="33"/>
      <c r="H19" s="33"/>
      <c r="I19" s="33"/>
      <c r="J19" s="37">
        <v>2732165391</v>
      </c>
      <c r="K19" s="33"/>
      <c r="L19" s="33"/>
      <c r="M19" s="33"/>
    </row>
    <row r="20" spans="4:13">
      <c r="D20" s="39"/>
      <c r="E20" s="39"/>
      <c r="F20" s="33"/>
      <c r="G20" s="33"/>
      <c r="H20" s="33"/>
      <c r="I20" s="33"/>
      <c r="J20" s="37">
        <v>519106433</v>
      </c>
      <c r="K20" s="33"/>
      <c r="L20" s="33"/>
      <c r="M20" s="33"/>
    </row>
    <row r="21" spans="4:13">
      <c r="D21" s="39"/>
      <c r="E21" s="39"/>
      <c r="F21" s="33"/>
      <c r="G21" s="33"/>
      <c r="H21" s="33"/>
      <c r="I21" s="33"/>
      <c r="J21" s="37">
        <f>SUM(J19:J20)</f>
        <v>3251271824</v>
      </c>
      <c r="K21" s="33"/>
      <c r="L21" s="33"/>
      <c r="M21" s="33"/>
    </row>
    <row r="22" spans="4:13">
      <c r="D22" s="39"/>
      <c r="E22" s="39"/>
      <c r="F22" s="33"/>
      <c r="G22" s="33"/>
      <c r="H22" s="33"/>
      <c r="I22" s="33"/>
      <c r="J22" s="33"/>
      <c r="K22" s="33"/>
      <c r="L22" s="33"/>
      <c r="M22" s="33"/>
    </row>
    <row r="23" spans="4:13">
      <c r="D23" s="39"/>
      <c r="E23" s="39"/>
      <c r="F23" s="37">
        <v>2732165391</v>
      </c>
      <c r="G23" s="33"/>
      <c r="H23" s="33"/>
      <c r="I23" s="33"/>
      <c r="J23" s="33"/>
      <c r="K23" s="33"/>
      <c r="L23" s="33"/>
      <c r="M23" s="33"/>
    </row>
    <row r="24" spans="4:13">
      <c r="D24" s="39"/>
      <c r="E24" s="39"/>
      <c r="F24" s="37">
        <v>519104623</v>
      </c>
      <c r="G24" s="33"/>
      <c r="H24" s="33"/>
      <c r="I24" s="33"/>
      <c r="J24" s="37">
        <f>J21+F19</f>
        <v>-529929364</v>
      </c>
      <c r="K24" s="33"/>
      <c r="L24" s="33"/>
      <c r="M24" s="33"/>
    </row>
    <row r="25" spans="4:13">
      <c r="D25" s="39"/>
      <c r="E25" s="39"/>
      <c r="F25" s="33"/>
      <c r="G25" s="33"/>
      <c r="H25" s="33"/>
      <c r="I25" s="33"/>
      <c r="J25" s="33"/>
      <c r="K25" s="33"/>
      <c r="L25" s="33"/>
      <c r="M25" s="33"/>
    </row>
    <row r="26" spans="4:13">
      <c r="F26" s="33"/>
      <c r="G26" s="33"/>
      <c r="H26" s="33"/>
      <c r="I26" s="33"/>
      <c r="J26" s="33"/>
      <c r="K26" s="33"/>
      <c r="L26" s="33"/>
      <c r="M26" s="33"/>
    </row>
    <row r="27" spans="4:13">
      <c r="F27" s="33"/>
      <c r="G27" s="33"/>
      <c r="H27" s="33"/>
      <c r="I27" s="33"/>
      <c r="J27" s="33"/>
      <c r="K27" s="33"/>
      <c r="L27" s="33"/>
      <c r="M27" s="33"/>
    </row>
    <row r="28" spans="4:13">
      <c r="F28" s="33"/>
      <c r="G28" s="33"/>
      <c r="H28" s="33"/>
      <c r="I28" s="33"/>
      <c r="J28" s="37">
        <v>529929375</v>
      </c>
      <c r="K28" s="33"/>
      <c r="L28" s="33"/>
      <c r="M28" s="33"/>
    </row>
    <row r="29" spans="4:13">
      <c r="F29" s="33"/>
      <c r="G29" s="33"/>
      <c r="H29" s="33"/>
      <c r="I29" s="33"/>
      <c r="J29" s="33"/>
      <c r="K29" s="33"/>
      <c r="L29" s="33"/>
      <c r="M29" s="33"/>
    </row>
    <row r="30" spans="4:13">
      <c r="F30" s="33"/>
      <c r="G30" s="33"/>
      <c r="H30" s="33"/>
      <c r="I30" s="33"/>
      <c r="J30" s="37">
        <f>J28+J24</f>
        <v>11</v>
      </c>
      <c r="K30" s="33"/>
      <c r="L30" s="33"/>
      <c r="M30" s="33"/>
    </row>
    <row r="31" spans="4:13">
      <c r="F31" s="33"/>
      <c r="G31" s="33"/>
      <c r="H31" s="33"/>
      <c r="I31" s="33"/>
      <c r="J31" s="33"/>
      <c r="K31" s="33"/>
      <c r="L31" s="33"/>
      <c r="M31" s="33"/>
    </row>
    <row r="32" spans="4:13">
      <c r="F32" s="33"/>
      <c r="G32" s="33"/>
      <c r="H32" s="33"/>
      <c r="I32" s="33"/>
      <c r="J32" s="33"/>
      <c r="K32" s="33"/>
      <c r="L32" s="33"/>
      <c r="M32" s="33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102"/>
  <sheetViews>
    <sheetView rightToLeft="1" workbookViewId="0">
      <selection activeCell="H83" sqref="H83"/>
    </sheetView>
  </sheetViews>
  <sheetFormatPr defaultRowHeight="12.75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42578125" bestFit="1" customWidth="1"/>
    <col min="7" max="7" width="1.28515625" customWidth="1"/>
    <col min="8" max="8" width="14.42578125" bestFit="1" customWidth="1"/>
    <col min="9" max="9" width="1.28515625" customWidth="1"/>
    <col min="10" max="10" width="15.85546875" bestFit="1" customWidth="1"/>
    <col min="11" max="11" width="1.28515625" customWidth="1"/>
    <col min="12" max="12" width="17.28515625" style="20" bestFit="1" customWidth="1"/>
    <col min="13" max="13" width="1.28515625" customWidth="1"/>
    <col min="14" max="14" width="16.42578125" bestFit="1" customWidth="1"/>
    <col min="15" max="15" width="1.28515625" customWidth="1"/>
    <col min="16" max="16" width="17.28515625" bestFit="1" customWidth="1"/>
    <col min="17" max="17" width="1.28515625" customWidth="1"/>
    <col min="18" max="18" width="16.42578125" bestFit="1" customWidth="1"/>
    <col min="19" max="19" width="1.28515625" customWidth="1"/>
    <col min="20" max="20" width="16.42578125" bestFit="1" customWidth="1"/>
    <col min="21" max="21" width="1.28515625" customWidth="1"/>
    <col min="22" max="22" width="17.28515625" style="20" bestFit="1" customWidth="1"/>
    <col min="23" max="23" width="0.28515625" customWidth="1"/>
    <col min="28" max="28" width="13.85546875" bestFit="1" customWidth="1"/>
  </cols>
  <sheetData>
    <row r="1" spans="1:28" ht="25.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1:28" ht="25.5">
      <c r="A2" s="86" t="s">
        <v>113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1:28" ht="25.5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5" spans="1:28" ht="24">
      <c r="A5" s="1" t="s">
        <v>129</v>
      </c>
      <c r="B5" s="65" t="s">
        <v>130</v>
      </c>
      <c r="C5" s="65"/>
      <c r="D5" s="65"/>
      <c r="E5" s="65"/>
      <c r="F5" s="65"/>
      <c r="G5" s="65"/>
      <c r="H5" s="65"/>
      <c r="I5" s="65"/>
      <c r="J5" s="65"/>
      <c r="K5" s="65"/>
      <c r="L5" s="76"/>
      <c r="M5" s="65"/>
      <c r="N5" s="65"/>
      <c r="O5" s="65"/>
      <c r="P5" s="65"/>
      <c r="Q5" s="65"/>
      <c r="R5" s="65"/>
      <c r="S5" s="65"/>
      <c r="T5" s="65"/>
      <c r="U5" s="65"/>
      <c r="V5" s="76"/>
    </row>
    <row r="6" spans="1:28" ht="21">
      <c r="D6" s="100" t="s">
        <v>131</v>
      </c>
      <c r="E6" s="100"/>
      <c r="F6" s="100"/>
      <c r="G6" s="100"/>
      <c r="H6" s="100"/>
      <c r="I6" s="100"/>
      <c r="J6" s="100"/>
      <c r="K6" s="100"/>
      <c r="L6" s="100"/>
      <c r="N6" s="100" t="s">
        <v>132</v>
      </c>
      <c r="O6" s="100"/>
      <c r="P6" s="100"/>
      <c r="Q6" s="100"/>
      <c r="R6" s="100"/>
      <c r="S6" s="100"/>
      <c r="T6" s="100"/>
      <c r="U6" s="100"/>
      <c r="V6" s="100"/>
    </row>
    <row r="7" spans="1:28" ht="21">
      <c r="A7" s="91"/>
      <c r="B7" s="91"/>
      <c r="D7" s="2" t="s">
        <v>133</v>
      </c>
      <c r="F7" s="2" t="s">
        <v>134</v>
      </c>
      <c r="H7" s="2" t="s">
        <v>135</v>
      </c>
      <c r="J7" s="84" t="s">
        <v>107</v>
      </c>
      <c r="K7" s="3"/>
      <c r="L7" s="75" t="s">
        <v>117</v>
      </c>
      <c r="N7" s="62" t="s">
        <v>133</v>
      </c>
      <c r="P7" s="66" t="s">
        <v>134</v>
      </c>
      <c r="R7" s="62" t="s">
        <v>135</v>
      </c>
      <c r="T7" s="51" t="s">
        <v>107</v>
      </c>
      <c r="U7" s="11"/>
      <c r="V7" s="84" t="s">
        <v>117</v>
      </c>
    </row>
    <row r="8" spans="1:28" ht="18.75">
      <c r="A8" s="64" t="s">
        <v>43</v>
      </c>
      <c r="B8" s="64"/>
      <c r="D8" s="16">
        <v>0</v>
      </c>
      <c r="F8" s="23">
        <v>-3311289306</v>
      </c>
      <c r="H8" s="23">
        <v>-449599444</v>
      </c>
      <c r="I8" s="22"/>
      <c r="J8" s="59">
        <f>D8+F8+H8</f>
        <v>-3760888750</v>
      </c>
      <c r="L8" s="79">
        <f t="shared" ref="L8:L39" si="0">J8/$AB$8</f>
        <v>-0.33203233357646028</v>
      </c>
      <c r="N8" s="5">
        <v>280000000</v>
      </c>
      <c r="P8" s="67">
        <v>-2801613500</v>
      </c>
      <c r="R8" s="23">
        <v>-449599444</v>
      </c>
      <c r="T8" s="56">
        <f>N8+P8+R8</f>
        <v>-2971212944</v>
      </c>
      <c r="V8" s="78">
        <f>T8/درآمد!$F$13</f>
        <v>-4.1146242517558225E-2</v>
      </c>
      <c r="AB8" s="37">
        <v>11326875035</v>
      </c>
    </row>
    <row r="9" spans="1:28" ht="18.75">
      <c r="A9" s="63" t="s">
        <v>53</v>
      </c>
      <c r="B9" s="63"/>
      <c r="D9" s="17">
        <v>0</v>
      </c>
      <c r="F9" s="25">
        <v>-360840150</v>
      </c>
      <c r="H9" s="24">
        <v>0</v>
      </c>
      <c r="I9" s="22"/>
      <c r="J9" s="59">
        <f t="shared" ref="J9:J72" si="1">D9+F9+H9</f>
        <v>-360840150</v>
      </c>
      <c r="L9" s="79">
        <f t="shared" si="0"/>
        <v>-3.1856990466038106E-2</v>
      </c>
      <c r="N9" s="7">
        <v>7650000000</v>
      </c>
      <c r="P9" s="68">
        <v>-916814861</v>
      </c>
      <c r="R9" s="25">
        <v>4509010948</v>
      </c>
      <c r="T9" s="56">
        <f t="shared" ref="T9:T72" si="2">N9+P9+R9</f>
        <v>11242196087</v>
      </c>
      <c r="V9" s="42">
        <f>T9/درآمد!$F$13</f>
        <v>0.15568528252401356</v>
      </c>
    </row>
    <row r="10" spans="1:28" ht="18.75">
      <c r="A10" s="94" t="s">
        <v>32</v>
      </c>
      <c r="B10" s="94"/>
      <c r="D10" s="17">
        <v>0</v>
      </c>
      <c r="F10" s="25">
        <v>-278334000</v>
      </c>
      <c r="H10" s="24">
        <v>0</v>
      </c>
      <c r="I10" s="22"/>
      <c r="J10" s="59">
        <f t="shared" si="1"/>
        <v>-278334000</v>
      </c>
      <c r="L10" s="79">
        <f t="shared" si="0"/>
        <v>-2.4572885207963274E-2</v>
      </c>
      <c r="N10" s="7">
        <v>470000000</v>
      </c>
      <c r="P10" s="68">
        <v>206488458</v>
      </c>
      <c r="R10" s="25">
        <v>435120001</v>
      </c>
      <c r="T10" s="56">
        <f t="shared" si="2"/>
        <v>1111608459</v>
      </c>
      <c r="V10" s="42">
        <f>T10/درآمد!$F$13</f>
        <v>1.5393885292182267E-2</v>
      </c>
    </row>
    <row r="11" spans="1:28" ht="18.75">
      <c r="A11" s="63" t="s">
        <v>19</v>
      </c>
      <c r="B11" s="63"/>
      <c r="D11" s="17">
        <v>0</v>
      </c>
      <c r="F11" s="25">
        <v>85239787</v>
      </c>
      <c r="H11" s="24">
        <v>0</v>
      </c>
      <c r="I11" s="22"/>
      <c r="J11" s="59">
        <f t="shared" si="1"/>
        <v>85239787</v>
      </c>
      <c r="L11" s="42">
        <f t="shared" si="0"/>
        <v>7.5254460507959507E-3</v>
      </c>
      <c r="N11" s="7">
        <v>23688742</v>
      </c>
      <c r="P11" s="68">
        <v>-112851733</v>
      </c>
      <c r="R11" s="25">
        <v>384372112</v>
      </c>
      <c r="T11" s="56">
        <f t="shared" si="2"/>
        <v>295209121</v>
      </c>
      <c r="V11" s="42">
        <f>T11/درآمد!$F$13</f>
        <v>4.0881439045256087E-3</v>
      </c>
    </row>
    <row r="12" spans="1:28" ht="18.75">
      <c r="A12" s="63" t="s">
        <v>136</v>
      </c>
      <c r="B12" s="63"/>
      <c r="D12" s="17">
        <v>0</v>
      </c>
      <c r="F12" s="24">
        <v>0</v>
      </c>
      <c r="H12" s="24">
        <v>0</v>
      </c>
      <c r="I12" s="22"/>
      <c r="J12" s="26">
        <f t="shared" si="1"/>
        <v>0</v>
      </c>
      <c r="L12" s="42">
        <f t="shared" si="0"/>
        <v>0</v>
      </c>
      <c r="N12" s="17">
        <v>0</v>
      </c>
      <c r="P12" s="69">
        <v>0</v>
      </c>
      <c r="R12" s="25">
        <v>-2419306370</v>
      </c>
      <c r="T12" s="56">
        <f t="shared" si="2"/>
        <v>-2419306370</v>
      </c>
      <c r="V12" s="78">
        <f>T12/درآمد!$F$13</f>
        <v>-3.3503275766657216E-2</v>
      </c>
    </row>
    <row r="13" spans="1:28" ht="18.75">
      <c r="A13" s="63" t="s">
        <v>137</v>
      </c>
      <c r="B13" s="63"/>
      <c r="D13" s="17">
        <v>0</v>
      </c>
      <c r="F13" s="24">
        <v>0</v>
      </c>
      <c r="H13" s="24">
        <v>0</v>
      </c>
      <c r="I13" s="22"/>
      <c r="J13" s="26">
        <f t="shared" si="1"/>
        <v>0</v>
      </c>
      <c r="L13" s="42">
        <f t="shared" si="0"/>
        <v>0</v>
      </c>
      <c r="N13" s="17">
        <v>0</v>
      </c>
      <c r="P13" s="69">
        <v>0</v>
      </c>
      <c r="R13" s="25">
        <v>84282826</v>
      </c>
      <c r="T13" s="56">
        <f t="shared" si="2"/>
        <v>84282826</v>
      </c>
      <c r="V13" s="42">
        <f>T13/درآمد!$F$13</f>
        <v>1.1671736977533717E-3</v>
      </c>
    </row>
    <row r="14" spans="1:28" ht="18.75">
      <c r="A14" s="63" t="s">
        <v>138</v>
      </c>
      <c r="B14" s="63"/>
      <c r="D14" s="17">
        <v>0</v>
      </c>
      <c r="F14" s="24">
        <v>0</v>
      </c>
      <c r="H14" s="24">
        <v>0</v>
      </c>
      <c r="I14" s="22"/>
      <c r="J14" s="26">
        <f t="shared" si="1"/>
        <v>0</v>
      </c>
      <c r="L14" s="42">
        <f t="shared" si="0"/>
        <v>0</v>
      </c>
      <c r="N14" s="17">
        <v>0</v>
      </c>
      <c r="P14" s="69">
        <v>0</v>
      </c>
      <c r="R14" s="25">
        <v>800117</v>
      </c>
      <c r="T14" s="56">
        <f t="shared" si="2"/>
        <v>800117</v>
      </c>
      <c r="V14" s="42">
        <f>T14/درآمد!$F$13</f>
        <v>1.108025871753914E-5</v>
      </c>
    </row>
    <row r="15" spans="1:28" ht="18.75">
      <c r="A15" s="63" t="s">
        <v>139</v>
      </c>
      <c r="B15" s="63"/>
      <c r="D15" s="17">
        <v>0</v>
      </c>
      <c r="F15" s="24">
        <v>0</v>
      </c>
      <c r="H15" s="24">
        <v>0</v>
      </c>
      <c r="I15" s="22"/>
      <c r="J15" s="26">
        <f t="shared" si="1"/>
        <v>0</v>
      </c>
      <c r="L15" s="42">
        <f t="shared" si="0"/>
        <v>0</v>
      </c>
      <c r="N15" s="17">
        <v>0</v>
      </c>
      <c r="P15" s="69">
        <v>0</v>
      </c>
      <c r="R15" s="25">
        <v>-8418</v>
      </c>
      <c r="T15" s="56">
        <f t="shared" si="2"/>
        <v>-8418</v>
      </c>
      <c r="V15" s="42">
        <f>T15/درآمد!$F$13</f>
        <v>-1.1657497326546553E-7</v>
      </c>
    </row>
    <row r="16" spans="1:28" ht="18.75">
      <c r="A16" s="63" t="s">
        <v>51</v>
      </c>
      <c r="B16" s="63"/>
      <c r="D16" s="17">
        <v>0</v>
      </c>
      <c r="F16" s="25">
        <v>1008931803</v>
      </c>
      <c r="H16" s="24">
        <v>0</v>
      </c>
      <c r="I16" s="22"/>
      <c r="J16" s="59">
        <f t="shared" si="1"/>
        <v>1008931803</v>
      </c>
      <c r="L16" s="42">
        <f t="shared" si="0"/>
        <v>8.907415327549785E-2</v>
      </c>
      <c r="N16" s="7">
        <v>3662441400</v>
      </c>
      <c r="P16" s="68">
        <v>8022727604</v>
      </c>
      <c r="R16" s="25">
        <v>6982704260</v>
      </c>
      <c r="T16" s="56">
        <f t="shared" si="2"/>
        <v>18667873264</v>
      </c>
      <c r="V16" s="42">
        <f>T16/درآمد!$F$13</f>
        <v>0.25851827354168433</v>
      </c>
    </row>
    <row r="17" spans="1:22" ht="18.75">
      <c r="A17" s="63" t="s">
        <v>29</v>
      </c>
      <c r="B17" s="63"/>
      <c r="D17" s="17">
        <v>0</v>
      </c>
      <c r="F17" s="25">
        <v>1582129979</v>
      </c>
      <c r="H17" s="24">
        <v>0</v>
      </c>
      <c r="I17" s="22"/>
      <c r="J17" s="59">
        <f t="shared" si="1"/>
        <v>1582129979</v>
      </c>
      <c r="L17" s="42">
        <f t="shared" si="0"/>
        <v>0.13967930025812278</v>
      </c>
      <c r="N17" s="7">
        <v>1656000000</v>
      </c>
      <c r="P17" s="68">
        <v>-1039570471</v>
      </c>
      <c r="R17" s="25">
        <v>5086820811</v>
      </c>
      <c r="T17" s="56">
        <f t="shared" si="2"/>
        <v>5703250340</v>
      </c>
      <c r="V17" s="42">
        <f>T17/درآمد!$F$13</f>
        <v>7.8980310752168825E-2</v>
      </c>
    </row>
    <row r="18" spans="1:22" ht="18.75">
      <c r="A18" s="63" t="s">
        <v>140</v>
      </c>
      <c r="B18" s="63"/>
      <c r="D18" s="17">
        <v>0</v>
      </c>
      <c r="F18" s="24">
        <v>0</v>
      </c>
      <c r="H18" s="24">
        <v>0</v>
      </c>
      <c r="I18" s="22"/>
      <c r="J18" s="26">
        <f t="shared" si="1"/>
        <v>0</v>
      </c>
      <c r="L18" s="42">
        <f t="shared" si="0"/>
        <v>0</v>
      </c>
      <c r="N18" s="17">
        <v>0</v>
      </c>
      <c r="P18" s="69">
        <v>0</v>
      </c>
      <c r="R18" s="25">
        <v>1709895</v>
      </c>
      <c r="T18" s="56">
        <f t="shared" si="2"/>
        <v>1709895</v>
      </c>
      <c r="V18" s="42">
        <f>T18/درآمد!$F$13</f>
        <v>2.3679135651194248E-5</v>
      </c>
    </row>
    <row r="19" spans="1:22" ht="18.75">
      <c r="A19" s="63" t="s">
        <v>37</v>
      </c>
      <c r="B19" s="63"/>
      <c r="D19" s="17">
        <v>0</v>
      </c>
      <c r="F19" s="25">
        <v>31312574</v>
      </c>
      <c r="H19" s="24">
        <v>0</v>
      </c>
      <c r="I19" s="22"/>
      <c r="J19" s="59">
        <f t="shared" si="1"/>
        <v>31312574</v>
      </c>
      <c r="L19" s="42">
        <f t="shared" si="0"/>
        <v>2.7644494976102646E-3</v>
      </c>
      <c r="N19" s="7">
        <v>292500000</v>
      </c>
      <c r="P19" s="68">
        <v>212054431</v>
      </c>
      <c r="R19" s="25">
        <v>679953812</v>
      </c>
      <c r="T19" s="56">
        <f t="shared" si="2"/>
        <v>1184508243</v>
      </c>
      <c r="V19" s="42">
        <f>T19/درآمد!$F$13</f>
        <v>1.6403423231224585E-2</v>
      </c>
    </row>
    <row r="20" spans="1:22" ht="18.75">
      <c r="A20" s="63" t="s">
        <v>60</v>
      </c>
      <c r="B20" s="63"/>
      <c r="D20" s="17">
        <v>0</v>
      </c>
      <c r="F20" s="25">
        <v>-107357400</v>
      </c>
      <c r="H20" s="24">
        <v>0</v>
      </c>
      <c r="I20" s="22"/>
      <c r="J20" s="59">
        <f t="shared" si="1"/>
        <v>-107357400</v>
      </c>
      <c r="L20" s="79">
        <f t="shared" si="0"/>
        <v>-9.4781128659286919E-3</v>
      </c>
      <c r="N20" s="7">
        <v>416100000</v>
      </c>
      <c r="P20" s="68">
        <v>-480854486</v>
      </c>
      <c r="R20" s="25">
        <v>240464589</v>
      </c>
      <c r="T20" s="56">
        <f t="shared" si="2"/>
        <v>175710103</v>
      </c>
      <c r="V20" s="42">
        <f>T20/درآمد!$F$13</f>
        <v>2.4332858825964832E-3</v>
      </c>
    </row>
    <row r="21" spans="1:22" ht="18.75">
      <c r="A21" s="63" t="s">
        <v>66</v>
      </c>
      <c r="B21" s="63"/>
      <c r="D21" s="17">
        <v>0</v>
      </c>
      <c r="F21" s="25">
        <v>1411724528</v>
      </c>
      <c r="H21" s="24">
        <v>0</v>
      </c>
      <c r="I21" s="22"/>
      <c r="J21" s="59">
        <f t="shared" si="1"/>
        <v>1411724528</v>
      </c>
      <c r="L21" s="42">
        <f t="shared" si="0"/>
        <v>0.12463495215033067</v>
      </c>
      <c r="N21" s="7">
        <v>3566002846</v>
      </c>
      <c r="P21" s="68">
        <v>-9228981739</v>
      </c>
      <c r="R21" s="25">
        <v>-5076</v>
      </c>
      <c r="T21" s="56">
        <f t="shared" si="2"/>
        <v>-5662983969</v>
      </c>
      <c r="V21" s="42">
        <f>T21/درآمد!$F$13</f>
        <v>-7.8422690043826904E-2</v>
      </c>
    </row>
    <row r="22" spans="1:22" ht="18.75">
      <c r="A22" s="94" t="s">
        <v>141</v>
      </c>
      <c r="B22" s="94"/>
      <c r="D22" s="17">
        <v>0</v>
      </c>
      <c r="F22" s="24">
        <v>0</v>
      </c>
      <c r="H22" s="24">
        <v>0</v>
      </c>
      <c r="I22" s="22"/>
      <c r="J22" s="26">
        <f t="shared" si="1"/>
        <v>0</v>
      </c>
      <c r="L22" s="42">
        <f t="shared" si="0"/>
        <v>0</v>
      </c>
      <c r="N22" s="17">
        <v>0</v>
      </c>
      <c r="P22" s="69">
        <v>0</v>
      </c>
      <c r="R22" s="25">
        <v>2159192063</v>
      </c>
      <c r="T22" s="56">
        <f t="shared" si="2"/>
        <v>2159192063</v>
      </c>
      <c r="V22" s="42">
        <f>T22/درآمد!$F$13</f>
        <v>2.9901135307582604E-2</v>
      </c>
    </row>
    <row r="23" spans="1:22" ht="18.75">
      <c r="A23" s="63" t="s">
        <v>142</v>
      </c>
      <c r="B23" s="63"/>
      <c r="D23" s="17">
        <v>0</v>
      </c>
      <c r="F23" s="24">
        <v>0</v>
      </c>
      <c r="H23" s="24">
        <v>0</v>
      </c>
      <c r="I23" s="22"/>
      <c r="J23" s="26">
        <f t="shared" si="1"/>
        <v>0</v>
      </c>
      <c r="L23" s="42">
        <f t="shared" si="0"/>
        <v>0</v>
      </c>
      <c r="N23" s="17">
        <v>0</v>
      </c>
      <c r="P23" s="69">
        <v>0</v>
      </c>
      <c r="R23" s="25">
        <v>19796432</v>
      </c>
      <c r="T23" s="56">
        <f t="shared" si="2"/>
        <v>19796432</v>
      </c>
      <c r="V23" s="42">
        <f>T23/درآمد!$F$13</f>
        <v>2.7414689132235762E-4</v>
      </c>
    </row>
    <row r="24" spans="1:22" ht="18.75">
      <c r="A24" s="94" t="s">
        <v>65</v>
      </c>
      <c r="B24" s="94"/>
      <c r="D24" s="17">
        <v>0</v>
      </c>
      <c r="F24" s="25">
        <v>312142942</v>
      </c>
      <c r="H24" s="24">
        <v>0</v>
      </c>
      <c r="I24" s="22"/>
      <c r="J24" s="59">
        <f t="shared" si="1"/>
        <v>312142942</v>
      </c>
      <c r="L24" s="42">
        <f t="shared" si="0"/>
        <v>2.7557728061400829E-2</v>
      </c>
      <c r="N24" s="7">
        <v>150000000</v>
      </c>
      <c r="P24" s="68">
        <v>-313467313</v>
      </c>
      <c r="R24" s="25">
        <v>361834211</v>
      </c>
      <c r="T24" s="56">
        <f t="shared" si="2"/>
        <v>198366898</v>
      </c>
      <c r="V24" s="42">
        <f>T24/درآمد!$F$13</f>
        <v>2.7470439333693664E-3</v>
      </c>
    </row>
    <row r="25" spans="1:22" ht="18.75">
      <c r="A25" s="63" t="s">
        <v>143</v>
      </c>
      <c r="B25" s="63"/>
      <c r="D25" s="17">
        <v>0</v>
      </c>
      <c r="F25" s="24">
        <v>0</v>
      </c>
      <c r="H25" s="24">
        <v>0</v>
      </c>
      <c r="I25" s="22"/>
      <c r="J25" s="26">
        <f t="shared" si="1"/>
        <v>0</v>
      </c>
      <c r="L25" s="42">
        <f t="shared" si="0"/>
        <v>0</v>
      </c>
      <c r="N25" s="17">
        <v>0</v>
      </c>
      <c r="P25" s="69">
        <v>0</v>
      </c>
      <c r="R25" s="25">
        <v>-352631914</v>
      </c>
      <c r="T25" s="56">
        <f t="shared" si="2"/>
        <v>-352631914</v>
      </c>
      <c r="V25" s="78">
        <f>T25/درآمد!$F$13</f>
        <v>-4.8833518587669206E-3</v>
      </c>
    </row>
    <row r="26" spans="1:22" ht="18.75">
      <c r="A26" s="63" t="s">
        <v>45</v>
      </c>
      <c r="B26" s="63"/>
      <c r="D26" s="17">
        <v>0</v>
      </c>
      <c r="F26" s="25">
        <v>-763430400</v>
      </c>
      <c r="H26" s="24">
        <v>0</v>
      </c>
      <c r="I26" s="22"/>
      <c r="J26" s="59">
        <f t="shared" si="1"/>
        <v>-763430400</v>
      </c>
      <c r="L26" s="79">
        <f t="shared" si="0"/>
        <v>-6.7399913713270698E-2</v>
      </c>
      <c r="N26" s="7">
        <v>1434000000</v>
      </c>
      <c r="P26" s="68">
        <v>-5928514200</v>
      </c>
      <c r="R26" s="25">
        <v>-278334000</v>
      </c>
      <c r="T26" s="56">
        <f t="shared" si="2"/>
        <v>-4772848200</v>
      </c>
      <c r="V26" s="78">
        <f>T26/درآمد!$F$13</f>
        <v>-6.6095824580081411E-2</v>
      </c>
    </row>
    <row r="27" spans="1:22" ht="18.75">
      <c r="A27" s="63" t="s">
        <v>144</v>
      </c>
      <c r="B27" s="63"/>
      <c r="D27" s="17">
        <v>0</v>
      </c>
      <c r="F27" s="24">
        <v>0</v>
      </c>
      <c r="H27" s="24">
        <v>0</v>
      </c>
      <c r="I27" s="22"/>
      <c r="J27" s="26">
        <f t="shared" si="1"/>
        <v>0</v>
      </c>
      <c r="L27" s="42">
        <f t="shared" si="0"/>
        <v>0</v>
      </c>
      <c r="N27" s="17">
        <v>0</v>
      </c>
      <c r="P27" s="69">
        <v>0</v>
      </c>
      <c r="R27" s="25">
        <v>200936351</v>
      </c>
      <c r="T27" s="56">
        <f t="shared" si="2"/>
        <v>200936351</v>
      </c>
      <c r="V27" s="42">
        <f>T27/درآمد!$F$13</f>
        <v>2.7826264844244709E-3</v>
      </c>
    </row>
    <row r="28" spans="1:22" ht="18.75">
      <c r="A28" s="63" t="s">
        <v>145</v>
      </c>
      <c r="B28" s="63"/>
      <c r="D28" s="17">
        <v>0</v>
      </c>
      <c r="F28" s="24">
        <v>0</v>
      </c>
      <c r="H28" s="24">
        <v>0</v>
      </c>
      <c r="I28" s="22"/>
      <c r="J28" s="26">
        <f t="shared" si="1"/>
        <v>0</v>
      </c>
      <c r="L28" s="42">
        <f t="shared" si="0"/>
        <v>0</v>
      </c>
      <c r="N28" s="17">
        <v>0</v>
      </c>
      <c r="P28" s="69">
        <v>0</v>
      </c>
      <c r="R28" s="25">
        <v>-141254493</v>
      </c>
      <c r="T28" s="56">
        <f t="shared" si="2"/>
        <v>-141254493</v>
      </c>
      <c r="V28" s="78">
        <f>T28/درآمد!$F$13</f>
        <v>-1.9561343246735433E-3</v>
      </c>
    </row>
    <row r="29" spans="1:22" ht="18.75">
      <c r="A29" s="63" t="s">
        <v>21</v>
      </c>
      <c r="B29" s="63"/>
      <c r="D29" s="17">
        <v>0</v>
      </c>
      <c r="F29" s="25">
        <v>-69007745</v>
      </c>
      <c r="H29" s="24">
        <v>0</v>
      </c>
      <c r="I29" s="22"/>
      <c r="J29" s="59">
        <f t="shared" si="1"/>
        <v>-69007745</v>
      </c>
      <c r="L29" s="79">
        <f t="shared" si="0"/>
        <v>-6.0923904242579123E-3</v>
      </c>
      <c r="N29" s="7">
        <v>2900616000</v>
      </c>
      <c r="P29" s="68">
        <v>-5641383398</v>
      </c>
      <c r="R29" s="25">
        <v>131215039</v>
      </c>
      <c r="T29" s="56">
        <f t="shared" si="2"/>
        <v>-2609552359</v>
      </c>
      <c r="V29" s="78">
        <f>T29/درآمد!$F$13</f>
        <v>-3.6137858931486994E-2</v>
      </c>
    </row>
    <row r="30" spans="1:22" ht="18.75">
      <c r="A30" s="63" t="s">
        <v>24</v>
      </c>
      <c r="B30" s="63"/>
      <c r="D30" s="17">
        <v>0</v>
      </c>
      <c r="F30" s="25">
        <v>39079153</v>
      </c>
      <c r="H30" s="24">
        <v>0</v>
      </c>
      <c r="I30" s="22"/>
      <c r="J30" s="59">
        <f t="shared" si="1"/>
        <v>39079153</v>
      </c>
      <c r="L30" s="42">
        <f t="shared" si="0"/>
        <v>3.4501266129665568E-3</v>
      </c>
      <c r="N30" s="7">
        <v>1800000000</v>
      </c>
      <c r="P30" s="68">
        <v>1356023159</v>
      </c>
      <c r="R30" s="25">
        <v>8249809512</v>
      </c>
      <c r="T30" s="56">
        <f t="shared" si="2"/>
        <v>11405832671</v>
      </c>
      <c r="V30" s="42">
        <f>T30/درآمد!$F$13</f>
        <v>0.1579513707165833</v>
      </c>
    </row>
    <row r="31" spans="1:22" ht="18.75">
      <c r="A31" s="63" t="s">
        <v>146</v>
      </c>
      <c r="B31" s="63"/>
      <c r="D31" s="17">
        <v>0</v>
      </c>
      <c r="F31" s="24">
        <v>0</v>
      </c>
      <c r="H31" s="24">
        <v>0</v>
      </c>
      <c r="I31" s="22"/>
      <c r="J31" s="26">
        <f t="shared" si="1"/>
        <v>0</v>
      </c>
      <c r="L31" s="42">
        <f t="shared" si="0"/>
        <v>0</v>
      </c>
      <c r="N31" s="17">
        <v>0</v>
      </c>
      <c r="P31" s="69">
        <v>0</v>
      </c>
      <c r="R31" s="25">
        <v>208414929</v>
      </c>
      <c r="T31" s="56">
        <f t="shared" si="2"/>
        <v>208414929</v>
      </c>
      <c r="V31" s="42">
        <f>T31/درآمد!$F$13</f>
        <v>2.8861920618078992E-3</v>
      </c>
    </row>
    <row r="32" spans="1:22" ht="18.75">
      <c r="A32" s="63" t="s">
        <v>23</v>
      </c>
      <c r="B32" s="63"/>
      <c r="D32" s="17">
        <v>0</v>
      </c>
      <c r="F32" s="25">
        <v>298214999</v>
      </c>
      <c r="H32" s="24">
        <v>0</v>
      </c>
      <c r="I32" s="22"/>
      <c r="J32" s="59">
        <f t="shared" si="1"/>
        <v>298214999</v>
      </c>
      <c r="L32" s="42">
        <f t="shared" si="0"/>
        <v>2.6328091205960764E-2</v>
      </c>
      <c r="N32" s="7">
        <v>900000000</v>
      </c>
      <c r="P32" s="68">
        <v>-8729444794</v>
      </c>
      <c r="R32" s="25">
        <v>-393570575</v>
      </c>
      <c r="T32" s="56">
        <f t="shared" si="2"/>
        <v>-8223015369</v>
      </c>
      <c r="V32" s="78">
        <f>T32/درآمد!$F$13</f>
        <v>-0.11387476797370957</v>
      </c>
    </row>
    <row r="33" spans="1:22" ht="18.75">
      <c r="A33" s="63" t="s">
        <v>20</v>
      </c>
      <c r="B33" s="63"/>
      <c r="D33" s="17">
        <v>0</v>
      </c>
      <c r="F33" s="25">
        <v>715715999</v>
      </c>
      <c r="H33" s="24">
        <v>0</v>
      </c>
      <c r="I33" s="22"/>
      <c r="J33" s="59">
        <f t="shared" si="1"/>
        <v>715715999</v>
      </c>
      <c r="L33" s="42">
        <f t="shared" si="0"/>
        <v>6.3187419017905672E-2</v>
      </c>
      <c r="N33" s="17">
        <v>0</v>
      </c>
      <c r="P33" s="68">
        <v>264613301</v>
      </c>
      <c r="R33" s="25">
        <v>3608787908</v>
      </c>
      <c r="T33" s="56">
        <f t="shared" si="2"/>
        <v>3873401209</v>
      </c>
      <c r="V33" s="42">
        <f>T33/درآمد!$F$13</f>
        <v>5.3640014538559856E-2</v>
      </c>
    </row>
    <row r="34" spans="1:22" ht="18.75">
      <c r="A34" s="63" t="s">
        <v>50</v>
      </c>
      <c r="B34" s="63"/>
      <c r="D34" s="17">
        <v>0</v>
      </c>
      <c r="F34" s="25">
        <v>3379769999</v>
      </c>
      <c r="H34" s="24">
        <v>0</v>
      </c>
      <c r="I34" s="22"/>
      <c r="J34" s="59">
        <f t="shared" si="1"/>
        <v>3379769999</v>
      </c>
      <c r="L34" s="42">
        <f t="shared" si="0"/>
        <v>0.29838503457983989</v>
      </c>
      <c r="N34" s="17">
        <v>0</v>
      </c>
      <c r="P34" s="68">
        <v>25726014000</v>
      </c>
      <c r="R34" s="25">
        <v>1835057666</v>
      </c>
      <c r="T34" s="56">
        <f t="shared" si="2"/>
        <v>27561071666</v>
      </c>
      <c r="V34" s="42">
        <f>T34/درآمد!$F$13</f>
        <v>0.38167393592676757</v>
      </c>
    </row>
    <row r="35" spans="1:22" ht="18.75">
      <c r="A35" s="63" t="s">
        <v>147</v>
      </c>
      <c r="B35" s="63"/>
      <c r="D35" s="17">
        <v>0</v>
      </c>
      <c r="F35" s="24">
        <v>0</v>
      </c>
      <c r="H35" s="24">
        <v>0</v>
      </c>
      <c r="I35" s="22"/>
      <c r="J35" s="26">
        <f t="shared" si="1"/>
        <v>0</v>
      </c>
      <c r="L35" s="42">
        <f t="shared" si="0"/>
        <v>0</v>
      </c>
      <c r="N35" s="17">
        <v>0</v>
      </c>
      <c r="P35" s="69">
        <v>0</v>
      </c>
      <c r="R35" s="25">
        <v>-681818808</v>
      </c>
      <c r="T35" s="56">
        <f t="shared" si="2"/>
        <v>-681818808</v>
      </c>
      <c r="V35" s="78">
        <f>T35/درآمد!$F$13</f>
        <v>-9.442030092004226E-3</v>
      </c>
    </row>
    <row r="36" spans="1:22" ht="18.75">
      <c r="A36" s="63" t="s">
        <v>30</v>
      </c>
      <c r="B36" s="63"/>
      <c r="D36" s="17">
        <v>0</v>
      </c>
      <c r="F36" s="25">
        <v>-540763200</v>
      </c>
      <c r="H36" s="24">
        <v>0</v>
      </c>
      <c r="I36" s="22"/>
      <c r="J36" s="59">
        <f t="shared" si="1"/>
        <v>-540763200</v>
      </c>
      <c r="L36" s="79">
        <f t="shared" si="0"/>
        <v>-4.7741605546900073E-2</v>
      </c>
      <c r="N36" s="7">
        <v>640000000</v>
      </c>
      <c r="P36" s="68">
        <v>-4531457699</v>
      </c>
      <c r="R36" s="25">
        <v>56195522</v>
      </c>
      <c r="T36" s="56">
        <f t="shared" si="2"/>
        <v>-3835262177</v>
      </c>
      <c r="V36" s="78">
        <f>T36/درآمد!$F$13</f>
        <v>-5.311185385481422E-2</v>
      </c>
    </row>
    <row r="37" spans="1:22" ht="18.75">
      <c r="A37" s="63" t="s">
        <v>52</v>
      </c>
      <c r="B37" s="63"/>
      <c r="D37" s="17">
        <v>0</v>
      </c>
      <c r="F37" s="25">
        <v>454052378</v>
      </c>
      <c r="H37" s="24">
        <v>0</v>
      </c>
      <c r="I37" s="22"/>
      <c r="J37" s="59">
        <f t="shared" si="1"/>
        <v>454052378</v>
      </c>
      <c r="L37" s="42">
        <f t="shared" si="0"/>
        <v>4.0086288283130156E-2</v>
      </c>
      <c r="N37" s="17">
        <v>0</v>
      </c>
      <c r="P37" s="68">
        <v>-3801894258</v>
      </c>
      <c r="R37" s="25">
        <v>-380072906</v>
      </c>
      <c r="T37" s="56">
        <f t="shared" si="2"/>
        <v>-4181967164</v>
      </c>
      <c r="V37" s="78">
        <f>T37/درآمد!$F$13</f>
        <v>-5.7913127861767007E-2</v>
      </c>
    </row>
    <row r="38" spans="1:22" ht="18.75">
      <c r="A38" s="63" t="s">
        <v>148</v>
      </c>
      <c r="B38" s="63"/>
      <c r="D38" s="17">
        <v>0</v>
      </c>
      <c r="F38" s="24">
        <v>0</v>
      </c>
      <c r="H38" s="24">
        <v>0</v>
      </c>
      <c r="I38" s="22"/>
      <c r="J38" s="26">
        <f t="shared" si="1"/>
        <v>0</v>
      </c>
      <c r="L38" s="42">
        <f t="shared" si="0"/>
        <v>0</v>
      </c>
      <c r="N38" s="17">
        <v>0</v>
      </c>
      <c r="P38" s="69">
        <v>0</v>
      </c>
      <c r="R38" s="25">
        <v>2924495258</v>
      </c>
      <c r="T38" s="56">
        <f t="shared" si="2"/>
        <v>2924495258</v>
      </c>
      <c r="V38" s="42">
        <f>T38/درآمد!$F$13</f>
        <v>4.0499282076066845E-2</v>
      </c>
    </row>
    <row r="39" spans="1:22" ht="18.75">
      <c r="A39" s="63" t="s">
        <v>149</v>
      </c>
      <c r="B39" s="63"/>
      <c r="D39" s="17">
        <v>0</v>
      </c>
      <c r="F39" s="24">
        <v>0</v>
      </c>
      <c r="H39" s="24">
        <v>0</v>
      </c>
      <c r="I39" s="22"/>
      <c r="J39" s="26">
        <f t="shared" si="1"/>
        <v>0</v>
      </c>
      <c r="L39" s="42">
        <f t="shared" si="0"/>
        <v>0</v>
      </c>
      <c r="N39" s="17">
        <v>0</v>
      </c>
      <c r="P39" s="69">
        <v>0</v>
      </c>
      <c r="R39" s="25">
        <v>-1257473127</v>
      </c>
      <c r="T39" s="56">
        <f t="shared" si="2"/>
        <v>-1257473127</v>
      </c>
      <c r="V39" s="78">
        <f>T39/درآمد!$F$13</f>
        <v>-1.7413862694472124E-2</v>
      </c>
    </row>
    <row r="40" spans="1:22" ht="18.75">
      <c r="A40" s="63" t="s">
        <v>33</v>
      </c>
      <c r="B40" s="63"/>
      <c r="D40" s="17">
        <v>0</v>
      </c>
      <c r="F40" s="25">
        <v>2833042500</v>
      </c>
      <c r="H40" s="24">
        <v>0</v>
      </c>
      <c r="I40" s="22"/>
      <c r="J40" s="59">
        <f t="shared" si="1"/>
        <v>2833042500</v>
      </c>
      <c r="L40" s="42">
        <f t="shared" ref="L40:L72" si="3">J40/$AB$8</f>
        <v>0.25011686729534049</v>
      </c>
      <c r="N40" s="7">
        <v>2350000000</v>
      </c>
      <c r="P40" s="68">
        <v>5685851475</v>
      </c>
      <c r="R40" s="25">
        <v>-266022817</v>
      </c>
      <c r="T40" s="56">
        <f t="shared" si="2"/>
        <v>7769828658</v>
      </c>
      <c r="V40" s="42">
        <f>T40/درآمد!$F$13</f>
        <v>0.10759890331237798</v>
      </c>
    </row>
    <row r="41" spans="1:22" ht="18.75">
      <c r="A41" s="63" t="s">
        <v>150</v>
      </c>
      <c r="B41" s="63"/>
      <c r="D41" s="17">
        <v>0</v>
      </c>
      <c r="F41" s="24">
        <v>0</v>
      </c>
      <c r="H41" s="24">
        <v>0</v>
      </c>
      <c r="I41" s="22"/>
      <c r="J41" s="26">
        <f t="shared" si="1"/>
        <v>0</v>
      </c>
      <c r="L41" s="42">
        <f t="shared" si="3"/>
        <v>0</v>
      </c>
      <c r="N41" s="17">
        <v>0</v>
      </c>
      <c r="P41" s="69">
        <v>0</v>
      </c>
      <c r="R41" s="25">
        <v>329591602</v>
      </c>
      <c r="T41" s="56">
        <f t="shared" si="2"/>
        <v>329591602</v>
      </c>
      <c r="V41" s="42">
        <f>T41/درآمد!$F$13</f>
        <v>4.5642827502580131E-3</v>
      </c>
    </row>
    <row r="42" spans="1:22" ht="18.75">
      <c r="A42" s="63" t="s">
        <v>69</v>
      </c>
      <c r="B42" s="63"/>
      <c r="D42" s="17">
        <v>0</v>
      </c>
      <c r="F42" s="25">
        <v>-688222733</v>
      </c>
      <c r="H42" s="24">
        <v>0</v>
      </c>
      <c r="I42" s="22"/>
      <c r="J42" s="59">
        <f t="shared" si="1"/>
        <v>-688222733</v>
      </c>
      <c r="L42" s="79">
        <f t="shared" si="3"/>
        <v>-6.0760159432623244E-2</v>
      </c>
      <c r="N42" s="7">
        <v>3200000000</v>
      </c>
      <c r="P42" s="68">
        <v>4191015619</v>
      </c>
      <c r="R42" s="25">
        <v>709845373</v>
      </c>
      <c r="T42" s="56">
        <f t="shared" si="2"/>
        <v>8100860992</v>
      </c>
      <c r="V42" s="42">
        <f>T42/درآمد!$F$13</f>
        <v>0.11218313774883019</v>
      </c>
    </row>
    <row r="43" spans="1:22" ht="18.75">
      <c r="A43" s="63" t="s">
        <v>61</v>
      </c>
      <c r="B43" s="63"/>
      <c r="D43" s="17">
        <v>0</v>
      </c>
      <c r="F43" s="25">
        <v>374011312</v>
      </c>
      <c r="H43" s="24">
        <v>0</v>
      </c>
      <c r="I43" s="22"/>
      <c r="J43" s="59">
        <f t="shared" si="1"/>
        <v>374011312</v>
      </c>
      <c r="L43" s="42">
        <f t="shared" si="3"/>
        <v>3.3019814454057848E-2</v>
      </c>
      <c r="N43" s="7">
        <v>262500000</v>
      </c>
      <c r="P43" s="68">
        <v>132370403</v>
      </c>
      <c r="R43" s="25">
        <v>616721364</v>
      </c>
      <c r="T43" s="56">
        <f t="shared" si="2"/>
        <v>1011591767</v>
      </c>
      <c r="V43" s="42">
        <f>T43/درآمد!$F$13</f>
        <v>1.4008824328057737E-2</v>
      </c>
    </row>
    <row r="44" spans="1:22" ht="18.75">
      <c r="A44" s="63" t="s">
        <v>151</v>
      </c>
      <c r="B44" s="63"/>
      <c r="D44" s="17">
        <v>0</v>
      </c>
      <c r="F44" s="24">
        <v>0</v>
      </c>
      <c r="H44" s="24">
        <v>0</v>
      </c>
      <c r="I44" s="22"/>
      <c r="J44" s="26">
        <f t="shared" si="1"/>
        <v>0</v>
      </c>
      <c r="L44" s="42">
        <f t="shared" si="3"/>
        <v>0</v>
      </c>
      <c r="N44" s="17">
        <v>0</v>
      </c>
      <c r="P44" s="69">
        <v>0</v>
      </c>
      <c r="R44" s="25">
        <v>-68235246</v>
      </c>
      <c r="T44" s="56">
        <f t="shared" si="2"/>
        <v>-68235246</v>
      </c>
      <c r="V44" s="78">
        <f>T44/درآمد!$F$13</f>
        <v>-9.4494202639729911E-4</v>
      </c>
    </row>
    <row r="45" spans="1:22" ht="18.75">
      <c r="A45" s="63" t="s">
        <v>31</v>
      </c>
      <c r="B45" s="63"/>
      <c r="D45" s="17">
        <v>1810704961</v>
      </c>
      <c r="F45" s="25">
        <v>-916017075</v>
      </c>
      <c r="H45" s="24">
        <v>0</v>
      </c>
      <c r="I45" s="22"/>
      <c r="J45" s="59">
        <f t="shared" si="1"/>
        <v>894687886</v>
      </c>
      <c r="L45" s="42">
        <f t="shared" si="3"/>
        <v>7.8988060099137489E-2</v>
      </c>
      <c r="N45" s="7">
        <v>1810704961</v>
      </c>
      <c r="P45" s="68">
        <v>-1303823998</v>
      </c>
      <c r="R45" s="25">
        <v>639295292</v>
      </c>
      <c r="T45" s="56">
        <f t="shared" si="2"/>
        <v>1146176255</v>
      </c>
      <c r="V45" s="42">
        <f>T45/درآمد!$F$13</f>
        <v>1.5872590435273986E-2</v>
      </c>
    </row>
    <row r="46" spans="1:22" ht="18.75">
      <c r="A46" s="63" t="s">
        <v>35</v>
      </c>
      <c r="B46" s="63"/>
      <c r="D46" s="17">
        <v>0</v>
      </c>
      <c r="F46" s="25">
        <v>-2103409800</v>
      </c>
      <c r="H46" s="24">
        <v>0</v>
      </c>
      <c r="I46" s="22"/>
      <c r="J46" s="59">
        <f t="shared" si="1"/>
        <v>-2103409800</v>
      </c>
      <c r="L46" s="79">
        <f t="shared" si="3"/>
        <v>-0.18570080392875105</v>
      </c>
      <c r="N46" s="7">
        <v>4600000000</v>
      </c>
      <c r="P46" s="68">
        <v>2649831918</v>
      </c>
      <c r="R46" s="25">
        <v>10127133094</v>
      </c>
      <c r="T46" s="56">
        <f t="shared" si="2"/>
        <v>17376965012</v>
      </c>
      <c r="V46" s="42">
        <f>T46/درآمد!$F$13</f>
        <v>0.24064139126975884</v>
      </c>
    </row>
    <row r="47" spans="1:22" ht="18.75">
      <c r="A47" s="63" t="s">
        <v>55</v>
      </c>
      <c r="B47" s="63"/>
      <c r="D47" s="17">
        <v>0</v>
      </c>
      <c r="F47" s="25">
        <v>89464499</v>
      </c>
      <c r="H47" s="24">
        <v>0</v>
      </c>
      <c r="I47" s="22"/>
      <c r="J47" s="59">
        <f t="shared" si="1"/>
        <v>89464499</v>
      </c>
      <c r="L47" s="42">
        <f t="shared" si="3"/>
        <v>7.8984272999883063E-3</v>
      </c>
      <c r="N47" s="7">
        <v>29500000</v>
      </c>
      <c r="P47" s="68">
        <v>-244366001</v>
      </c>
      <c r="R47" s="25">
        <v>444013647</v>
      </c>
      <c r="T47" s="56">
        <f t="shared" si="2"/>
        <v>229147646</v>
      </c>
      <c r="V47" s="42">
        <f>T47/درآمد!$F$13</f>
        <v>3.173304906901207E-3</v>
      </c>
    </row>
    <row r="48" spans="1:22" ht="18.75">
      <c r="A48" s="63" t="s">
        <v>152</v>
      </c>
      <c r="B48" s="63"/>
      <c r="D48" s="17">
        <v>0</v>
      </c>
      <c r="F48" s="24">
        <v>0</v>
      </c>
      <c r="H48" s="24">
        <v>0</v>
      </c>
      <c r="I48" s="22"/>
      <c r="J48" s="26">
        <f t="shared" si="1"/>
        <v>0</v>
      </c>
      <c r="L48" s="42">
        <f t="shared" si="3"/>
        <v>0</v>
      </c>
      <c r="N48" s="17">
        <v>0</v>
      </c>
      <c r="P48" s="69">
        <v>0</v>
      </c>
      <c r="R48" s="25">
        <v>-4572629873</v>
      </c>
      <c r="T48" s="56">
        <f t="shared" si="2"/>
        <v>-4572629873</v>
      </c>
      <c r="V48" s="78">
        <f>T48/درآمد!$F$13</f>
        <v>-6.3323141506039918E-2</v>
      </c>
    </row>
    <row r="49" spans="1:22" ht="18.75">
      <c r="A49" s="63" t="s">
        <v>54</v>
      </c>
      <c r="B49" s="63"/>
      <c r="D49" s="17">
        <v>0</v>
      </c>
      <c r="F49" s="25">
        <v>-116905922</v>
      </c>
      <c r="H49" s="24">
        <v>0</v>
      </c>
      <c r="I49" s="22"/>
      <c r="J49" s="59">
        <f t="shared" si="1"/>
        <v>-116905922</v>
      </c>
      <c r="L49" s="79">
        <f t="shared" si="3"/>
        <v>-1.0321109894720402E-2</v>
      </c>
      <c r="N49" s="7">
        <v>4546069360</v>
      </c>
      <c r="P49" s="68">
        <v>-19275723689</v>
      </c>
      <c r="R49" s="25">
        <v>-2876254430</v>
      </c>
      <c r="T49" s="56">
        <f t="shared" si="2"/>
        <v>-17605908759</v>
      </c>
      <c r="V49" s="78">
        <f>T49/درآمد!$F$13</f>
        <v>-0.24381187252252914</v>
      </c>
    </row>
    <row r="50" spans="1:22" ht="18.75">
      <c r="A50" s="63" t="s">
        <v>49</v>
      </c>
      <c r="B50" s="63"/>
      <c r="D50" s="17">
        <v>0</v>
      </c>
      <c r="F50" s="24">
        <v>0</v>
      </c>
      <c r="H50" s="24">
        <v>0</v>
      </c>
      <c r="I50" s="22"/>
      <c r="J50" s="26">
        <f t="shared" si="1"/>
        <v>0</v>
      </c>
      <c r="L50" s="42">
        <f t="shared" si="3"/>
        <v>0</v>
      </c>
      <c r="N50" s="7">
        <v>2310000000</v>
      </c>
      <c r="P50" s="69">
        <v>0</v>
      </c>
      <c r="R50" s="25">
        <v>849818534</v>
      </c>
      <c r="T50" s="56">
        <f t="shared" si="2"/>
        <v>3159818534</v>
      </c>
      <c r="V50" s="42">
        <f>T50/درآمد!$F$13</f>
        <v>4.3758108948060405E-2</v>
      </c>
    </row>
    <row r="51" spans="1:22" ht="18.75">
      <c r="A51" s="63" t="s">
        <v>62</v>
      </c>
      <c r="B51" s="63"/>
      <c r="D51" s="17">
        <v>0</v>
      </c>
      <c r="F51" s="25">
        <v>1670421083</v>
      </c>
      <c r="H51" s="24">
        <v>0</v>
      </c>
      <c r="I51" s="22"/>
      <c r="J51" s="59">
        <f t="shared" si="1"/>
        <v>1670421083</v>
      </c>
      <c r="L51" s="42">
        <f t="shared" si="3"/>
        <v>0.14747413367220927</v>
      </c>
      <c r="N51" s="7">
        <v>1480369630</v>
      </c>
      <c r="P51" s="68">
        <v>-1430069832</v>
      </c>
      <c r="R51" s="25">
        <v>2858526971</v>
      </c>
      <c r="T51" s="56">
        <f t="shared" si="2"/>
        <v>2908826769</v>
      </c>
      <c r="V51" s="42">
        <f>T51/درآمد!$F$13</f>
        <v>4.0282300169879479E-2</v>
      </c>
    </row>
    <row r="52" spans="1:22" ht="18.75">
      <c r="A52" s="63" t="s">
        <v>25</v>
      </c>
      <c r="B52" s="63"/>
      <c r="D52" s="17">
        <v>0</v>
      </c>
      <c r="F52" s="25">
        <v>1456650990</v>
      </c>
      <c r="H52" s="24">
        <v>0</v>
      </c>
      <c r="I52" s="22"/>
      <c r="J52" s="59">
        <f t="shared" si="1"/>
        <v>1456650990</v>
      </c>
      <c r="L52" s="42">
        <f t="shared" si="3"/>
        <v>0.12860131196812485</v>
      </c>
      <c r="N52" s="7">
        <v>1384601520</v>
      </c>
      <c r="P52" s="68">
        <v>6040473092</v>
      </c>
      <c r="R52" s="25">
        <v>-2465</v>
      </c>
      <c r="T52" s="56">
        <f t="shared" si="2"/>
        <v>7425072147</v>
      </c>
      <c r="V52" s="42">
        <f>T52/درآمد!$F$13</f>
        <v>0.10282461238188141</v>
      </c>
    </row>
    <row r="53" spans="1:22" ht="18.75">
      <c r="A53" s="63" t="s">
        <v>67</v>
      </c>
      <c r="B53" s="63"/>
      <c r="D53" s="17">
        <v>0</v>
      </c>
      <c r="F53" s="25">
        <v>-22366125</v>
      </c>
      <c r="H53" s="24">
        <v>0</v>
      </c>
      <c r="I53" s="22"/>
      <c r="J53" s="59">
        <f t="shared" si="1"/>
        <v>-22366125</v>
      </c>
      <c r="L53" s="42">
        <f t="shared" si="3"/>
        <v>-1.9746068470684773E-3</v>
      </c>
      <c r="N53" s="7">
        <v>72607527</v>
      </c>
      <c r="P53" s="68">
        <v>-409051576</v>
      </c>
      <c r="R53" s="25">
        <v>41253085</v>
      </c>
      <c r="T53" s="56">
        <f t="shared" si="2"/>
        <v>-295190964</v>
      </c>
      <c r="V53" s="78">
        <f>T53/درآمد!$F$13</f>
        <v>-4.0878924609773102E-3</v>
      </c>
    </row>
    <row r="54" spans="1:22" ht="18.75">
      <c r="A54" s="63" t="s">
        <v>58</v>
      </c>
      <c r="B54" s="63"/>
      <c r="D54" s="17">
        <v>0</v>
      </c>
      <c r="F54" s="25">
        <v>554282279</v>
      </c>
      <c r="H54" s="24">
        <v>0</v>
      </c>
      <c r="I54" s="22"/>
      <c r="J54" s="59">
        <f t="shared" si="1"/>
        <v>554282279</v>
      </c>
      <c r="L54" s="42">
        <f t="shared" si="3"/>
        <v>4.8935145597286976E-2</v>
      </c>
      <c r="N54" s="7">
        <v>1892334922</v>
      </c>
      <c r="P54" s="68">
        <v>-12778234277</v>
      </c>
      <c r="R54" s="25">
        <v>-810452745</v>
      </c>
      <c r="T54" s="56">
        <f t="shared" si="2"/>
        <v>-11696352100</v>
      </c>
      <c r="V54" s="78">
        <f>T54/درآمد!$F$13</f>
        <v>-0.1619745703683739</v>
      </c>
    </row>
    <row r="55" spans="1:22" ht="18.75">
      <c r="A55" s="63" t="s">
        <v>153</v>
      </c>
      <c r="B55" s="63"/>
      <c r="D55" s="17">
        <v>0</v>
      </c>
      <c r="F55" s="24">
        <v>0</v>
      </c>
      <c r="H55" s="24">
        <v>0</v>
      </c>
      <c r="I55" s="22"/>
      <c r="J55" s="26">
        <f t="shared" si="1"/>
        <v>0</v>
      </c>
      <c r="L55" s="42">
        <f t="shared" si="3"/>
        <v>0</v>
      </c>
      <c r="N55" s="17">
        <v>0</v>
      </c>
      <c r="P55" s="69">
        <v>0</v>
      </c>
      <c r="R55" s="25">
        <v>-647836479</v>
      </c>
      <c r="T55" s="56">
        <f t="shared" si="2"/>
        <v>-647836479</v>
      </c>
      <c r="V55" s="78">
        <f>T55/درآمد!$F$13</f>
        <v>-8.9714326704464619E-3</v>
      </c>
    </row>
    <row r="56" spans="1:22" ht="18.75">
      <c r="A56" s="63" t="s">
        <v>154</v>
      </c>
      <c r="B56" s="63"/>
      <c r="D56" s="17">
        <v>0</v>
      </c>
      <c r="F56" s="24">
        <v>0</v>
      </c>
      <c r="H56" s="24">
        <v>0</v>
      </c>
      <c r="I56" s="22"/>
      <c r="J56" s="26">
        <f t="shared" si="1"/>
        <v>0</v>
      </c>
      <c r="L56" s="42">
        <f t="shared" si="3"/>
        <v>0</v>
      </c>
      <c r="N56" s="17">
        <v>0</v>
      </c>
      <c r="P56" s="69">
        <v>0</v>
      </c>
      <c r="R56" s="25">
        <v>3230632906</v>
      </c>
      <c r="T56" s="56">
        <f t="shared" si="2"/>
        <v>3230632906</v>
      </c>
      <c r="V56" s="42">
        <f>T56/درآمد!$F$13</f>
        <v>4.4738767480100167E-2</v>
      </c>
    </row>
    <row r="57" spans="1:22" ht="18.75">
      <c r="A57" s="63" t="s">
        <v>22</v>
      </c>
      <c r="B57" s="63"/>
      <c r="D57" s="17">
        <v>0</v>
      </c>
      <c r="F57" s="25">
        <v>-126989887</v>
      </c>
      <c r="H57" s="24">
        <v>0</v>
      </c>
      <c r="I57" s="22"/>
      <c r="J57" s="59">
        <f t="shared" si="1"/>
        <v>-126989887</v>
      </c>
      <c r="L57" s="79">
        <f t="shared" si="3"/>
        <v>-1.1211378831990443E-2</v>
      </c>
      <c r="N57" s="7">
        <v>700000000</v>
      </c>
      <c r="P57" s="68">
        <v>2128825597</v>
      </c>
      <c r="R57" s="25">
        <v>764989043</v>
      </c>
      <c r="T57" s="56">
        <f t="shared" si="2"/>
        <v>3593814640</v>
      </c>
      <c r="V57" s="42">
        <f>T57/درآمد!$F$13</f>
        <v>4.9768216390952559E-2</v>
      </c>
    </row>
    <row r="58" spans="1:22" ht="18.75">
      <c r="A58" s="63" t="s">
        <v>38</v>
      </c>
      <c r="B58" s="63"/>
      <c r="D58" s="17">
        <v>0</v>
      </c>
      <c r="F58" s="25">
        <v>228631499</v>
      </c>
      <c r="H58" s="24">
        <v>0</v>
      </c>
      <c r="I58" s="22"/>
      <c r="J58" s="59">
        <f t="shared" si="1"/>
        <v>228631499</v>
      </c>
      <c r="L58" s="42">
        <f t="shared" si="3"/>
        <v>2.0184869903969945E-2</v>
      </c>
      <c r="N58" s="7">
        <v>600000000</v>
      </c>
      <c r="P58" s="68">
        <v>-715716012</v>
      </c>
      <c r="R58" s="25">
        <v>616311071</v>
      </c>
      <c r="T58" s="56">
        <f t="shared" si="2"/>
        <v>500595059</v>
      </c>
      <c r="V58" s="42">
        <f>T58/درآمد!$F$13</f>
        <v>6.9323895960737873E-3</v>
      </c>
    </row>
    <row r="59" spans="1:22" ht="18.75">
      <c r="A59" s="63" t="s">
        <v>44</v>
      </c>
      <c r="B59" s="63"/>
      <c r="D59" s="17">
        <v>0</v>
      </c>
      <c r="F59" s="25">
        <v>-163183240</v>
      </c>
      <c r="H59" s="24">
        <v>0</v>
      </c>
      <c r="I59" s="22"/>
      <c r="J59" s="59">
        <f t="shared" si="1"/>
        <v>-163183240</v>
      </c>
      <c r="L59" s="79">
        <f t="shared" si="3"/>
        <v>-1.4406730849926781E-2</v>
      </c>
      <c r="N59" s="7">
        <v>576000000</v>
      </c>
      <c r="P59" s="68">
        <v>-1435408200</v>
      </c>
      <c r="R59" s="17">
        <v>0</v>
      </c>
      <c r="T59" s="56">
        <f t="shared" si="2"/>
        <v>-859408200</v>
      </c>
      <c r="V59" s="78">
        <f>T59/درآمد!$F$13</f>
        <v>-1.190134092885743E-2</v>
      </c>
    </row>
    <row r="60" spans="1:22" ht="18.75">
      <c r="A60" s="63" t="s">
        <v>46</v>
      </c>
      <c r="B60" s="63"/>
      <c r="D60" s="17">
        <v>0</v>
      </c>
      <c r="F60" s="25">
        <v>-725656500</v>
      </c>
      <c r="H60" s="24">
        <v>0</v>
      </c>
      <c r="I60" s="22"/>
      <c r="J60" s="59">
        <f t="shared" si="1"/>
        <v>-725656500</v>
      </c>
      <c r="L60" s="79">
        <f t="shared" si="3"/>
        <v>-6.4065022149332823E-2</v>
      </c>
      <c r="N60" s="7">
        <v>48000000</v>
      </c>
      <c r="P60" s="68">
        <v>-1043752500</v>
      </c>
      <c r="R60" s="17">
        <v>0</v>
      </c>
      <c r="T60" s="56">
        <f t="shared" si="2"/>
        <v>-995752500</v>
      </c>
      <c r="V60" s="78">
        <f>T60/درآمد!$F$13</f>
        <v>-1.3789477437220298E-2</v>
      </c>
    </row>
    <row r="61" spans="1:22" ht="18.75">
      <c r="A61" s="63" t="s">
        <v>41</v>
      </c>
      <c r="B61" s="63"/>
      <c r="D61" s="17">
        <v>0</v>
      </c>
      <c r="F61" s="25">
        <v>678439127</v>
      </c>
      <c r="H61" s="24">
        <v>0</v>
      </c>
      <c r="I61" s="22"/>
      <c r="J61" s="59">
        <f t="shared" si="1"/>
        <v>678439127</v>
      </c>
      <c r="L61" s="42">
        <f t="shared" si="3"/>
        <v>5.9896407870981688E-2</v>
      </c>
      <c r="N61" s="7">
        <v>1586000000</v>
      </c>
      <c r="P61" s="68">
        <v>-1327475500</v>
      </c>
      <c r="R61" s="17">
        <v>0</v>
      </c>
      <c r="T61" s="56">
        <f t="shared" si="2"/>
        <v>258524500</v>
      </c>
      <c r="V61" s="42">
        <f>T61/درآمد!$F$13</f>
        <v>3.5801243378436498E-3</v>
      </c>
    </row>
    <row r="62" spans="1:22" ht="18.75">
      <c r="A62" s="63" t="s">
        <v>28</v>
      </c>
      <c r="B62" s="63"/>
      <c r="D62" s="17">
        <v>0</v>
      </c>
      <c r="F62" s="25">
        <v>1777796297</v>
      </c>
      <c r="H62" s="24">
        <v>0</v>
      </c>
      <c r="I62" s="22"/>
      <c r="J62" s="59">
        <f t="shared" si="1"/>
        <v>1777796297</v>
      </c>
      <c r="L62" s="42">
        <f t="shared" si="3"/>
        <v>0.15695381925788149</v>
      </c>
      <c r="N62" s="7">
        <v>414375000</v>
      </c>
      <c r="P62" s="68">
        <v>-3675145764</v>
      </c>
      <c r="R62" s="17">
        <v>0</v>
      </c>
      <c r="T62" s="56">
        <f t="shared" si="2"/>
        <v>-3260770764</v>
      </c>
      <c r="V62" s="78">
        <f>T62/درآمد!$F$13</f>
        <v>-4.5156125521277214E-2</v>
      </c>
    </row>
    <row r="63" spans="1:22" ht="18.75">
      <c r="A63" s="63" t="s">
        <v>48</v>
      </c>
      <c r="B63" s="63"/>
      <c r="D63" s="17">
        <v>0</v>
      </c>
      <c r="F63" s="25">
        <v>264417299</v>
      </c>
      <c r="H63" s="24">
        <v>0</v>
      </c>
      <c r="I63" s="22"/>
      <c r="J63" s="59">
        <f t="shared" si="1"/>
        <v>264417299</v>
      </c>
      <c r="L63" s="42">
        <f t="shared" si="3"/>
        <v>2.3344240859279507E-2</v>
      </c>
      <c r="N63" s="7">
        <v>451500000</v>
      </c>
      <c r="P63" s="68">
        <v>-1162933606</v>
      </c>
      <c r="R63" s="17">
        <v>0</v>
      </c>
      <c r="T63" s="56">
        <f t="shared" si="2"/>
        <v>-711433606</v>
      </c>
      <c r="V63" s="78">
        <f>T63/درآمد!$F$13</f>
        <v>-9.8521446423858079E-3</v>
      </c>
    </row>
    <row r="64" spans="1:22" ht="18.75">
      <c r="A64" s="63" t="s">
        <v>27</v>
      </c>
      <c r="B64" s="63"/>
      <c r="D64" s="17">
        <v>0</v>
      </c>
      <c r="F64" s="25">
        <v>45130665</v>
      </c>
      <c r="H64" s="24">
        <v>0</v>
      </c>
      <c r="I64" s="22"/>
      <c r="J64" s="59">
        <f t="shared" si="1"/>
        <v>45130665</v>
      </c>
      <c r="L64" s="42">
        <f t="shared" si="3"/>
        <v>3.9843880029175232E-3</v>
      </c>
      <c r="N64" s="7">
        <v>117285400</v>
      </c>
      <c r="P64" s="68">
        <v>-1218527961</v>
      </c>
      <c r="R64" s="17">
        <v>0</v>
      </c>
      <c r="T64" s="56">
        <f t="shared" si="2"/>
        <v>-1101242561</v>
      </c>
      <c r="V64" s="78">
        <f>T64/درآمد!$F$13</f>
        <v>-1.5250335246776882E-2</v>
      </c>
    </row>
    <row r="65" spans="1:22" ht="18.75">
      <c r="A65" s="63" t="s">
        <v>34</v>
      </c>
      <c r="B65" s="63"/>
      <c r="D65" s="17">
        <v>0</v>
      </c>
      <c r="F65" s="25">
        <v>837140968</v>
      </c>
      <c r="H65" s="24">
        <v>0</v>
      </c>
      <c r="I65" s="22"/>
      <c r="J65" s="59">
        <f t="shared" si="1"/>
        <v>837140968</v>
      </c>
      <c r="L65" s="42">
        <f t="shared" si="3"/>
        <v>7.3907495704970488E-2</v>
      </c>
      <c r="N65" s="7">
        <v>2771638740</v>
      </c>
      <c r="P65" s="68">
        <v>-2446551812</v>
      </c>
      <c r="R65" s="17">
        <v>0</v>
      </c>
      <c r="T65" s="56">
        <f t="shared" si="2"/>
        <v>325086928</v>
      </c>
      <c r="V65" s="42">
        <f>T65/درآمد!$F$13</f>
        <v>4.5019006819377897E-3</v>
      </c>
    </row>
    <row r="66" spans="1:22" ht="18.75">
      <c r="A66" s="63" t="s">
        <v>68</v>
      </c>
      <c r="B66" s="63"/>
      <c r="D66" s="17">
        <v>0</v>
      </c>
      <c r="F66" s="25">
        <v>518662326</v>
      </c>
      <c r="H66" s="24">
        <v>0</v>
      </c>
      <c r="I66" s="22"/>
      <c r="J66" s="59">
        <f t="shared" si="1"/>
        <v>518662326</v>
      </c>
      <c r="L66" s="42">
        <f t="shared" si="3"/>
        <v>4.5790416544486935E-2</v>
      </c>
      <c r="N66" s="7">
        <v>2214311355</v>
      </c>
      <c r="P66" s="68">
        <v>-589023936</v>
      </c>
      <c r="R66" s="17">
        <v>0</v>
      </c>
      <c r="T66" s="56">
        <f t="shared" si="2"/>
        <v>1625287419</v>
      </c>
      <c r="V66" s="42">
        <f>T66/درآمد!$F$13</f>
        <v>2.2507464649396826E-2</v>
      </c>
    </row>
    <row r="67" spans="1:22" ht="18.75">
      <c r="A67" s="63" t="s">
        <v>18</v>
      </c>
      <c r="B67" s="63"/>
      <c r="D67" s="17">
        <v>0</v>
      </c>
      <c r="F67" s="25">
        <v>-125250300</v>
      </c>
      <c r="H67" s="24">
        <v>0</v>
      </c>
      <c r="I67" s="22"/>
      <c r="J67" s="59">
        <f t="shared" si="1"/>
        <v>-125250300</v>
      </c>
      <c r="L67" s="79">
        <f t="shared" si="3"/>
        <v>-1.1057798343583473E-2</v>
      </c>
      <c r="N67" s="7">
        <v>1080000000</v>
      </c>
      <c r="P67" s="68">
        <v>-5001815070</v>
      </c>
      <c r="R67" s="17">
        <v>0</v>
      </c>
      <c r="T67" s="56">
        <f t="shared" si="2"/>
        <v>-3921815070</v>
      </c>
      <c r="V67" s="78">
        <f>T67/درآمد!$F$13</f>
        <v>-5.4310464117052724E-2</v>
      </c>
    </row>
    <row r="68" spans="1:22" ht="18.75">
      <c r="A68" s="63" t="s">
        <v>63</v>
      </c>
      <c r="B68" s="63"/>
      <c r="D68" s="17">
        <v>0</v>
      </c>
      <c r="F68" s="25">
        <v>-11481277</v>
      </c>
      <c r="H68" s="24">
        <v>0</v>
      </c>
      <c r="I68" s="22"/>
      <c r="J68" s="59">
        <f t="shared" si="1"/>
        <v>-11481277</v>
      </c>
      <c r="L68" s="42">
        <f t="shared" si="3"/>
        <v>-1.0136314706856832E-3</v>
      </c>
      <c r="N68" s="7">
        <v>209300000</v>
      </c>
      <c r="P68" s="68">
        <v>-160737880</v>
      </c>
      <c r="R68" s="17">
        <v>0</v>
      </c>
      <c r="T68" s="56">
        <f t="shared" si="2"/>
        <v>48562120</v>
      </c>
      <c r="V68" s="42">
        <f>T68/درآمد!$F$13</f>
        <v>6.7250271331840451E-4</v>
      </c>
    </row>
    <row r="69" spans="1:22" ht="18.75">
      <c r="A69" s="63" t="s">
        <v>26</v>
      </c>
      <c r="B69" s="63"/>
      <c r="D69" s="17">
        <v>0</v>
      </c>
      <c r="F69" s="25">
        <v>-36903747</v>
      </c>
      <c r="H69" s="24">
        <v>0</v>
      </c>
      <c r="I69" s="22"/>
      <c r="J69" s="59">
        <f t="shared" si="1"/>
        <v>-36903747</v>
      </c>
      <c r="L69" s="42">
        <f t="shared" si="3"/>
        <v>-3.2580695810598744E-3</v>
      </c>
      <c r="N69" s="7">
        <v>154000000</v>
      </c>
      <c r="P69" s="68">
        <v>-164005117</v>
      </c>
      <c r="R69" s="17">
        <v>0</v>
      </c>
      <c r="T69" s="56">
        <f t="shared" si="2"/>
        <v>-10005117</v>
      </c>
      <c r="V69" s="78">
        <f>T69/درآمد!$F$13</f>
        <v>-1.3855384257458478E-4</v>
      </c>
    </row>
    <row r="70" spans="1:22" ht="18.75">
      <c r="A70" s="63" t="s">
        <v>64</v>
      </c>
      <c r="B70" s="63"/>
      <c r="D70" s="17">
        <v>0</v>
      </c>
      <c r="F70" s="25">
        <v>-1076369765</v>
      </c>
      <c r="H70" s="24">
        <v>0</v>
      </c>
      <c r="I70" s="22"/>
      <c r="J70" s="59">
        <f t="shared" si="1"/>
        <v>-1076369765</v>
      </c>
      <c r="L70" s="79">
        <f t="shared" si="3"/>
        <v>-9.5027954459991973E-2</v>
      </c>
      <c r="N70" s="7">
        <v>80514706</v>
      </c>
      <c r="P70" s="68">
        <v>-762933375</v>
      </c>
      <c r="R70" s="17">
        <v>0</v>
      </c>
      <c r="T70" s="56">
        <f t="shared" si="2"/>
        <v>-682418669</v>
      </c>
      <c r="V70" s="78">
        <f>T70/درآمد!$F$13</f>
        <v>-9.4503371459407903E-3</v>
      </c>
    </row>
    <row r="71" spans="1:22" ht="18.75">
      <c r="A71" s="63" t="s">
        <v>42</v>
      </c>
      <c r="B71" s="63"/>
      <c r="D71" s="17">
        <v>0</v>
      </c>
      <c r="F71" s="25">
        <v>-1005481574</v>
      </c>
      <c r="H71" s="24">
        <v>0</v>
      </c>
      <c r="I71" s="22"/>
      <c r="J71" s="59">
        <f t="shared" si="1"/>
        <v>-1005481574</v>
      </c>
      <c r="L71" s="79">
        <f t="shared" si="3"/>
        <v>-8.8769547725481721E-2</v>
      </c>
      <c r="N71" s="7">
        <v>1371631579</v>
      </c>
      <c r="P71" s="68">
        <v>5265310505</v>
      </c>
      <c r="R71" s="17">
        <v>0</v>
      </c>
      <c r="T71" s="56">
        <f t="shared" si="2"/>
        <v>6636942084</v>
      </c>
      <c r="V71" s="42">
        <f>T71/درآمد!$F$13</f>
        <v>9.1910352341024362E-2</v>
      </c>
    </row>
    <row r="72" spans="1:22" ht="18.75">
      <c r="A72" s="63" t="s">
        <v>36</v>
      </c>
      <c r="B72" s="63"/>
      <c r="D72" s="17">
        <v>0</v>
      </c>
      <c r="F72" s="25">
        <v>873198379</v>
      </c>
      <c r="H72" s="24">
        <v>0</v>
      </c>
      <c r="I72" s="22"/>
      <c r="J72" s="59">
        <f t="shared" si="1"/>
        <v>873198379</v>
      </c>
      <c r="L72" s="42">
        <f t="shared" si="3"/>
        <v>7.7090846001374641E-2</v>
      </c>
      <c r="N72" s="7">
        <v>1885400000</v>
      </c>
      <c r="P72" s="68">
        <v>946357901</v>
      </c>
      <c r="R72" s="17">
        <v>0</v>
      </c>
      <c r="T72" s="56">
        <f t="shared" si="2"/>
        <v>2831757901</v>
      </c>
      <c r="V72" s="42">
        <f>T72/درآمد!$F$13</f>
        <v>3.9215027512870725E-2</v>
      </c>
    </row>
    <row r="73" spans="1:22" ht="18.75">
      <c r="A73" s="63" t="s">
        <v>56</v>
      </c>
      <c r="B73" s="63"/>
      <c r="D73" s="17">
        <v>0</v>
      </c>
      <c r="F73" s="25">
        <v>-853640437</v>
      </c>
      <c r="H73" s="24">
        <v>0</v>
      </c>
      <c r="I73" s="22"/>
      <c r="J73" s="59">
        <f t="shared" ref="J73:J81" si="4">D73+F73+H73</f>
        <v>-853640437</v>
      </c>
      <c r="L73" s="79">
        <f t="shared" ref="L73:L81" si="5">J73/$AB$8</f>
        <v>-7.5364161285637415E-2</v>
      </c>
      <c r="N73" s="7">
        <v>1080592105</v>
      </c>
      <c r="P73" s="68">
        <v>-479769817</v>
      </c>
      <c r="R73" s="17">
        <v>0</v>
      </c>
      <c r="T73" s="56">
        <f t="shared" ref="T73:T81" si="6">N73+P73+R73</f>
        <v>600822288</v>
      </c>
      <c r="V73" s="42">
        <f>T73/درآمد!$F$13</f>
        <v>8.3203661393318872E-3</v>
      </c>
    </row>
    <row r="74" spans="1:22" ht="18.75">
      <c r="A74" s="63" t="s">
        <v>57</v>
      </c>
      <c r="B74" s="63"/>
      <c r="D74" s="17">
        <v>0</v>
      </c>
      <c r="F74" s="25">
        <v>275729588</v>
      </c>
      <c r="H74" s="24">
        <v>0</v>
      </c>
      <c r="I74" s="22"/>
      <c r="J74" s="59">
        <f t="shared" si="4"/>
        <v>275729588</v>
      </c>
      <c r="L74" s="42">
        <f t="shared" si="5"/>
        <v>2.4342953122374587E-2</v>
      </c>
      <c r="N74" s="7">
        <v>1206000000</v>
      </c>
      <c r="P74" s="68">
        <v>-1324447914</v>
      </c>
      <c r="R74" s="17">
        <v>0</v>
      </c>
      <c r="T74" s="56">
        <f>N74+P74+R74</f>
        <v>-118447914</v>
      </c>
      <c r="V74" s="78">
        <f>T74/درآمد!$F$13</f>
        <v>-1.6403020204205465E-3</v>
      </c>
    </row>
    <row r="75" spans="1:22" ht="18.75">
      <c r="A75" s="63" t="s">
        <v>71</v>
      </c>
      <c r="B75" s="63"/>
      <c r="D75" s="17">
        <v>0</v>
      </c>
      <c r="F75" s="25">
        <v>-74797816</v>
      </c>
      <c r="H75" s="24">
        <v>0</v>
      </c>
      <c r="I75" s="22"/>
      <c r="J75" s="59">
        <f t="shared" si="4"/>
        <v>-74797816</v>
      </c>
      <c r="L75" s="79">
        <f t="shared" si="5"/>
        <v>-6.6035703377034741E-3</v>
      </c>
      <c r="N75" s="17">
        <v>0</v>
      </c>
      <c r="P75" s="68">
        <v>-74797816</v>
      </c>
      <c r="R75" s="17">
        <v>0</v>
      </c>
      <c r="T75" s="56">
        <f t="shared" si="6"/>
        <v>-74797816</v>
      </c>
      <c r="V75" s="78">
        <f>T75/درآمد!$F$13</f>
        <v>-1.035822451950013E-3</v>
      </c>
    </row>
    <row r="76" spans="1:22" ht="18.75">
      <c r="A76" s="63" t="s">
        <v>70</v>
      </c>
      <c r="B76" s="63"/>
      <c r="D76" s="17">
        <v>0</v>
      </c>
      <c r="F76" s="25">
        <v>-15600015</v>
      </c>
      <c r="H76" s="24">
        <v>0</v>
      </c>
      <c r="I76" s="22"/>
      <c r="J76" s="59">
        <f t="shared" si="4"/>
        <v>-15600015</v>
      </c>
      <c r="L76" s="42">
        <f t="shared" si="5"/>
        <v>-1.3772567413162071E-3</v>
      </c>
      <c r="N76" s="17">
        <v>0</v>
      </c>
      <c r="P76" s="68">
        <v>-15600015</v>
      </c>
      <c r="R76" s="17">
        <v>0</v>
      </c>
      <c r="T76" s="56">
        <f t="shared" si="6"/>
        <v>-15600015</v>
      </c>
      <c r="V76" s="78">
        <f>T76/درآمد!$F$13</f>
        <v>-2.1603365782440736E-4</v>
      </c>
    </row>
    <row r="77" spans="1:22" ht="18.75">
      <c r="A77" s="63" t="s">
        <v>40</v>
      </c>
      <c r="B77" s="63"/>
      <c r="D77" s="17">
        <v>0</v>
      </c>
      <c r="F77" s="25">
        <v>-18790884</v>
      </c>
      <c r="H77" s="24">
        <v>0</v>
      </c>
      <c r="I77" s="22"/>
      <c r="J77" s="59">
        <f t="shared" si="4"/>
        <v>-18790884</v>
      </c>
      <c r="L77" s="42">
        <f t="shared" si="5"/>
        <v>-1.6589645371681281E-3</v>
      </c>
      <c r="N77" s="17">
        <v>0</v>
      </c>
      <c r="P77" s="68">
        <v>83218674</v>
      </c>
      <c r="R77" s="17">
        <v>0</v>
      </c>
      <c r="T77" s="56">
        <f t="shared" si="6"/>
        <v>83218674</v>
      </c>
      <c r="V77" s="42">
        <f>T77/درآمد!$F$13</f>
        <v>1.1524370036514007E-3</v>
      </c>
    </row>
    <row r="78" spans="1:22" ht="18.75">
      <c r="A78" s="63" t="s">
        <v>49</v>
      </c>
      <c r="B78" s="63"/>
      <c r="D78" s="17">
        <v>0</v>
      </c>
      <c r="F78" s="25">
        <v>-896154762</v>
      </c>
      <c r="H78" s="24">
        <v>0</v>
      </c>
      <c r="I78" s="22"/>
      <c r="J78" s="59">
        <f t="shared" si="4"/>
        <v>-896154762</v>
      </c>
      <c r="L78" s="79">
        <f t="shared" si="5"/>
        <v>-7.911756413228585E-2</v>
      </c>
      <c r="N78" s="17">
        <v>0</v>
      </c>
      <c r="P78" s="68">
        <v>2274854399</v>
      </c>
      <c r="R78" s="17">
        <v>0</v>
      </c>
      <c r="T78" s="56">
        <f t="shared" si="6"/>
        <v>2274854399</v>
      </c>
      <c r="V78" s="42">
        <f>T78/درآمد!$F$13</f>
        <v>3.1502861813524789E-2</v>
      </c>
    </row>
    <row r="79" spans="1:22" ht="18.75">
      <c r="A79" s="63" t="s">
        <v>39</v>
      </c>
      <c r="B79" s="63"/>
      <c r="D79" s="17">
        <v>0</v>
      </c>
      <c r="F79" s="24">
        <v>0</v>
      </c>
      <c r="H79" s="24">
        <v>0</v>
      </c>
      <c r="I79" s="22"/>
      <c r="J79" s="26">
        <f t="shared" si="4"/>
        <v>0</v>
      </c>
      <c r="L79" s="42">
        <f t="shared" si="5"/>
        <v>0</v>
      </c>
      <c r="N79" s="17">
        <v>0</v>
      </c>
      <c r="P79" s="68">
        <v>-1248285266</v>
      </c>
      <c r="R79" s="17">
        <v>0</v>
      </c>
      <c r="T79" s="56">
        <f t="shared" si="6"/>
        <v>-1248285266</v>
      </c>
      <c r="V79" s="78">
        <f>T79/درآمد!$F$13</f>
        <v>-1.7286626456595927E-2</v>
      </c>
    </row>
    <row r="80" spans="1:22" ht="18.75">
      <c r="A80" s="63" t="s">
        <v>59</v>
      </c>
      <c r="B80" s="63"/>
      <c r="D80" s="17">
        <v>0</v>
      </c>
      <c r="F80" s="25">
        <v>554282279</v>
      </c>
      <c r="H80" s="24">
        <v>0</v>
      </c>
      <c r="I80" s="22"/>
      <c r="J80" s="59">
        <f t="shared" si="4"/>
        <v>554282279</v>
      </c>
      <c r="L80" s="42">
        <f t="shared" si="5"/>
        <v>4.8935145597286976E-2</v>
      </c>
      <c r="N80" s="17">
        <v>0</v>
      </c>
      <c r="P80" s="68">
        <v>-6107447378</v>
      </c>
      <c r="R80" s="17">
        <v>0</v>
      </c>
      <c r="T80" s="56">
        <f t="shared" si="6"/>
        <v>-6107447378</v>
      </c>
      <c r="V80" s="78">
        <f>T80/درآمد!$F$13</f>
        <v>-8.4577751818791583E-2</v>
      </c>
    </row>
    <row r="81" spans="1:24" ht="18.75">
      <c r="A81" s="64" t="s">
        <v>47</v>
      </c>
      <c r="B81" s="64"/>
      <c r="D81" s="19">
        <v>0</v>
      </c>
      <c r="F81" s="27">
        <v>35785799</v>
      </c>
      <c r="H81" s="32">
        <v>0</v>
      </c>
      <c r="I81" s="22"/>
      <c r="J81" s="59">
        <f t="shared" si="4"/>
        <v>35785799</v>
      </c>
      <c r="L81" s="42">
        <f t="shared" si="5"/>
        <v>3.1593708670239603E-3</v>
      </c>
      <c r="N81" s="19">
        <v>0</v>
      </c>
      <c r="P81" s="68">
        <v>-2468262809</v>
      </c>
      <c r="R81" s="19">
        <v>0</v>
      </c>
      <c r="T81" s="56">
        <f t="shared" si="6"/>
        <v>-2468262809</v>
      </c>
      <c r="V81" s="78">
        <f>T81/درآمد!$F$13</f>
        <v>-3.4181239127027543E-2</v>
      </c>
    </row>
    <row r="82" spans="1:24" s="12" customFormat="1" ht="21.75" thickBot="1">
      <c r="A82" s="91"/>
      <c r="B82" s="91"/>
      <c r="D82" s="13">
        <f>SUM(D8:D81)</f>
        <v>1810704961</v>
      </c>
      <c r="F82" s="30">
        <f>SUM(F8:F81)</f>
        <v>7977156970</v>
      </c>
      <c r="H82" s="30">
        <f>SUM(H8:H81)</f>
        <v>-449599444</v>
      </c>
      <c r="I82" s="29"/>
      <c r="J82" s="61">
        <f>SUM(J8:J81)</f>
        <v>9338262487</v>
      </c>
      <c r="L82" s="43">
        <f>SUM(L8:L81)</f>
        <v>0.82443414076210819</v>
      </c>
      <c r="N82" s="13">
        <f>SUM(N8:N81)</f>
        <v>66326585793</v>
      </c>
      <c r="P82" s="30">
        <f>SUM(P8:P81)</f>
        <v>-45204725037</v>
      </c>
      <c r="R82" s="13">
        <f>SUM(R8:R81)</f>
        <v>43793597058</v>
      </c>
      <c r="T82" s="58">
        <f>SUM(T8:T81)</f>
        <v>64915457814</v>
      </c>
      <c r="V82" s="43">
        <f>SUM(V8:V81)</f>
        <v>0.89896861002405637</v>
      </c>
    </row>
    <row r="83" spans="1:24" ht="13.5" thickTop="1"/>
    <row r="84" spans="1:24">
      <c r="D84" s="33"/>
      <c r="E84" s="33"/>
      <c r="F84" s="33"/>
      <c r="G84" s="33"/>
      <c r="H84" s="33"/>
      <c r="I84" s="33"/>
      <c r="J84" s="33"/>
      <c r="K84" s="33"/>
      <c r="L84" s="77"/>
      <c r="M84" s="33"/>
      <c r="N84" s="33"/>
      <c r="O84" s="33"/>
      <c r="P84" s="33"/>
      <c r="Q84" s="33"/>
      <c r="R84" s="33"/>
      <c r="S84" s="33"/>
      <c r="T84" s="33"/>
      <c r="U84" s="33"/>
      <c r="V84" s="77"/>
      <c r="W84" s="33"/>
      <c r="X84" s="33"/>
    </row>
    <row r="85" spans="1:24">
      <c r="D85" s="33">
        <v>1810704961</v>
      </c>
      <c r="E85" s="33"/>
      <c r="F85" s="33">
        <v>7977156970</v>
      </c>
      <c r="G85" s="33"/>
      <c r="H85" s="33">
        <v>-449599444</v>
      </c>
      <c r="I85" s="33"/>
      <c r="J85" s="33"/>
      <c r="K85" s="33"/>
      <c r="L85" s="77"/>
      <c r="M85" s="33"/>
      <c r="N85" s="33"/>
      <c r="O85" s="33"/>
      <c r="P85" s="33"/>
      <c r="Q85" s="33"/>
      <c r="R85" s="33"/>
      <c r="S85" s="33"/>
      <c r="T85" s="33"/>
      <c r="U85" s="33"/>
      <c r="V85" s="77"/>
      <c r="W85" s="33"/>
      <c r="X85" s="33"/>
    </row>
    <row r="86" spans="1:24">
      <c r="D86" s="33"/>
      <c r="E86" s="33"/>
      <c r="F86" s="33"/>
      <c r="G86" s="33"/>
      <c r="H86" s="33"/>
      <c r="I86" s="33"/>
      <c r="J86" s="33"/>
      <c r="K86" s="33"/>
      <c r="L86" s="77"/>
      <c r="M86" s="33"/>
      <c r="N86" s="33">
        <v>66326585793</v>
      </c>
      <c r="O86" s="33"/>
      <c r="P86" s="33">
        <v>-45204725037</v>
      </c>
      <c r="Q86" s="33"/>
      <c r="R86" s="33">
        <v>43793597058</v>
      </c>
      <c r="S86" s="33"/>
      <c r="T86" s="33"/>
      <c r="U86" s="33"/>
      <c r="V86" s="77"/>
      <c r="W86" s="33"/>
      <c r="X86" s="33"/>
    </row>
    <row r="87" spans="1:24">
      <c r="D87" s="33"/>
      <c r="E87" s="33"/>
      <c r="F87" s="33"/>
      <c r="G87" s="33"/>
      <c r="H87" s="33"/>
      <c r="I87" s="33"/>
      <c r="J87" s="33"/>
      <c r="K87" s="33"/>
      <c r="L87" s="77"/>
      <c r="M87" s="33"/>
      <c r="N87" s="33"/>
      <c r="O87" s="33"/>
      <c r="P87" s="33"/>
      <c r="Q87" s="33"/>
      <c r="R87" s="33"/>
      <c r="S87" s="33"/>
      <c r="T87" s="33"/>
      <c r="U87" s="33"/>
      <c r="V87" s="77"/>
      <c r="W87" s="33"/>
      <c r="X87" s="33"/>
    </row>
    <row r="88" spans="1:24">
      <c r="D88" s="37">
        <f>D82-D85</f>
        <v>0</v>
      </c>
      <c r="E88" s="33"/>
      <c r="F88" s="37">
        <f>F82-F85</f>
        <v>0</v>
      </c>
      <c r="G88" s="33"/>
      <c r="H88" s="37">
        <f>H82-H85</f>
        <v>0</v>
      </c>
      <c r="I88" s="33"/>
      <c r="J88" s="33"/>
      <c r="K88" s="33"/>
      <c r="L88" s="77"/>
      <c r="M88" s="33"/>
      <c r="N88" s="37">
        <f>N82-N86</f>
        <v>0</v>
      </c>
      <c r="O88" s="33"/>
      <c r="P88" s="33"/>
      <c r="Q88" s="33"/>
      <c r="R88" s="37">
        <f>R82-R86</f>
        <v>0</v>
      </c>
      <c r="S88" s="33"/>
      <c r="T88" s="33"/>
      <c r="U88" s="33"/>
      <c r="V88" s="77"/>
      <c r="W88" s="33"/>
      <c r="X88" s="33"/>
    </row>
    <row r="89" spans="1:24">
      <c r="D89" s="33"/>
      <c r="E89" s="33"/>
      <c r="F89" s="33"/>
      <c r="G89" s="33"/>
      <c r="H89" s="33"/>
      <c r="I89" s="33"/>
      <c r="J89" s="33"/>
      <c r="K89" s="33"/>
      <c r="L89" s="77"/>
      <c r="M89" s="33"/>
      <c r="N89" s="33"/>
      <c r="O89" s="33"/>
      <c r="P89" s="37">
        <f>P82-P86</f>
        <v>0</v>
      </c>
      <c r="Q89" s="33"/>
      <c r="R89" s="33"/>
      <c r="S89" s="33"/>
      <c r="T89" s="33"/>
      <c r="U89" s="33"/>
      <c r="V89" s="77"/>
      <c r="W89" s="33"/>
      <c r="X89" s="33"/>
    </row>
    <row r="90" spans="1:24">
      <c r="D90" s="33"/>
      <c r="E90" s="33"/>
      <c r="F90" s="33"/>
      <c r="G90" s="33"/>
      <c r="H90" s="33"/>
      <c r="I90" s="33"/>
      <c r="J90" s="33"/>
      <c r="K90" s="33"/>
      <c r="L90" s="77"/>
      <c r="M90" s="33"/>
      <c r="N90" s="33"/>
      <c r="O90" s="33"/>
      <c r="P90" s="33"/>
      <c r="Q90" s="33"/>
      <c r="R90" s="33"/>
      <c r="S90" s="33"/>
      <c r="T90" s="37"/>
      <c r="U90" s="33"/>
      <c r="V90" s="77"/>
      <c r="W90" s="33"/>
      <c r="X90" s="33"/>
    </row>
    <row r="91" spans="1:24">
      <c r="D91" s="33"/>
      <c r="E91" s="33"/>
      <c r="F91" s="33"/>
      <c r="G91" s="33"/>
      <c r="H91" s="33"/>
      <c r="I91" s="33"/>
      <c r="J91" s="33"/>
      <c r="K91" s="33"/>
      <c r="L91" s="77"/>
      <c r="M91" s="33"/>
      <c r="N91" s="33"/>
      <c r="O91" s="33"/>
      <c r="P91" s="33"/>
      <c r="Q91" s="33"/>
      <c r="R91" s="33"/>
      <c r="S91" s="33"/>
      <c r="T91" s="33"/>
      <c r="U91" s="33"/>
      <c r="V91" s="77"/>
      <c r="W91" s="33"/>
      <c r="X91" s="33"/>
    </row>
    <row r="92" spans="1:24">
      <c r="D92" s="33"/>
      <c r="E92" s="33"/>
      <c r="F92" s="33"/>
      <c r="G92" s="33"/>
      <c r="H92" s="33"/>
      <c r="I92" s="33"/>
      <c r="J92" s="33"/>
      <c r="K92" s="33"/>
      <c r="L92" s="77"/>
      <c r="M92" s="33"/>
      <c r="N92" s="33"/>
      <c r="O92" s="33"/>
      <c r="P92" s="33"/>
      <c r="Q92" s="33"/>
      <c r="R92" s="33"/>
      <c r="S92" s="33"/>
      <c r="T92" s="33"/>
      <c r="U92" s="33"/>
      <c r="V92" s="77"/>
      <c r="W92" s="33"/>
      <c r="X92" s="33"/>
    </row>
    <row r="93" spans="1:24">
      <c r="D93" s="33"/>
      <c r="E93" s="33"/>
      <c r="F93" s="33"/>
      <c r="G93" s="33"/>
      <c r="H93" s="33"/>
      <c r="I93" s="33"/>
      <c r="J93" s="33"/>
      <c r="K93" s="33"/>
      <c r="L93" s="77"/>
      <c r="M93" s="33"/>
      <c r="N93" s="33"/>
      <c r="O93" s="33"/>
      <c r="P93" s="33"/>
      <c r="Q93" s="33"/>
      <c r="R93" s="33"/>
      <c r="S93" s="33"/>
      <c r="T93" s="33"/>
      <c r="U93" s="33"/>
      <c r="V93" s="77"/>
      <c r="W93" s="33"/>
      <c r="X93" s="33"/>
    </row>
    <row r="94" spans="1:24">
      <c r="D94" s="33"/>
      <c r="E94" s="33"/>
      <c r="F94" s="33"/>
      <c r="G94" s="33"/>
      <c r="H94" s="33"/>
      <c r="I94" s="33"/>
      <c r="J94" s="33"/>
      <c r="K94" s="33"/>
      <c r="L94" s="77"/>
      <c r="M94" s="33"/>
      <c r="N94" s="33"/>
      <c r="O94" s="33"/>
      <c r="P94" s="33"/>
      <c r="Q94" s="33"/>
      <c r="R94" s="33"/>
      <c r="S94" s="33"/>
      <c r="T94" s="33"/>
      <c r="U94" s="33"/>
      <c r="V94" s="77"/>
      <c r="W94" s="33"/>
      <c r="X94" s="33"/>
    </row>
    <row r="95" spans="1:24">
      <c r="D95" s="33"/>
      <c r="E95" s="33"/>
      <c r="F95" s="33"/>
      <c r="G95" s="33"/>
      <c r="H95" s="33"/>
      <c r="I95" s="33"/>
      <c r="J95" s="33"/>
      <c r="K95" s="33"/>
      <c r="L95" s="77"/>
      <c r="M95" s="33"/>
      <c r="N95" s="33"/>
      <c r="O95" s="33"/>
      <c r="P95" s="33"/>
      <c r="Q95" s="33"/>
      <c r="R95" s="33"/>
      <c r="S95" s="33"/>
      <c r="T95" s="33"/>
      <c r="U95" s="33"/>
      <c r="V95" s="77"/>
      <c r="W95" s="33"/>
      <c r="X95" s="33"/>
    </row>
    <row r="96" spans="1:24">
      <c r="D96" s="33"/>
      <c r="E96" s="33"/>
      <c r="F96" s="33"/>
      <c r="G96" s="33"/>
      <c r="H96" s="33"/>
      <c r="I96" s="33"/>
      <c r="J96" s="33"/>
      <c r="K96" s="33"/>
      <c r="L96" s="77"/>
      <c r="M96" s="33"/>
      <c r="N96" s="33"/>
      <c r="O96" s="33"/>
      <c r="P96" s="33"/>
      <c r="Q96" s="33"/>
      <c r="R96" s="33"/>
      <c r="S96" s="33"/>
      <c r="T96" s="33"/>
      <c r="U96" s="33"/>
      <c r="V96" s="77"/>
      <c r="W96" s="33"/>
      <c r="X96" s="33"/>
    </row>
    <row r="97" spans="4:24">
      <c r="D97" s="33"/>
      <c r="E97" s="33"/>
      <c r="F97" s="33"/>
      <c r="G97" s="33"/>
      <c r="H97" s="33"/>
      <c r="I97" s="33"/>
      <c r="J97" s="33"/>
      <c r="K97" s="33"/>
      <c r="L97" s="77"/>
      <c r="M97" s="33"/>
      <c r="N97" s="33"/>
      <c r="O97" s="33"/>
      <c r="P97" s="33"/>
      <c r="Q97" s="33"/>
      <c r="R97" s="33"/>
      <c r="S97" s="33"/>
      <c r="T97" s="33"/>
      <c r="U97" s="33"/>
      <c r="V97" s="77"/>
      <c r="W97" s="33"/>
      <c r="X97" s="33"/>
    </row>
    <row r="98" spans="4:24">
      <c r="D98" s="39"/>
      <c r="E98" s="39"/>
      <c r="F98" s="39"/>
      <c r="G98" s="39"/>
      <c r="H98" s="39"/>
      <c r="I98" s="39"/>
      <c r="J98" s="39"/>
      <c r="K98" s="39"/>
      <c r="L98" s="85"/>
      <c r="M98" s="39"/>
      <c r="N98" s="39"/>
      <c r="O98" s="39"/>
      <c r="P98" s="39"/>
      <c r="Q98" s="39"/>
      <c r="R98" s="39"/>
      <c r="S98" s="39"/>
      <c r="T98" s="39"/>
      <c r="U98" s="39"/>
      <c r="V98" s="85"/>
    </row>
    <row r="99" spans="4:24">
      <c r="D99" s="39"/>
      <c r="E99" s="39"/>
      <c r="F99" s="39"/>
      <c r="G99" s="39"/>
      <c r="H99" s="39"/>
      <c r="I99" s="39"/>
      <c r="J99" s="39"/>
      <c r="K99" s="39"/>
      <c r="L99" s="85"/>
      <c r="M99" s="39"/>
      <c r="N99" s="39"/>
      <c r="O99" s="39"/>
      <c r="P99" s="39"/>
      <c r="Q99" s="39"/>
      <c r="R99" s="39"/>
      <c r="S99" s="39"/>
      <c r="T99" s="39"/>
      <c r="U99" s="39"/>
      <c r="V99" s="85"/>
    </row>
    <row r="100" spans="4:24">
      <c r="D100" s="39"/>
      <c r="E100" s="39"/>
      <c r="F100" s="39"/>
      <c r="G100" s="39"/>
      <c r="H100" s="39"/>
      <c r="I100" s="39"/>
      <c r="J100" s="39"/>
      <c r="K100" s="39"/>
      <c r="L100" s="85"/>
      <c r="M100" s="39"/>
      <c r="N100" s="39"/>
      <c r="O100" s="39"/>
      <c r="P100" s="39"/>
      <c r="Q100" s="39"/>
      <c r="R100" s="39"/>
      <c r="S100" s="39"/>
      <c r="T100" s="39"/>
      <c r="U100" s="39"/>
      <c r="V100" s="85"/>
    </row>
    <row r="101" spans="4:24">
      <c r="D101" s="39"/>
      <c r="E101" s="39"/>
      <c r="F101" s="39"/>
      <c r="G101" s="39"/>
      <c r="H101" s="39"/>
      <c r="I101" s="39"/>
      <c r="J101" s="39"/>
      <c r="K101" s="39"/>
      <c r="L101" s="85"/>
      <c r="M101" s="39"/>
      <c r="N101" s="39"/>
      <c r="O101" s="39"/>
      <c r="P101" s="39"/>
      <c r="Q101" s="39"/>
      <c r="R101" s="39"/>
      <c r="S101" s="39"/>
      <c r="T101" s="39"/>
      <c r="U101" s="39"/>
      <c r="V101" s="85"/>
    </row>
    <row r="102" spans="4:24">
      <c r="D102" s="39"/>
      <c r="E102" s="39"/>
      <c r="F102" s="39"/>
      <c r="G102" s="39"/>
      <c r="H102" s="39"/>
      <c r="I102" s="39"/>
      <c r="J102" s="39"/>
      <c r="K102" s="39"/>
      <c r="L102" s="85"/>
      <c r="M102" s="39"/>
      <c r="N102" s="39"/>
      <c r="O102" s="39"/>
      <c r="P102" s="39"/>
      <c r="Q102" s="39"/>
      <c r="R102" s="39"/>
      <c r="S102" s="39"/>
      <c r="T102" s="39"/>
      <c r="U102" s="39"/>
      <c r="V102" s="85"/>
    </row>
  </sheetData>
  <mergeCells count="10">
    <mergeCell ref="N6:V6"/>
    <mergeCell ref="A1:V1"/>
    <mergeCell ref="A2:V2"/>
    <mergeCell ref="A3:V3"/>
    <mergeCell ref="A82:B82"/>
    <mergeCell ref="A24:B24"/>
    <mergeCell ref="A22:B22"/>
    <mergeCell ref="A10:B10"/>
    <mergeCell ref="D6:L6"/>
    <mergeCell ref="A7:B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 Kani</cp:lastModifiedBy>
  <dcterms:created xsi:type="dcterms:W3CDTF">2025-09-24T12:01:05Z</dcterms:created>
  <dcterms:modified xsi:type="dcterms:W3CDTF">2025-09-28T11:33:35Z</dcterms:modified>
</cp:coreProperties>
</file>