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hasemi\Desktop\"/>
    </mc:Choice>
  </mc:AlternateContent>
  <xr:revisionPtr revIDLastSave="0" documentId="13_ncr:1_{92B4506F-2BBC-4729-A321-1C8FC4B51993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سهام'!$A$1:$X$87</definedName>
    <definedName name="_xlnm.Print_Area" localSheetId="9">'درآمد سرمایه گذاری در صندوق'!$A$1:$W$8</definedName>
    <definedName name="_xlnm.Print_Area" localSheetId="14">'درآمد سود سهام'!$A$1:$T$53</definedName>
    <definedName name="_xlnm.Print_Area" localSheetId="15">'درآمد سود صندوق'!$A$1:$L$7</definedName>
    <definedName name="_xlnm.Print_Area" localSheetId="20">'درآمد ناشی از تغییر قیمت اوراق'!$A$1:$S$63</definedName>
    <definedName name="_xlnm.Print_Area" localSheetId="18">'درآمد ناشی از فروش'!$A$1:$S$60</definedName>
    <definedName name="_xlnm.Print_Area" localSheetId="13">'سایر درآمدها'!$A$1:$G$11</definedName>
    <definedName name="_xlnm.Print_Area" localSheetId="6">سپرده!$A$1:$M$11</definedName>
    <definedName name="_xlnm.Print_Area" localSheetId="1">سهام!$A$1:$AC$67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وضعیت'!$A$1:$C$17</definedName>
    <definedName name="_xlnm.Print_Area" localSheetId="11">'مبالغ تخصیصی اوراق'!$A$1:$R$76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" i="9" l="1"/>
  <c r="J9" i="9"/>
  <c r="J10" i="8"/>
  <c r="J9" i="8"/>
  <c r="D22" i="7"/>
  <c r="D21" i="7"/>
  <c r="F13" i="8" l="1"/>
  <c r="H9" i="8" s="1"/>
  <c r="J13" i="8"/>
  <c r="J11" i="8"/>
  <c r="J12" i="8"/>
  <c r="J8" i="8"/>
  <c r="F11" i="14"/>
  <c r="U87" i="9"/>
  <c r="F8" i="8" s="1"/>
  <c r="J23" i="8"/>
  <c r="F12" i="8"/>
  <c r="F11" i="8"/>
  <c r="U53" i="9"/>
  <c r="S94" i="9"/>
  <c r="N94" i="9"/>
  <c r="N87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9" i="9"/>
  <c r="S87" i="9"/>
  <c r="P87" i="9"/>
  <c r="Q93" i="9" s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9" i="9"/>
  <c r="L87" i="9" s="1"/>
  <c r="H94" i="9"/>
  <c r="F87" i="9"/>
  <c r="F95" i="9" s="1"/>
  <c r="H8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9" i="13"/>
  <c r="H11" i="13"/>
  <c r="H17" i="13" s="1"/>
  <c r="D11" i="13"/>
  <c r="D18" i="13" s="1"/>
  <c r="F9" i="13"/>
  <c r="J10" i="13"/>
  <c r="F10" i="13"/>
  <c r="D11" i="14"/>
  <c r="S53" i="15"/>
  <c r="Q53" i="15"/>
  <c r="O53" i="15"/>
  <c r="O60" i="15" s="1"/>
  <c r="S62" i="15"/>
  <c r="Q6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8" i="15"/>
  <c r="G10" i="18"/>
  <c r="G11" i="18" s="1"/>
  <c r="M8" i="18"/>
  <c r="M9" i="18"/>
  <c r="M10" i="18"/>
  <c r="M11" i="18"/>
  <c r="K11" i="18"/>
  <c r="I11" i="18"/>
  <c r="E11" i="18"/>
  <c r="C11" i="18"/>
  <c r="C18" i="18" s="1"/>
  <c r="E17" i="18"/>
  <c r="K18" i="18"/>
  <c r="I18" i="18"/>
  <c r="G9" i="18"/>
  <c r="G8" i="18"/>
  <c r="E60" i="19"/>
  <c r="G60" i="19"/>
  <c r="G70" i="19" s="1"/>
  <c r="I60" i="19"/>
  <c r="I70" i="19" s="1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8" i="19"/>
  <c r="E70" i="19"/>
  <c r="E68" i="19"/>
  <c r="Q70" i="19"/>
  <c r="O70" i="19"/>
  <c r="M71" i="19"/>
  <c r="M70" i="19"/>
  <c r="M60" i="19"/>
  <c r="O60" i="19"/>
  <c r="Q60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8" i="19"/>
  <c r="Q9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8" i="21"/>
  <c r="G73" i="21"/>
  <c r="E63" i="21"/>
  <c r="E77" i="21" s="1"/>
  <c r="E74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8" i="21"/>
  <c r="Q63" i="21" s="1"/>
  <c r="Q73" i="21" s="1"/>
  <c r="O73" i="21"/>
  <c r="M70" i="21"/>
  <c r="O63" i="21"/>
  <c r="M63" i="21"/>
  <c r="M73" i="21" s="1"/>
  <c r="I63" i="21"/>
  <c r="I73" i="21" s="1"/>
  <c r="G63" i="21"/>
  <c r="J8" i="7"/>
  <c r="D11" i="7"/>
  <c r="D18" i="7" s="1"/>
  <c r="F11" i="7"/>
  <c r="F18" i="7" s="1"/>
  <c r="H11" i="7"/>
  <c r="H18" i="7" s="1"/>
  <c r="J9" i="7"/>
  <c r="L9" i="7" s="1"/>
  <c r="J10" i="7"/>
  <c r="L10" i="7" s="1"/>
  <c r="L8" i="7"/>
  <c r="H67" i="2"/>
  <c r="J67" i="2"/>
  <c r="N67" i="2"/>
  <c r="R67" i="2"/>
  <c r="X67" i="2"/>
  <c r="Z67" i="2"/>
  <c r="Z74" i="2" s="1"/>
  <c r="AB6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9" i="2"/>
  <c r="H12" i="8" l="1"/>
  <c r="H8" i="8"/>
  <c r="H11" i="8"/>
  <c r="H10" i="8"/>
  <c r="W18" i="9"/>
  <c r="W17" i="9"/>
  <c r="W29" i="9"/>
  <c r="W41" i="9"/>
  <c r="W53" i="9"/>
  <c r="W65" i="9"/>
  <c r="W77" i="9"/>
  <c r="W76" i="9"/>
  <c r="W64" i="9"/>
  <c r="W52" i="9"/>
  <c r="W40" i="9"/>
  <c r="W28" i="9"/>
  <c r="W16" i="9"/>
  <c r="W9" i="9"/>
  <c r="W75" i="9"/>
  <c r="W63" i="9"/>
  <c r="W51" i="9"/>
  <c r="W39" i="9"/>
  <c r="W27" i="9"/>
  <c r="W15" i="9"/>
  <c r="W14" i="9"/>
  <c r="W26" i="9"/>
  <c r="W85" i="9"/>
  <c r="W73" i="9"/>
  <c r="W61" i="9"/>
  <c r="W49" i="9"/>
  <c r="W37" i="9"/>
  <c r="W25" i="9"/>
  <c r="W13" i="9"/>
  <c r="W38" i="9"/>
  <c r="W84" i="9"/>
  <c r="W72" i="9"/>
  <c r="W60" i="9"/>
  <c r="W48" i="9"/>
  <c r="W36" i="9"/>
  <c r="W24" i="9"/>
  <c r="W12" i="9"/>
  <c r="W50" i="9"/>
  <c r="W83" i="9"/>
  <c r="W71" i="9"/>
  <c r="W59" i="9"/>
  <c r="W47" i="9"/>
  <c r="W35" i="9"/>
  <c r="W23" i="9"/>
  <c r="W11" i="9"/>
  <c r="W62" i="9"/>
  <c r="W82" i="9"/>
  <c r="W70" i="9"/>
  <c r="W58" i="9"/>
  <c r="W46" i="9"/>
  <c r="W34" i="9"/>
  <c r="W22" i="9"/>
  <c r="W10" i="9"/>
  <c r="W81" i="9"/>
  <c r="W69" i="9"/>
  <c r="W57" i="9"/>
  <c r="W45" i="9"/>
  <c r="W33" i="9"/>
  <c r="W21" i="9"/>
  <c r="W86" i="9"/>
  <c r="W80" i="9"/>
  <c r="W68" i="9"/>
  <c r="W56" i="9"/>
  <c r="W44" i="9"/>
  <c r="W32" i="9"/>
  <c r="W20" i="9"/>
  <c r="F23" i="8"/>
  <c r="F26" i="8" s="1"/>
  <c r="W79" i="9"/>
  <c r="W67" i="9"/>
  <c r="W55" i="9"/>
  <c r="W43" i="9"/>
  <c r="W31" i="9"/>
  <c r="W19" i="9"/>
  <c r="W74" i="9"/>
  <c r="W78" i="9"/>
  <c r="W66" i="9"/>
  <c r="W54" i="9"/>
  <c r="W42" i="9"/>
  <c r="W30" i="9"/>
  <c r="J87" i="9"/>
  <c r="F8" i="13"/>
  <c r="F11" i="13" s="1"/>
  <c r="J8" i="13"/>
  <c r="J11" i="13" s="1"/>
  <c r="J11" i="7"/>
  <c r="J18" i="7" s="1"/>
  <c r="L11" i="7"/>
  <c r="X74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9" i="2"/>
  <c r="X73" i="2"/>
  <c r="R76" i="2"/>
  <c r="N76" i="2"/>
  <c r="H75" i="2"/>
  <c r="J75" i="2"/>
  <c r="H13" i="8" l="1"/>
  <c r="W87" i="9"/>
</calcChain>
</file>

<file path=xl/sharedStrings.xml><?xml version="1.0" encoding="utf-8"?>
<sst xmlns="http://schemas.openxmlformats.org/spreadsheetml/2006/main" count="712" uniqueCount="266">
  <si>
    <t>صندوق سرمایه‌گذاری مشترک بانک اقتصاد نوین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</si>
  <si>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</si>
  <si>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</si>
  <si>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</si>
  <si>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</si>
  <si>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</si>
  <si>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</si>
  <si>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</si>
  <si>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</si>
  <si>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</si>
  <si>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</si>
  <si>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</si>
  <si>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</si>
  <si>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</si>
  <si>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</si>
  <si>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</si>
  <si>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</si>
  <si>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</si>
  <si>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</si>
  <si>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</si>
  <si>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</si>
  <si>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</si>
  <si>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</si>
  <si>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</si>
  <si>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</si>
  <si>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</si>
  <si>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</si>
  <si>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</si>
  <si>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</si>
  <si>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</si>
  <si>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</si>
  <si>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</si>
  <si>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</si>
  <si>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</si>
  <si>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</si>
  <si>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</si>
  <si>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</si>
  <si>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</si>
  <si>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</si>
  <si>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</si>
  <si>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</si>
  <si>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</si>
  <si>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</si>
  <si>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صنایع‌شیمیایی‌ایران</t>
  </si>
  <si>
    <t>سرمایه‌ گذاری‌ آتیه‌ دماوند</t>
  </si>
  <si>
    <t>سرمایه‌گذاری‌صندوق‌بازنشستگی‌</t>
  </si>
  <si>
    <t>سرمایه‌گذاری‌غدیر(هلدینگ‌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</si>
  <si>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</si>
  <si>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</si>
  <si>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</si>
  <si>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</si>
  <si>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</si>
  <si>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</si>
  <si>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</si>
  <si>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</si>
  <si>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</si>
  <si>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ارتباطی آوا</t>
  </si>
  <si>
    <t>صنایع غذایی رضوی</t>
  </si>
  <si>
    <t>فرآورده های دامی ولبنی دالاهو</t>
  </si>
  <si>
    <t>فولاد مبارکه اصفهان</t>
  </si>
  <si>
    <t>قند لرستان‌</t>
  </si>
  <si>
    <t>گسترش نفت و گاز پارسیان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</si>
  <si>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</si>
  <si>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</si>
  <si>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</si>
  <si>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</si>
  <si>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</si>
  <si>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</si>
  <si>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</si>
  <si>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</si>
  <si>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</si>
  <si>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</si>
  <si>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پالایش نفت بندرعباس</t>
  </si>
  <si>
    <t>توسعه معادن وص.معدنی خاورمیانه</t>
  </si>
  <si>
    <t>نفت سپاهان</t>
  </si>
  <si>
    <t>سرمایه گذاری دارویی تامین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</si>
  <si>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</si>
  <si>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</si>
  <si>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</si>
  <si>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</si>
  <si>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</si>
  <si>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</si>
  <si>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</si>
  <si>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</si>
  <si>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</si>
  <si>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</si>
  <si>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</si>
  <si>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</si>
  <si>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</si>
  <si>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</si>
  <si>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</si>
  <si>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</si>
  <si>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</si>
  <si>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</si>
  <si>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</si>
  <si>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</si>
  <si>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</si>
  <si>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</si>
  <si>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</si>
  <si>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</si>
  <si>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</si>
  <si>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</si>
  <si>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</si>
  <si>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</si>
  <si>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</si>
  <si>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</si>
  <si>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</si>
  <si>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</si>
  <si>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</si>
  <si>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</si>
  <si>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</si>
  <si>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</si>
  <si>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</si>
  <si>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</si>
  <si>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سپرده کوتاه مدت بانک اقتصاد نوین حافظ</t>
  </si>
  <si>
    <t>سپرده کوتاه مدت بانک خاورمیانه آفریقا</t>
  </si>
  <si>
    <t>سپرده کوتاه مدت بانک صادرات دانشگاه الزهرا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</si>
  <si>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</si>
  <si>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</si>
  <si>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</si>
  <si>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</si>
  <si>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</si>
  <si>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</si>
  <si>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</si>
  <si>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</si>
  <si>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</si>
  <si>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</si>
  <si>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</si>
  <si>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</si>
  <si>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</si>
  <si>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</si>
  <si>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</si>
  <si>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</si>
  <si>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</si>
  <si>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</si>
  <si>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</si>
  <si>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</si>
  <si>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</si>
  <si>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</si>
  <si>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</si>
  <si>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توسعه مولد نیروگاهی جهرم</t>
  </si>
  <si>
    <t>کشتیرانی جمهوری اسلامی ایران</t>
  </si>
  <si>
    <t>گروه مپنا (سهامی عام)</t>
  </si>
  <si>
    <t>سرمایه‌گذاری‌ سایپا</t>
  </si>
  <si>
    <t>پتروشیمی تندگویان</t>
  </si>
  <si>
    <t>کشاورزی مکانیزه اصفهان کشت</t>
  </si>
  <si>
    <t>آلومینای ایران</t>
  </si>
  <si>
    <t>سایپا</t>
  </si>
  <si>
    <t>سرمایه‌گذاری‌ سپه‌</t>
  </si>
  <si>
    <t>ایران خودرو دیزل</t>
  </si>
  <si>
    <t>سرمایه گذاری خوارزمی</t>
  </si>
  <si>
    <t>فنرسازی‌خاور</t>
  </si>
  <si>
    <t>گروه سرمایه گذاری سپهر صادرات</t>
  </si>
  <si>
    <t>سرمایه گذاری تامین اجتماعی</t>
  </si>
  <si>
    <t>پتروشیمی غدیر</t>
  </si>
  <si>
    <t>فولاد سیرجان ایرانیان</t>
  </si>
  <si>
    <t>تولید نیروی برق دماوند</t>
  </si>
  <si>
    <t>صنایع شیمیایی کیمیاگران امروز</t>
  </si>
  <si>
    <t>نساجی بابکان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</si>
  <si>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</si>
  <si>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</si>
  <si>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</si>
  <si>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</si>
  <si>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</si>
  <si>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</si>
  <si>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</si>
  <si>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</si>
  <si>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</si>
  <si>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</si>
  <si>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</si>
  <si>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</si>
  <si>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</si>
  <si>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</si>
  <si>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</si>
  <si>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</si>
  <si>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</si>
  <si>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</si>
  <si>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</si>
  <si>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</si>
  <si>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</si>
  <si>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</si>
  <si>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</si>
  <si>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</si>
  <si>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</si>
  <si>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</si>
  <si>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</si>
  <si>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</si>
  <si>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</si>
  <si>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</si>
  <si>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</si>
  <si>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</si>
  <si>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</si>
  <si>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</si>
  <si>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</si>
  <si>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</si>
  <si>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</si>
  <si>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</si>
  <si>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</si>
  <si>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</si>
  <si>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</si>
  <si>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</si>
  <si>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</si>
  <si>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</si>
  <si>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</si>
  <si>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</si>
  <si>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</si>
  <si>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1404/05/12</t>
  </si>
  <si>
    <t>1404/04/31</t>
  </si>
  <si>
    <t>1404/03/13</t>
  </si>
  <si>
    <t>1404/04/16</t>
  </si>
  <si>
    <t>1403/11/13</t>
  </si>
  <si>
    <t>1404/05/13</t>
  </si>
  <si>
    <t>1403/11/20</t>
  </si>
  <si>
    <t>1404/04/30</t>
  </si>
  <si>
    <t>1404/03/03</t>
  </si>
  <si>
    <t>1404/02/22</t>
  </si>
  <si>
    <t>1403/12/27</t>
  </si>
  <si>
    <t>1404/02/23</t>
  </si>
  <si>
    <t>1404/06/23</t>
  </si>
  <si>
    <t>1404/04/03</t>
  </si>
  <si>
    <t>1403/12/05</t>
  </si>
  <si>
    <t>1404/02/31</t>
  </si>
  <si>
    <t>1404/03/04</t>
  </si>
  <si>
    <t>1404/01/25</t>
  </si>
  <si>
    <t>1404/05/05</t>
  </si>
  <si>
    <t>1403/12/18</t>
  </si>
  <si>
    <t>1404/01/31</t>
  </si>
  <si>
    <t>1404/03/06</t>
  </si>
  <si>
    <t>1404/05/14</t>
  </si>
  <si>
    <t>1404/04/29</t>
  </si>
  <si>
    <t>1404/05/15</t>
  </si>
  <si>
    <t>1403/12/20</t>
  </si>
  <si>
    <t>1404/03/28</t>
  </si>
  <si>
    <t>1403/12/22</t>
  </si>
  <si>
    <t>1404/05/08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</si>
  <si>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</si>
  <si>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</si>
  <si>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</si>
  <si>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</si>
  <si>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</si>
  <si>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</si>
  <si>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</si>
  <si>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</si>
  <si>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</si>
  <si>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</si>
  <si>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</si>
  <si>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</si>
  <si>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</si>
  <si>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</si>
  <si>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</si>
  <si>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</si>
  <si>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</si>
  <si>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</si>
  <si>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</si>
  <si>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</si>
  <si>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</si>
  <si>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</si>
  <si>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</si>
  <si>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</si>
  <si>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</si>
  <si>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</si>
  <si>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</si>
  <si>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بهای تموم شده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</si>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</sst>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0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6" xfId="0" applyNumberFormat="1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10" fontId="5" fillId="0" borderId="2" xfId="2" applyNumberFormat="1" applyFont="1" applyFill="1" applyBorder="1" applyAlignment="1">
      <alignment horizontal="center" vertical="top"/>
    </xf>
    <xf numFmtId="10" fontId="5" fillId="0" borderId="0" xfId="2" applyNumberFormat="1" applyFont="1" applyFill="1" applyBorder="1" applyAlignment="1">
      <alignment horizontal="center" vertical="top"/>
    </xf>
    <xf numFmtId="10" fontId="4" fillId="0" borderId="6" xfId="2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38" fontId="4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9" fontId="4" fillId="0" borderId="5" xfId="2" applyNumberFormat="1" applyFont="1" applyFill="1" applyBorder="1" applyAlignment="1">
      <alignment horizontal="center" vertical="top"/>
    </xf>
    <xf numFmtId="10" fontId="5" fillId="0" borderId="0" xfId="2" applyNumberFormat="1" applyFont="1" applyFill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top"/>
    </xf>
    <xf numFmtId="9" fontId="4" fillId="0" borderId="6" xfId="2" applyNumberFormat="1" applyFont="1" applyFill="1" applyBorder="1" applyAlignment="1">
      <alignment horizontal="center" vertical="top"/>
    </xf>
    <xf numFmtId="38" fontId="4" fillId="0" borderId="0" xfId="0" applyNumberFormat="1" applyFont="1" applyBorder="1" applyAlignment="1">
      <alignment horizontal="right" vertical="top"/>
    </xf>
    <xf numFmtId="38" fontId="7" fillId="0" borderId="0" xfId="0" applyNumberFormat="1" applyFont="1" applyBorder="1" applyAlignment="1">
      <alignment horizontal="left"/>
    </xf>
    <xf numFmtId="164" fontId="8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7" fillId="0" borderId="0" xfId="0" applyNumberFormat="1" applyFont="1" applyAlignment="1">
      <alignment horizontal="center"/>
    </xf>
    <xf numFmtId="38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6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4</xdr:row>
      <xdr:rowOff>714375</xdr:rowOff>
    </xdr:from>
    <xdr:to>
      <xdr:col>1</xdr:col>
      <xdr:colOff>2200007</xdr:colOff>
      <xdr:row>5</xdr:row>
      <xdr:rowOff>517897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B8656B-904E-4216-A61B-3C194D8C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334368" y="1285875"/>
          <a:ext cx="130465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0"/>
  <sheetViews>
    <sheetView rightToLeft="1" tabSelected="1" zoomScaleNormal="100" workbookViewId="0">
      <selection activeCell="E11" sqref="E11"/>
    </sheetView>
  </sheetViews>
  <sheetFormatPr defaultRowHeight="12.75"/>
  <cols>
    <col min="1" max="1" width="15" customWidth="1"/>
    <col min="2" max="2" width="45.42578125" customWidth="1"/>
    <col min="3" max="3" width="17.28515625" customWidth="1"/>
  </cols>
  <sheetData>
    <row r="4" spans="1:3" ht="7.35" customHeight="1"/>
    <row r="5" spans="1:3" ht="123.6" customHeight="1">
      <c r="B5" s="71"/>
    </row>
    <row r="6" spans="1:3" ht="123.6" customHeight="1">
      <c r="B6" s="71"/>
    </row>
    <row r="8" spans="1:3" ht="29.1" customHeight="1">
      <c r="A8" s="70" t="s">
        <v>0</v>
      </c>
      <c r="B8" s="70"/>
      <c r="C8" s="70"/>
    </row>
    <row r="9" spans="1:3" ht="21.75" customHeight="1">
      <c r="A9" s="70" t="s">
        <v>1</v>
      </c>
      <c r="B9" s="70"/>
      <c r="C9" s="70"/>
    </row>
    <row r="10" spans="1:3" ht="21.75" customHeight="1">
      <c r="A10" s="70" t="s">
        <v>2</v>
      </c>
      <c r="B10" s="70"/>
      <c r="C10" s="70"/>
    </row>
  </sheetData>
  <mergeCells count="4">
    <mergeCell ref="A8:C8"/>
    <mergeCell ref="A9:C9"/>
    <mergeCell ref="A10:C10"/>
    <mergeCell ref="B5:B6"/>
  </mergeCells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L27" sqref="L2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5" spans="1:22" ht="24">
      <c r="A5" s="1" t="s">
        <v>159</v>
      </c>
      <c r="B5" s="72" t="s">
        <v>160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1">
      <c r="D6" s="73" t="s">
        <v>135</v>
      </c>
      <c r="E6" s="73"/>
      <c r="F6" s="73"/>
      <c r="G6" s="73"/>
      <c r="H6" s="73"/>
      <c r="I6" s="73"/>
      <c r="J6" s="73"/>
      <c r="K6" s="73"/>
      <c r="L6" s="73"/>
      <c r="N6" s="73" t="s">
        <v>136</v>
      </c>
      <c r="O6" s="73"/>
      <c r="P6" s="73"/>
      <c r="Q6" s="73"/>
      <c r="R6" s="73"/>
      <c r="S6" s="73"/>
      <c r="T6" s="73"/>
      <c r="U6" s="73"/>
      <c r="V6" s="73"/>
    </row>
    <row r="7" spans="1:22" ht="21">
      <c r="D7" s="3"/>
      <c r="E7" s="3"/>
      <c r="F7" s="3"/>
      <c r="G7" s="3"/>
      <c r="H7" s="3"/>
      <c r="I7" s="3"/>
      <c r="J7" s="74" t="s">
        <v>76</v>
      </c>
      <c r="K7" s="74"/>
      <c r="L7" s="74"/>
      <c r="N7" s="3"/>
      <c r="O7" s="3"/>
      <c r="P7" s="3"/>
      <c r="Q7" s="3"/>
      <c r="R7" s="3"/>
      <c r="S7" s="3"/>
      <c r="T7" s="74" t="s">
        <v>76</v>
      </c>
      <c r="U7" s="74"/>
      <c r="V7" s="74"/>
    </row>
    <row r="8" spans="1:22" ht="21">
      <c r="A8" s="75"/>
      <c r="B8" s="75"/>
      <c r="D8" s="2" t="s">
        <v>161</v>
      </c>
      <c r="F8" s="2" t="s">
        <v>138</v>
      </c>
      <c r="H8" s="2" t="s">
        <v>139</v>
      </c>
      <c r="J8" s="4" t="s">
        <v>111</v>
      </c>
      <c r="K8" s="3"/>
      <c r="L8" s="4" t="s">
        <v>121</v>
      </c>
      <c r="N8" s="2" t="s">
        <v>161</v>
      </c>
      <c r="P8" s="2" t="s">
        <v>138</v>
      </c>
      <c r="R8" s="2" t="s">
        <v>139</v>
      </c>
      <c r="T8" s="4" t="s">
        <v>111</v>
      </c>
      <c r="U8" s="3"/>
      <c r="V8" s="4" t="s">
        <v>121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N22" sqref="N2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5" spans="1:18" ht="24">
      <c r="A5" s="1" t="s">
        <v>162</v>
      </c>
      <c r="B5" s="72" t="s">
        <v>163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21">
      <c r="D6" s="73" t="s">
        <v>135</v>
      </c>
      <c r="E6" s="73"/>
      <c r="F6" s="73"/>
      <c r="G6" s="73"/>
      <c r="H6" s="73"/>
      <c r="I6" s="73"/>
      <c r="J6" s="73"/>
      <c r="L6" s="73" t="s">
        <v>136</v>
      </c>
      <c r="M6" s="73"/>
      <c r="N6" s="73"/>
      <c r="O6" s="73"/>
      <c r="P6" s="73"/>
      <c r="Q6" s="73"/>
      <c r="R6" s="73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75"/>
      <c r="B8" s="75"/>
      <c r="D8" s="2" t="s">
        <v>164</v>
      </c>
      <c r="F8" s="2" t="s">
        <v>138</v>
      </c>
      <c r="H8" s="2" t="s">
        <v>139</v>
      </c>
      <c r="J8" s="2" t="s">
        <v>76</v>
      </c>
      <c r="L8" s="2" t="s">
        <v>164</v>
      </c>
      <c r="N8" s="2" t="s">
        <v>138</v>
      </c>
      <c r="P8" s="2" t="s">
        <v>139</v>
      </c>
      <c r="R8" s="2" t="s">
        <v>76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M17" sqref="M17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32.2851562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0.140625" bestFit="1" customWidth="1"/>
    <col min="14" max="14" width="1.28515625" customWidth="1"/>
    <col min="15" max="15" width="9" bestFit="1" customWidth="1"/>
    <col min="16" max="16" width="1.28515625" customWidth="1"/>
    <col min="17" max="17" width="40.42578125" bestFit="1" customWidth="1"/>
    <col min="18" max="18" width="0.28515625" customWidth="1"/>
  </cols>
  <sheetData>
    <row r="1" spans="1:17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ht="24">
      <c r="A5" s="1" t="s">
        <v>165</v>
      </c>
      <c r="B5" s="72" t="s">
        <v>166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>
      <c r="M6" s="88" t="s">
        <v>167</v>
      </c>
      <c r="Q6" s="88" t="s">
        <v>168</v>
      </c>
    </row>
    <row r="7" spans="1:17" ht="21">
      <c r="A7" s="73" t="s">
        <v>169</v>
      </c>
      <c r="B7" s="73"/>
      <c r="D7" s="2" t="s">
        <v>170</v>
      </c>
      <c r="F7" s="2" t="s">
        <v>171</v>
      </c>
      <c r="H7" s="2" t="s">
        <v>86</v>
      </c>
      <c r="J7" s="73" t="s">
        <v>172</v>
      </c>
      <c r="K7" s="73"/>
      <c r="M7" s="88"/>
      <c r="O7" s="2" t="s">
        <v>173</v>
      </c>
      <c r="Q7" s="88"/>
    </row>
    <row r="8" spans="1:17" ht="21">
      <c r="A8" s="74" t="s">
        <v>174</v>
      </c>
      <c r="B8" s="92"/>
      <c r="D8" s="74" t="s">
        <v>175</v>
      </c>
      <c r="F8" s="4" t="s">
        <v>176</v>
      </c>
      <c r="H8" s="3"/>
      <c r="J8" s="3"/>
      <c r="K8" s="3"/>
      <c r="M8" s="3"/>
      <c r="O8" s="3"/>
      <c r="Q8" s="3"/>
    </row>
    <row r="9" spans="1:17" ht="21">
      <c r="A9" s="73"/>
      <c r="B9" s="73"/>
      <c r="D9" s="73"/>
      <c r="F9" s="4" t="s">
        <v>177</v>
      </c>
    </row>
    <row r="10" spans="1:17" ht="21">
      <c r="A10" s="74" t="s">
        <v>174</v>
      </c>
      <c r="B10" s="92"/>
      <c r="D10" s="74" t="s">
        <v>178</v>
      </c>
      <c r="F10" s="4" t="s">
        <v>176</v>
      </c>
    </row>
    <row r="11" spans="1:17" ht="21">
      <c r="A11" s="73"/>
      <c r="B11" s="73"/>
      <c r="D11" s="73"/>
      <c r="F11" s="4" t="s">
        <v>179</v>
      </c>
    </row>
    <row r="12" spans="1:17" ht="63">
      <c r="A12" s="89" t="s">
        <v>180</v>
      </c>
      <c r="B12" s="89"/>
      <c r="D12" s="10" t="s">
        <v>181</v>
      </c>
      <c r="F12" s="4" t="s">
        <v>182</v>
      </c>
    </row>
    <row r="13" spans="1:17" ht="21">
      <c r="A13" s="89" t="s">
        <v>183</v>
      </c>
      <c r="B13" s="90"/>
      <c r="D13" s="89" t="s">
        <v>183</v>
      </c>
      <c r="F13" s="4" t="s">
        <v>184</v>
      </c>
    </row>
    <row r="14" spans="1:17" ht="21">
      <c r="A14" s="91"/>
      <c r="B14" s="91"/>
      <c r="D14" s="91"/>
      <c r="F14" s="4" t="s">
        <v>185</v>
      </c>
    </row>
    <row r="15" spans="1:17" ht="21">
      <c r="A15" s="91"/>
      <c r="B15" s="91"/>
      <c r="D15" s="91"/>
      <c r="F15" s="4" t="s">
        <v>186</v>
      </c>
    </row>
    <row r="16" spans="1:17" ht="21">
      <c r="A16" s="88"/>
      <c r="B16" s="88"/>
      <c r="D16" s="88"/>
      <c r="F16" s="4" t="s">
        <v>187</v>
      </c>
    </row>
    <row r="17" spans="1:10">
      <c r="A17" s="3"/>
      <c r="B17" s="3"/>
      <c r="D17" s="3"/>
      <c r="F17" s="3"/>
    </row>
    <row r="18" spans="1:10" ht="21">
      <c r="A18" s="73" t="s">
        <v>188</v>
      </c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workbookViewId="0">
      <selection activeCell="D10" sqref="D1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5" spans="1:10" ht="24">
      <c r="A5" s="1" t="s">
        <v>189</v>
      </c>
      <c r="B5" s="72" t="s">
        <v>190</v>
      </c>
      <c r="C5" s="72"/>
      <c r="D5" s="72"/>
      <c r="E5" s="72"/>
      <c r="F5" s="72"/>
      <c r="G5" s="72"/>
      <c r="H5" s="72"/>
      <c r="I5" s="72"/>
      <c r="J5" s="72"/>
    </row>
    <row r="6" spans="1:10" ht="21">
      <c r="D6" s="73" t="s">
        <v>135</v>
      </c>
      <c r="E6" s="73"/>
      <c r="F6" s="73"/>
      <c r="H6" s="73" t="s">
        <v>136</v>
      </c>
      <c r="I6" s="73"/>
      <c r="J6" s="73"/>
    </row>
    <row r="7" spans="1:10" ht="42">
      <c r="A7" s="75"/>
      <c r="B7" s="75"/>
      <c r="D7" s="10" t="s">
        <v>191</v>
      </c>
      <c r="E7" s="3"/>
      <c r="F7" s="10" t="s">
        <v>192</v>
      </c>
      <c r="H7" s="10" t="s">
        <v>191</v>
      </c>
      <c r="I7" s="3"/>
      <c r="J7" s="10" t="s">
        <v>192</v>
      </c>
    </row>
    <row r="8" spans="1:10" ht="18.75">
      <c r="A8" s="76" t="s">
        <v>114</v>
      </c>
      <c r="B8" s="76"/>
      <c r="D8" s="5">
        <v>116863</v>
      </c>
      <c r="F8" s="41">
        <f>D8/D11</f>
        <v>6.3358930280444243E-5</v>
      </c>
      <c r="H8" s="5">
        <v>72627077</v>
      </c>
      <c r="J8" s="41">
        <f>H8/H11</f>
        <v>8.2274660156146304E-3</v>
      </c>
    </row>
    <row r="9" spans="1:10" ht="18.75">
      <c r="A9" s="78" t="s">
        <v>115</v>
      </c>
      <c r="B9" s="78"/>
      <c r="D9" s="14">
        <v>0</v>
      </c>
      <c r="F9" s="58">
        <f>D9/D11</f>
        <v>0</v>
      </c>
      <c r="H9" s="7">
        <v>224350318</v>
      </c>
      <c r="J9" s="58">
        <f>H9/H11</f>
        <v>2.5415240337117458E-2</v>
      </c>
    </row>
    <row r="10" spans="1:10" ht="18.75">
      <c r="A10" s="78" t="s">
        <v>116</v>
      </c>
      <c r="B10" s="78"/>
      <c r="D10" s="7">
        <v>1844342939</v>
      </c>
      <c r="F10" s="58">
        <f>D10/D11</f>
        <v>0.99993664106971958</v>
      </c>
      <c r="H10" s="7">
        <v>8530415737</v>
      </c>
      <c r="J10" s="58">
        <f>H10/H11</f>
        <v>0.96635729364726797</v>
      </c>
    </row>
    <row r="11" spans="1:10" s="16" customFormat="1" ht="21.75" thickBot="1">
      <c r="A11" s="75"/>
      <c r="B11" s="75"/>
      <c r="D11" s="18">
        <f>SUM(D8:D10)</f>
        <v>1844459802</v>
      </c>
      <c r="F11" s="57">
        <f>SUM(F8:F10)</f>
        <v>1</v>
      </c>
      <c r="H11" s="18">
        <f>SUM(H8:H10)</f>
        <v>8827393132</v>
      </c>
      <c r="J11" s="57">
        <f>SUM(J8:J10)</f>
        <v>1</v>
      </c>
    </row>
    <row r="12" spans="1:10" ht="13.5" thickTop="1"/>
    <row r="14" spans="1:10">
      <c r="D14" s="38"/>
      <c r="E14" s="38"/>
      <c r="F14" s="38"/>
      <c r="G14" s="38"/>
      <c r="H14" s="39">
        <v>8827393132</v>
      </c>
      <c r="I14" s="38"/>
      <c r="J14" s="38"/>
    </row>
    <row r="15" spans="1:10">
      <c r="D15" s="39">
        <v>1844459802</v>
      </c>
      <c r="E15" s="38"/>
      <c r="F15" s="38"/>
      <c r="G15" s="38"/>
      <c r="H15" s="38"/>
      <c r="I15" s="38"/>
      <c r="J15" s="38"/>
    </row>
    <row r="16" spans="1:10">
      <c r="D16" s="38"/>
      <c r="E16" s="38"/>
      <c r="F16" s="38"/>
      <c r="G16" s="38"/>
      <c r="H16" s="38"/>
      <c r="I16" s="38"/>
      <c r="J16" s="38"/>
    </row>
    <row r="17" spans="4:10">
      <c r="D17" s="38"/>
      <c r="E17" s="38"/>
      <c r="F17" s="38"/>
      <c r="G17" s="38"/>
      <c r="H17" s="39">
        <f>H11-H14</f>
        <v>0</v>
      </c>
      <c r="I17" s="38"/>
      <c r="J17" s="38"/>
    </row>
    <row r="18" spans="4:10">
      <c r="D18" s="39">
        <f>D11-D15</f>
        <v>0</v>
      </c>
      <c r="E18" s="38"/>
      <c r="F18" s="38"/>
      <c r="G18" s="38"/>
      <c r="H18" s="38"/>
      <c r="I18" s="38"/>
      <c r="J18" s="38"/>
    </row>
    <row r="19" spans="4:10">
      <c r="D19" s="38"/>
      <c r="E19" s="38"/>
      <c r="F19" s="38"/>
      <c r="G19" s="38"/>
      <c r="H19" s="38"/>
      <c r="I19" s="38"/>
      <c r="J19" s="38"/>
    </row>
    <row r="20" spans="4:10">
      <c r="D20" s="38"/>
      <c r="E20" s="38"/>
      <c r="F20" s="38"/>
      <c r="G20" s="38"/>
      <c r="H20" s="38"/>
      <c r="I20" s="38"/>
      <c r="J20" s="38"/>
    </row>
    <row r="21" spans="4:10">
      <c r="D21" s="38"/>
      <c r="E21" s="38"/>
      <c r="F21" s="38"/>
      <c r="G21" s="38"/>
      <c r="H21" s="38"/>
      <c r="I21" s="38"/>
      <c r="J21" s="38"/>
    </row>
  </sheetData>
  <mergeCells count="11"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2" sqref="F12"/>
    </sheetView>
  </sheetViews>
  <sheetFormatPr defaultRowHeight="12.75"/>
  <cols>
    <col min="1" max="1" width="5.140625" customWidth="1"/>
    <col min="2" max="2" width="29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70" t="s">
        <v>0</v>
      </c>
      <c r="B1" s="70"/>
      <c r="C1" s="70"/>
      <c r="D1" s="70"/>
      <c r="E1" s="70"/>
      <c r="F1" s="70"/>
    </row>
    <row r="2" spans="1:6" ht="25.5">
      <c r="A2" s="70" t="s">
        <v>117</v>
      </c>
      <c r="B2" s="70"/>
      <c r="C2" s="70"/>
      <c r="D2" s="70"/>
      <c r="E2" s="70"/>
      <c r="F2" s="70"/>
    </row>
    <row r="3" spans="1:6" ht="25.5">
      <c r="A3" s="70" t="s">
        <v>2</v>
      </c>
      <c r="B3" s="70"/>
      <c r="C3" s="70"/>
      <c r="D3" s="70"/>
      <c r="E3" s="70"/>
      <c r="F3" s="70"/>
    </row>
    <row r="5" spans="1:6" ht="24">
      <c r="A5" s="1" t="s">
        <v>193</v>
      </c>
      <c r="B5" s="72" t="s">
        <v>131</v>
      </c>
      <c r="C5" s="72"/>
      <c r="D5" s="72"/>
      <c r="E5" s="72"/>
      <c r="F5" s="72"/>
    </row>
    <row r="6" spans="1:6" ht="21">
      <c r="D6" s="2" t="s">
        <v>135</v>
      </c>
      <c r="F6" s="2" t="s">
        <v>9</v>
      </c>
    </row>
    <row r="7" spans="1:6" ht="21">
      <c r="A7" s="75"/>
      <c r="B7" s="75"/>
      <c r="D7" s="4" t="s">
        <v>111</v>
      </c>
      <c r="F7" s="4" t="s">
        <v>111</v>
      </c>
    </row>
    <row r="8" spans="1:6" ht="18.75">
      <c r="A8" s="76" t="s">
        <v>131</v>
      </c>
      <c r="B8" s="76"/>
      <c r="D8" s="13">
        <v>0</v>
      </c>
      <c r="F8" s="5">
        <v>309644733</v>
      </c>
    </row>
    <row r="9" spans="1:6" ht="18.75">
      <c r="A9" s="78" t="s">
        <v>194</v>
      </c>
      <c r="B9" s="78"/>
      <c r="D9" s="14">
        <v>0</v>
      </c>
      <c r="F9" s="7">
        <v>3003630</v>
      </c>
    </row>
    <row r="10" spans="1:6" ht="18.75">
      <c r="A10" s="76" t="s">
        <v>195</v>
      </c>
      <c r="B10" s="76"/>
      <c r="D10" s="8">
        <v>27172308</v>
      </c>
      <c r="F10" s="8">
        <v>27172308</v>
      </c>
    </row>
    <row r="11" spans="1:6" s="16" customFormat="1" ht="21">
      <c r="A11" s="75"/>
      <c r="B11" s="75"/>
      <c r="D11" s="18">
        <f>SUM(D8:D10)</f>
        <v>27172308</v>
      </c>
      <c r="F11" s="18">
        <f>SUM(F8:F10)</f>
        <v>339820671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67"/>
  <sheetViews>
    <sheetView rightToLeft="1" workbookViewId="0">
      <selection activeCell="S9" sqref="S9"/>
    </sheetView>
  </sheetViews>
  <sheetFormatPr defaultRowHeight="12.75"/>
  <cols>
    <col min="1" max="1" width="25.42578125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6.5703125" bestFit="1" customWidth="1"/>
    <col min="16" max="16" width="1.28515625" customWidth="1"/>
    <col min="17" max="17" width="14.28515625" bestFit="1" customWidth="1"/>
    <col min="18" max="18" width="1.28515625" customWidth="1"/>
    <col min="19" max="19" width="17.28515625" bestFit="1" customWidth="1"/>
    <col min="20" max="20" width="0.28515625" customWidth="1"/>
  </cols>
  <sheetData>
    <row r="1" spans="1:19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5" spans="1:19" ht="24">
      <c r="A5" s="72" t="s">
        <v>137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21">
      <c r="A6" s="75"/>
      <c r="C6" s="73" t="s">
        <v>196</v>
      </c>
      <c r="D6" s="73"/>
      <c r="E6" s="73"/>
      <c r="F6" s="73"/>
      <c r="G6" s="73"/>
      <c r="I6" s="73" t="s">
        <v>135</v>
      </c>
      <c r="J6" s="73"/>
      <c r="K6" s="73"/>
      <c r="L6" s="73"/>
      <c r="M6" s="73"/>
      <c r="O6" s="73" t="s">
        <v>136</v>
      </c>
      <c r="P6" s="73"/>
      <c r="Q6" s="73"/>
      <c r="R6" s="73"/>
      <c r="S6" s="75"/>
    </row>
    <row r="7" spans="1:19" ht="42">
      <c r="A7" s="75"/>
      <c r="C7" s="10" t="s">
        <v>197</v>
      </c>
      <c r="D7" s="3"/>
      <c r="E7" s="10" t="s">
        <v>198</v>
      </c>
      <c r="F7" s="3"/>
      <c r="G7" s="10" t="s">
        <v>199</v>
      </c>
      <c r="I7" s="10" t="s">
        <v>200</v>
      </c>
      <c r="J7" s="3"/>
      <c r="K7" s="10" t="s">
        <v>201</v>
      </c>
      <c r="L7" s="3"/>
      <c r="M7" s="10" t="s">
        <v>202</v>
      </c>
      <c r="O7" s="10" t="s">
        <v>200</v>
      </c>
      <c r="P7" s="3"/>
      <c r="Q7" s="10" t="s">
        <v>201</v>
      </c>
      <c r="R7" s="3"/>
      <c r="S7" s="47" t="s">
        <v>202</v>
      </c>
    </row>
    <row r="8" spans="1:19" ht="18.75">
      <c r="A8" s="45" t="s">
        <v>44</v>
      </c>
      <c r="C8" s="53" t="s">
        <v>203</v>
      </c>
      <c r="D8" s="19"/>
      <c r="E8" s="13">
        <v>800000</v>
      </c>
      <c r="F8" s="19"/>
      <c r="G8" s="13">
        <v>720</v>
      </c>
      <c r="I8" s="23">
        <v>0</v>
      </c>
      <c r="J8" s="26"/>
      <c r="K8" s="23">
        <v>0</v>
      </c>
      <c r="L8" s="26"/>
      <c r="M8" s="23">
        <v>0</v>
      </c>
      <c r="N8" s="21"/>
      <c r="O8" s="22">
        <v>576000000</v>
      </c>
      <c r="P8" s="21"/>
      <c r="Q8" s="23">
        <v>0</v>
      </c>
      <c r="R8" s="21"/>
      <c r="S8" s="34">
        <f>O8+Q8</f>
        <v>576000000</v>
      </c>
    </row>
    <row r="9" spans="1:19" ht="18.75">
      <c r="A9" s="6" t="s">
        <v>35</v>
      </c>
      <c r="C9" s="54" t="s">
        <v>204</v>
      </c>
      <c r="D9" s="19"/>
      <c r="E9" s="14">
        <v>4600000</v>
      </c>
      <c r="F9" s="19"/>
      <c r="G9" s="14">
        <v>1000</v>
      </c>
      <c r="I9" s="25">
        <v>0</v>
      </c>
      <c r="J9" s="26"/>
      <c r="K9" s="25">
        <v>0</v>
      </c>
      <c r="L9" s="26"/>
      <c r="M9" s="25">
        <v>0</v>
      </c>
      <c r="N9" s="21"/>
      <c r="O9" s="24">
        <v>4600000000</v>
      </c>
      <c r="P9" s="21"/>
      <c r="Q9" s="25">
        <v>0</v>
      </c>
      <c r="R9" s="21"/>
      <c r="S9" s="34">
        <f t="shared" ref="S9:S52" si="0">O9+Q9</f>
        <v>4600000000</v>
      </c>
    </row>
    <row r="10" spans="1:19" ht="18.75">
      <c r="A10" s="6" t="s">
        <v>25</v>
      </c>
      <c r="C10" s="54" t="s">
        <v>205</v>
      </c>
      <c r="D10" s="19"/>
      <c r="E10" s="14">
        <v>5769173</v>
      </c>
      <c r="F10" s="19"/>
      <c r="G10" s="14">
        <v>240</v>
      </c>
      <c r="I10" s="25">
        <v>0</v>
      </c>
      <c r="J10" s="26"/>
      <c r="K10" s="25">
        <v>0</v>
      </c>
      <c r="L10" s="26"/>
      <c r="M10" s="25">
        <v>0</v>
      </c>
      <c r="N10" s="21"/>
      <c r="O10" s="24">
        <v>1384601520</v>
      </c>
      <c r="P10" s="21"/>
      <c r="Q10" s="25">
        <v>0</v>
      </c>
      <c r="R10" s="21"/>
      <c r="S10" s="34">
        <f t="shared" si="0"/>
        <v>1384601520</v>
      </c>
    </row>
    <row r="11" spans="1:19" ht="18.75">
      <c r="A11" s="6" t="s">
        <v>45</v>
      </c>
      <c r="C11" s="54" t="s">
        <v>206</v>
      </c>
      <c r="D11" s="19"/>
      <c r="E11" s="14">
        <v>600000</v>
      </c>
      <c r="F11" s="19"/>
      <c r="G11" s="14">
        <v>2390</v>
      </c>
      <c r="I11" s="25">
        <v>0</v>
      </c>
      <c r="J11" s="26"/>
      <c r="K11" s="25">
        <v>0</v>
      </c>
      <c r="L11" s="26"/>
      <c r="M11" s="25">
        <v>0</v>
      </c>
      <c r="N11" s="21"/>
      <c r="O11" s="24">
        <v>1434000000</v>
      </c>
      <c r="P11" s="21"/>
      <c r="Q11" s="25">
        <v>0</v>
      </c>
      <c r="R11" s="21"/>
      <c r="S11" s="34">
        <f t="shared" si="0"/>
        <v>1434000000</v>
      </c>
    </row>
    <row r="12" spans="1:19" ht="18.75">
      <c r="A12" s="6" t="s">
        <v>64</v>
      </c>
      <c r="C12" s="54" t="s">
        <v>207</v>
      </c>
      <c r="D12" s="19"/>
      <c r="E12" s="14">
        <v>4000999</v>
      </c>
      <c r="F12" s="19"/>
      <c r="G12" s="14">
        <v>370</v>
      </c>
      <c r="I12" s="25">
        <v>0</v>
      </c>
      <c r="J12" s="26"/>
      <c r="K12" s="25">
        <v>0</v>
      </c>
      <c r="L12" s="26"/>
      <c r="M12" s="25">
        <v>0</v>
      </c>
      <c r="N12" s="21"/>
      <c r="O12" s="24">
        <v>1480369630</v>
      </c>
      <c r="P12" s="21"/>
      <c r="Q12" s="25">
        <v>0</v>
      </c>
      <c r="R12" s="21"/>
      <c r="S12" s="34">
        <f t="shared" si="0"/>
        <v>1480369630</v>
      </c>
    </row>
    <row r="13" spans="1:19" ht="18.75">
      <c r="A13" s="6" t="s">
        <v>47</v>
      </c>
      <c r="C13" s="54" t="s">
        <v>207</v>
      </c>
      <c r="D13" s="19"/>
      <c r="E13" s="14">
        <v>1000000</v>
      </c>
      <c r="F13" s="19"/>
      <c r="G13" s="14">
        <v>48</v>
      </c>
      <c r="I13" s="25">
        <v>0</v>
      </c>
      <c r="J13" s="26"/>
      <c r="K13" s="25">
        <v>0</v>
      </c>
      <c r="L13" s="26"/>
      <c r="M13" s="25">
        <v>0</v>
      </c>
      <c r="N13" s="21"/>
      <c r="O13" s="24">
        <v>48000000</v>
      </c>
      <c r="P13" s="21"/>
      <c r="Q13" s="25">
        <v>0</v>
      </c>
      <c r="R13" s="21"/>
      <c r="S13" s="34">
        <f t="shared" si="0"/>
        <v>48000000</v>
      </c>
    </row>
    <row r="14" spans="1:19" ht="18.75">
      <c r="A14" s="6" t="s">
        <v>21</v>
      </c>
      <c r="C14" s="54" t="s">
        <v>208</v>
      </c>
      <c r="D14" s="19"/>
      <c r="E14" s="14">
        <v>2035520</v>
      </c>
      <c r="F14" s="19"/>
      <c r="G14" s="14">
        <v>1425</v>
      </c>
      <c r="I14" s="25">
        <v>0</v>
      </c>
      <c r="J14" s="26"/>
      <c r="K14" s="25">
        <v>0</v>
      </c>
      <c r="L14" s="26"/>
      <c r="M14" s="25">
        <v>0</v>
      </c>
      <c r="N14" s="21"/>
      <c r="O14" s="24">
        <v>2900616000</v>
      </c>
      <c r="P14" s="21"/>
      <c r="Q14" s="25">
        <v>0</v>
      </c>
      <c r="R14" s="21"/>
      <c r="S14" s="34">
        <f t="shared" si="0"/>
        <v>2900616000</v>
      </c>
    </row>
    <row r="15" spans="1:19" ht="18.75">
      <c r="A15" s="6" t="s">
        <v>41</v>
      </c>
      <c r="C15" s="54" t="s">
        <v>209</v>
      </c>
      <c r="D15" s="19"/>
      <c r="E15" s="14">
        <v>650000</v>
      </c>
      <c r="F15" s="19"/>
      <c r="G15" s="14">
        <v>2440</v>
      </c>
      <c r="I15" s="25">
        <v>0</v>
      </c>
      <c r="J15" s="26"/>
      <c r="K15" s="25">
        <v>0</v>
      </c>
      <c r="L15" s="26"/>
      <c r="M15" s="25">
        <v>0</v>
      </c>
      <c r="N15" s="21"/>
      <c r="O15" s="24">
        <v>1586000000</v>
      </c>
      <c r="P15" s="21"/>
      <c r="Q15" s="25">
        <v>0</v>
      </c>
      <c r="R15" s="21"/>
      <c r="S15" s="34">
        <f t="shared" si="0"/>
        <v>1586000000</v>
      </c>
    </row>
    <row r="16" spans="1:19" ht="18.75">
      <c r="A16" s="6" t="s">
        <v>54</v>
      </c>
      <c r="C16" s="54" t="s">
        <v>210</v>
      </c>
      <c r="D16" s="19"/>
      <c r="E16" s="14">
        <v>1000000</v>
      </c>
      <c r="F16" s="19"/>
      <c r="G16" s="14">
        <v>7643</v>
      </c>
      <c r="I16" s="25">
        <v>0</v>
      </c>
      <c r="J16" s="26"/>
      <c r="K16" s="25">
        <v>0</v>
      </c>
      <c r="L16" s="26"/>
      <c r="M16" s="25">
        <v>0</v>
      </c>
      <c r="N16" s="21"/>
      <c r="O16" s="24">
        <v>7650000000</v>
      </c>
      <c r="P16" s="21"/>
      <c r="Q16" s="25">
        <v>0</v>
      </c>
      <c r="R16" s="21"/>
      <c r="S16" s="34">
        <f t="shared" si="0"/>
        <v>7650000000</v>
      </c>
    </row>
    <row r="17" spans="1:19" ht="18.75">
      <c r="A17" s="6" t="s">
        <v>68</v>
      </c>
      <c r="C17" s="54" t="s">
        <v>211</v>
      </c>
      <c r="D17" s="19"/>
      <c r="E17" s="14">
        <v>26299529</v>
      </c>
      <c r="F17" s="19"/>
      <c r="G17" s="14">
        <v>142</v>
      </c>
      <c r="I17" s="25">
        <v>0</v>
      </c>
      <c r="J17" s="26"/>
      <c r="K17" s="25">
        <v>0</v>
      </c>
      <c r="L17" s="26"/>
      <c r="M17" s="25">
        <v>0</v>
      </c>
      <c r="N17" s="21"/>
      <c r="O17" s="24">
        <v>3734533118</v>
      </c>
      <c r="P17" s="21"/>
      <c r="Q17" s="24">
        <v>-97162636</v>
      </c>
      <c r="R17" s="21"/>
      <c r="S17" s="34">
        <f t="shared" si="0"/>
        <v>3637370482</v>
      </c>
    </row>
    <row r="18" spans="1:19" ht="18.75">
      <c r="A18" s="6" t="s">
        <v>67</v>
      </c>
      <c r="C18" s="54" t="s">
        <v>212</v>
      </c>
      <c r="D18" s="19"/>
      <c r="E18" s="14">
        <v>200000</v>
      </c>
      <c r="F18" s="19"/>
      <c r="G18" s="14">
        <v>750</v>
      </c>
      <c r="I18" s="25">
        <v>0</v>
      </c>
      <c r="J18" s="26"/>
      <c r="K18" s="25">
        <v>0</v>
      </c>
      <c r="L18" s="26"/>
      <c r="M18" s="25">
        <v>0</v>
      </c>
      <c r="N18" s="21"/>
      <c r="O18" s="24">
        <v>150000000</v>
      </c>
      <c r="P18" s="21"/>
      <c r="Q18" s="25">
        <v>0</v>
      </c>
      <c r="R18" s="21"/>
      <c r="S18" s="34">
        <f t="shared" si="0"/>
        <v>150000000</v>
      </c>
    </row>
    <row r="19" spans="1:19" ht="18.75">
      <c r="A19" s="6" t="s">
        <v>29</v>
      </c>
      <c r="C19" s="54" t="s">
        <v>213</v>
      </c>
      <c r="D19" s="19"/>
      <c r="E19" s="14">
        <v>4600000</v>
      </c>
      <c r="F19" s="19"/>
      <c r="G19" s="14">
        <v>360</v>
      </c>
      <c r="I19" s="25">
        <v>0</v>
      </c>
      <c r="J19" s="26"/>
      <c r="K19" s="25">
        <v>0</v>
      </c>
      <c r="L19" s="26"/>
      <c r="M19" s="25">
        <v>0</v>
      </c>
      <c r="N19" s="21"/>
      <c r="O19" s="24">
        <v>1656000000</v>
      </c>
      <c r="P19" s="21"/>
      <c r="Q19" s="25">
        <v>0</v>
      </c>
      <c r="R19" s="21"/>
      <c r="S19" s="34">
        <f t="shared" si="0"/>
        <v>1656000000</v>
      </c>
    </row>
    <row r="20" spans="1:19" ht="18.75">
      <c r="A20" s="6" t="s">
        <v>28</v>
      </c>
      <c r="C20" s="54" t="s">
        <v>214</v>
      </c>
      <c r="D20" s="19"/>
      <c r="E20" s="14">
        <v>1062500</v>
      </c>
      <c r="F20" s="19"/>
      <c r="G20" s="14">
        <v>390</v>
      </c>
      <c r="I20" s="25">
        <v>0</v>
      </c>
      <c r="J20" s="26"/>
      <c r="K20" s="25">
        <v>0</v>
      </c>
      <c r="L20" s="26"/>
      <c r="M20" s="25">
        <v>0</v>
      </c>
      <c r="N20" s="21"/>
      <c r="O20" s="24">
        <v>414375000</v>
      </c>
      <c r="P20" s="21"/>
      <c r="Q20" s="25">
        <v>0</v>
      </c>
      <c r="R20" s="21"/>
      <c r="S20" s="34">
        <f t="shared" si="0"/>
        <v>414375000</v>
      </c>
    </row>
    <row r="21" spans="1:19" ht="18.75">
      <c r="A21" s="6" t="s">
        <v>59</v>
      </c>
      <c r="C21" s="54" t="s">
        <v>211</v>
      </c>
      <c r="D21" s="19"/>
      <c r="E21" s="14">
        <v>6800000</v>
      </c>
      <c r="F21" s="19"/>
      <c r="G21" s="14">
        <v>280</v>
      </c>
      <c r="I21" s="25">
        <v>0</v>
      </c>
      <c r="J21" s="26"/>
      <c r="K21" s="25">
        <v>0</v>
      </c>
      <c r="L21" s="26"/>
      <c r="M21" s="25">
        <v>0</v>
      </c>
      <c r="N21" s="21"/>
      <c r="O21" s="24">
        <v>1904000000</v>
      </c>
      <c r="P21" s="21"/>
      <c r="Q21" s="25">
        <v>0</v>
      </c>
      <c r="R21" s="21"/>
      <c r="S21" s="34">
        <f t="shared" si="0"/>
        <v>1904000000</v>
      </c>
    </row>
    <row r="22" spans="1:19" ht="18.75">
      <c r="A22" s="6" t="s">
        <v>52</v>
      </c>
      <c r="C22" s="54" t="s">
        <v>215</v>
      </c>
      <c r="D22" s="19"/>
      <c r="E22" s="14">
        <v>294172</v>
      </c>
      <c r="F22" s="19"/>
      <c r="G22" s="14">
        <v>12450</v>
      </c>
      <c r="I22" s="25">
        <v>0</v>
      </c>
      <c r="J22" s="26"/>
      <c r="K22" s="25">
        <v>0</v>
      </c>
      <c r="L22" s="26"/>
      <c r="M22" s="25">
        <v>0</v>
      </c>
      <c r="N22" s="21"/>
      <c r="O22" s="24">
        <v>3662441400</v>
      </c>
      <c r="P22" s="21"/>
      <c r="Q22" s="25">
        <v>0</v>
      </c>
      <c r="R22" s="21"/>
      <c r="S22" s="34">
        <f t="shared" si="0"/>
        <v>3662441400</v>
      </c>
    </row>
    <row r="23" spans="1:19" ht="18.75">
      <c r="A23" s="6" t="s">
        <v>43</v>
      </c>
      <c r="C23" s="54" t="s">
        <v>216</v>
      </c>
      <c r="D23" s="19"/>
      <c r="E23" s="14">
        <v>800000</v>
      </c>
      <c r="F23" s="19"/>
      <c r="G23" s="14">
        <v>350</v>
      </c>
      <c r="I23" s="25">
        <v>0</v>
      </c>
      <c r="J23" s="26"/>
      <c r="K23" s="25">
        <v>0</v>
      </c>
      <c r="L23" s="26"/>
      <c r="M23" s="25">
        <v>0</v>
      </c>
      <c r="N23" s="21"/>
      <c r="O23" s="24">
        <v>280000000</v>
      </c>
      <c r="P23" s="21"/>
      <c r="Q23" s="25">
        <v>0</v>
      </c>
      <c r="R23" s="21"/>
      <c r="S23" s="34">
        <f t="shared" si="0"/>
        <v>280000000</v>
      </c>
    </row>
    <row r="24" spans="1:19" ht="18.75">
      <c r="A24" s="6" t="s">
        <v>24</v>
      </c>
      <c r="C24" s="54" t="s">
        <v>207</v>
      </c>
      <c r="D24" s="19"/>
      <c r="E24" s="14">
        <v>20000000</v>
      </c>
      <c r="F24" s="19"/>
      <c r="G24" s="14">
        <v>90</v>
      </c>
      <c r="I24" s="25">
        <v>0</v>
      </c>
      <c r="J24" s="26"/>
      <c r="K24" s="25">
        <v>0</v>
      </c>
      <c r="L24" s="26"/>
      <c r="M24" s="25">
        <v>0</v>
      </c>
      <c r="N24" s="21"/>
      <c r="O24" s="24">
        <v>1800000000</v>
      </c>
      <c r="P24" s="21"/>
      <c r="Q24" s="25">
        <v>0</v>
      </c>
      <c r="R24" s="21"/>
      <c r="S24" s="34">
        <f t="shared" si="0"/>
        <v>1800000000</v>
      </c>
    </row>
    <row r="25" spans="1:19" ht="18.75">
      <c r="A25" s="6" t="s">
        <v>23</v>
      </c>
      <c r="C25" s="54" t="s">
        <v>207</v>
      </c>
      <c r="D25" s="19"/>
      <c r="E25" s="14">
        <v>60000000</v>
      </c>
      <c r="F25" s="19"/>
      <c r="G25" s="14">
        <v>15</v>
      </c>
      <c r="I25" s="25">
        <v>0</v>
      </c>
      <c r="J25" s="26"/>
      <c r="K25" s="25">
        <v>0</v>
      </c>
      <c r="L25" s="26"/>
      <c r="M25" s="25">
        <v>0</v>
      </c>
      <c r="N25" s="21"/>
      <c r="O25" s="24">
        <v>900000000</v>
      </c>
      <c r="P25" s="21"/>
      <c r="Q25" s="25">
        <v>0</v>
      </c>
      <c r="R25" s="21"/>
      <c r="S25" s="34">
        <f t="shared" si="0"/>
        <v>900000000</v>
      </c>
    </row>
    <row r="26" spans="1:19" ht="18.75">
      <c r="A26" s="6" t="s">
        <v>49</v>
      </c>
      <c r="C26" s="54" t="s">
        <v>217</v>
      </c>
      <c r="D26" s="19"/>
      <c r="E26" s="14">
        <v>100000</v>
      </c>
      <c r="F26" s="19"/>
      <c r="G26" s="14">
        <v>4515</v>
      </c>
      <c r="I26" s="25">
        <v>0</v>
      </c>
      <c r="J26" s="26"/>
      <c r="K26" s="25">
        <v>0</v>
      </c>
      <c r="L26" s="26"/>
      <c r="M26" s="25">
        <v>0</v>
      </c>
      <c r="N26" s="21"/>
      <c r="O26" s="24">
        <v>451500000</v>
      </c>
      <c r="P26" s="21"/>
      <c r="Q26" s="25">
        <v>0</v>
      </c>
      <c r="R26" s="21"/>
      <c r="S26" s="34">
        <f t="shared" si="0"/>
        <v>451500000</v>
      </c>
    </row>
    <row r="27" spans="1:19" ht="18.75">
      <c r="A27" s="6" t="s">
        <v>27</v>
      </c>
      <c r="C27" s="54" t="s">
        <v>213</v>
      </c>
      <c r="D27" s="19"/>
      <c r="E27" s="14">
        <v>1891700</v>
      </c>
      <c r="F27" s="19"/>
      <c r="G27" s="14">
        <v>62</v>
      </c>
      <c r="I27" s="25">
        <v>0</v>
      </c>
      <c r="J27" s="26"/>
      <c r="K27" s="25">
        <v>0</v>
      </c>
      <c r="L27" s="26"/>
      <c r="M27" s="25">
        <v>0</v>
      </c>
      <c r="N27" s="21"/>
      <c r="O27" s="24">
        <v>117285400</v>
      </c>
      <c r="P27" s="21"/>
      <c r="Q27" s="25">
        <v>0</v>
      </c>
      <c r="R27" s="21"/>
      <c r="S27" s="34">
        <f t="shared" si="0"/>
        <v>117285400</v>
      </c>
    </row>
    <row r="28" spans="1:19" ht="18.75">
      <c r="A28" s="6" t="s">
        <v>31</v>
      </c>
      <c r="C28" s="54" t="s">
        <v>218</v>
      </c>
      <c r="D28" s="19"/>
      <c r="E28" s="14">
        <v>50000</v>
      </c>
      <c r="F28" s="19"/>
      <c r="G28" s="14">
        <v>38000</v>
      </c>
      <c r="I28" s="25">
        <v>0</v>
      </c>
      <c r="J28" s="26"/>
      <c r="K28" s="25">
        <v>0</v>
      </c>
      <c r="L28" s="26"/>
      <c r="M28" s="25">
        <v>0</v>
      </c>
      <c r="N28" s="21"/>
      <c r="O28" s="24">
        <v>1900000000</v>
      </c>
      <c r="P28" s="21"/>
      <c r="Q28" s="24">
        <v>-53129161</v>
      </c>
      <c r="R28" s="21"/>
      <c r="S28" s="34">
        <f t="shared" si="0"/>
        <v>1846870839</v>
      </c>
    </row>
    <row r="29" spans="1:19" ht="18.75">
      <c r="A29" s="6" t="s">
        <v>50</v>
      </c>
      <c r="C29" s="54" t="s">
        <v>219</v>
      </c>
      <c r="D29" s="19"/>
      <c r="E29" s="14">
        <v>385000</v>
      </c>
      <c r="F29" s="19"/>
      <c r="G29" s="14">
        <v>6000</v>
      </c>
      <c r="I29" s="25">
        <v>0</v>
      </c>
      <c r="J29" s="26"/>
      <c r="K29" s="25">
        <v>0</v>
      </c>
      <c r="L29" s="26"/>
      <c r="M29" s="25">
        <v>0</v>
      </c>
      <c r="N29" s="21"/>
      <c r="O29" s="24">
        <v>2310000000</v>
      </c>
      <c r="P29" s="21"/>
      <c r="Q29" s="25">
        <v>0</v>
      </c>
      <c r="R29" s="21"/>
      <c r="S29" s="34">
        <f t="shared" si="0"/>
        <v>2310000000</v>
      </c>
    </row>
    <row r="30" spans="1:19" ht="18.75">
      <c r="A30" s="6" t="s">
        <v>71</v>
      </c>
      <c r="C30" s="54" t="s">
        <v>220</v>
      </c>
      <c r="D30" s="19"/>
      <c r="E30" s="14">
        <v>4472601</v>
      </c>
      <c r="F30" s="19"/>
      <c r="G30" s="14">
        <v>1000</v>
      </c>
      <c r="I30" s="25">
        <v>0</v>
      </c>
      <c r="J30" s="26"/>
      <c r="K30" s="25">
        <v>0</v>
      </c>
      <c r="L30" s="26"/>
      <c r="M30" s="25">
        <v>0</v>
      </c>
      <c r="N30" s="21"/>
      <c r="O30" s="24">
        <v>3200000000</v>
      </c>
      <c r="P30" s="21"/>
      <c r="Q30" s="25">
        <v>0</v>
      </c>
      <c r="R30" s="21"/>
      <c r="S30" s="34">
        <f t="shared" si="0"/>
        <v>3200000000</v>
      </c>
    </row>
    <row r="31" spans="1:19" ht="18.75">
      <c r="A31" s="6" t="s">
        <v>22</v>
      </c>
      <c r="C31" s="54" t="s">
        <v>221</v>
      </c>
      <c r="D31" s="19"/>
      <c r="E31" s="14">
        <v>1750000</v>
      </c>
      <c r="F31" s="19"/>
      <c r="G31" s="14">
        <v>400</v>
      </c>
      <c r="I31" s="25">
        <v>0</v>
      </c>
      <c r="J31" s="26"/>
      <c r="K31" s="25">
        <v>0</v>
      </c>
      <c r="L31" s="26"/>
      <c r="M31" s="25">
        <v>0</v>
      </c>
      <c r="N31" s="21"/>
      <c r="O31" s="24">
        <v>700000000</v>
      </c>
      <c r="P31" s="21"/>
      <c r="Q31" s="25">
        <v>0</v>
      </c>
      <c r="R31" s="21"/>
      <c r="S31" s="34">
        <f t="shared" si="0"/>
        <v>700000000</v>
      </c>
    </row>
    <row r="32" spans="1:19" ht="18.75">
      <c r="A32" s="6" t="s">
        <v>30</v>
      </c>
      <c r="C32" s="54" t="s">
        <v>207</v>
      </c>
      <c r="D32" s="19"/>
      <c r="E32" s="14">
        <v>4000000</v>
      </c>
      <c r="F32" s="19"/>
      <c r="G32" s="14">
        <v>160</v>
      </c>
      <c r="I32" s="25">
        <v>0</v>
      </c>
      <c r="J32" s="26"/>
      <c r="K32" s="25">
        <v>0</v>
      </c>
      <c r="L32" s="26"/>
      <c r="M32" s="25">
        <v>0</v>
      </c>
      <c r="N32" s="21"/>
      <c r="O32" s="24">
        <v>640000000</v>
      </c>
      <c r="P32" s="21"/>
      <c r="Q32" s="25">
        <v>0</v>
      </c>
      <c r="R32" s="21"/>
      <c r="S32" s="34">
        <f t="shared" si="0"/>
        <v>640000000</v>
      </c>
    </row>
    <row r="33" spans="1:19" ht="18.75">
      <c r="A33" s="6" t="s">
        <v>34</v>
      </c>
      <c r="C33" s="54" t="s">
        <v>222</v>
      </c>
      <c r="D33" s="19"/>
      <c r="E33" s="14">
        <v>10660149</v>
      </c>
      <c r="F33" s="19"/>
      <c r="G33" s="14">
        <v>260</v>
      </c>
      <c r="I33" s="25">
        <v>0</v>
      </c>
      <c r="J33" s="26"/>
      <c r="K33" s="25">
        <v>0</v>
      </c>
      <c r="L33" s="26"/>
      <c r="M33" s="25">
        <v>0</v>
      </c>
      <c r="N33" s="21"/>
      <c r="O33" s="24">
        <v>2771638740</v>
      </c>
      <c r="P33" s="21"/>
      <c r="Q33" s="25">
        <v>0</v>
      </c>
      <c r="R33" s="21"/>
      <c r="S33" s="34">
        <f t="shared" si="0"/>
        <v>2771638740</v>
      </c>
    </row>
    <row r="34" spans="1:19" ht="18.75">
      <c r="A34" s="6" t="s">
        <v>70</v>
      </c>
      <c r="C34" s="54" t="s">
        <v>215</v>
      </c>
      <c r="D34" s="19"/>
      <c r="E34" s="14">
        <v>305300</v>
      </c>
      <c r="F34" s="19"/>
      <c r="G34" s="14">
        <v>7700</v>
      </c>
      <c r="I34" s="25">
        <v>0</v>
      </c>
      <c r="J34" s="26"/>
      <c r="K34" s="25">
        <v>0</v>
      </c>
      <c r="L34" s="26"/>
      <c r="M34" s="25">
        <v>0</v>
      </c>
      <c r="N34" s="21"/>
      <c r="O34" s="24">
        <v>2350810000</v>
      </c>
      <c r="P34" s="21"/>
      <c r="Q34" s="24">
        <v>-92795132</v>
      </c>
      <c r="R34" s="21"/>
      <c r="S34" s="34">
        <f t="shared" si="0"/>
        <v>2258014868</v>
      </c>
    </row>
    <row r="35" spans="1:19" ht="18.75">
      <c r="A35" s="6" t="s">
        <v>33</v>
      </c>
      <c r="C35" s="54" t="s">
        <v>223</v>
      </c>
      <c r="D35" s="19"/>
      <c r="E35" s="14">
        <v>500000</v>
      </c>
      <c r="F35" s="19"/>
      <c r="G35" s="14">
        <v>4700</v>
      </c>
      <c r="I35" s="25">
        <v>0</v>
      </c>
      <c r="J35" s="26"/>
      <c r="K35" s="25">
        <v>0</v>
      </c>
      <c r="L35" s="26"/>
      <c r="M35" s="25">
        <v>0</v>
      </c>
      <c r="N35" s="21"/>
      <c r="O35" s="24">
        <v>2350000000</v>
      </c>
      <c r="P35" s="21"/>
      <c r="Q35" s="25">
        <v>0</v>
      </c>
      <c r="R35" s="21"/>
      <c r="S35" s="34">
        <f t="shared" si="0"/>
        <v>2350000000</v>
      </c>
    </row>
    <row r="36" spans="1:19" ht="18.75">
      <c r="A36" s="6" t="s">
        <v>18</v>
      </c>
      <c r="C36" s="54" t="s">
        <v>209</v>
      </c>
      <c r="D36" s="19"/>
      <c r="E36" s="14">
        <v>1800000</v>
      </c>
      <c r="F36" s="19"/>
      <c r="G36" s="14">
        <v>600</v>
      </c>
      <c r="I36" s="25">
        <v>0</v>
      </c>
      <c r="J36" s="26"/>
      <c r="K36" s="25">
        <v>0</v>
      </c>
      <c r="L36" s="26"/>
      <c r="M36" s="25">
        <v>0</v>
      </c>
      <c r="N36" s="21"/>
      <c r="O36" s="24">
        <v>1080000000</v>
      </c>
      <c r="P36" s="21"/>
      <c r="Q36" s="25">
        <v>0</v>
      </c>
      <c r="R36" s="21"/>
      <c r="S36" s="34">
        <f t="shared" si="0"/>
        <v>1080000000</v>
      </c>
    </row>
    <row r="37" spans="1:19" ht="18.75">
      <c r="A37" s="6" t="s">
        <v>62</v>
      </c>
      <c r="C37" s="54" t="s">
        <v>224</v>
      </c>
      <c r="D37" s="19"/>
      <c r="E37" s="14">
        <v>600000</v>
      </c>
      <c r="F37" s="19"/>
      <c r="G37" s="14">
        <v>722</v>
      </c>
      <c r="I37" s="25">
        <v>0</v>
      </c>
      <c r="J37" s="26"/>
      <c r="K37" s="25">
        <v>0</v>
      </c>
      <c r="L37" s="26"/>
      <c r="M37" s="25">
        <v>0</v>
      </c>
      <c r="N37" s="21"/>
      <c r="O37" s="24">
        <v>433200000</v>
      </c>
      <c r="P37" s="21"/>
      <c r="Q37" s="24">
        <v>-8722148</v>
      </c>
      <c r="R37" s="21"/>
      <c r="S37" s="34">
        <f t="shared" si="0"/>
        <v>424477852</v>
      </c>
    </row>
    <row r="38" spans="1:19" ht="18.75">
      <c r="A38" s="6" t="s">
        <v>65</v>
      </c>
      <c r="C38" s="54" t="s">
        <v>225</v>
      </c>
      <c r="D38" s="19"/>
      <c r="E38" s="14">
        <v>350000</v>
      </c>
      <c r="F38" s="19"/>
      <c r="G38" s="14">
        <v>598</v>
      </c>
      <c r="I38" s="25">
        <v>0</v>
      </c>
      <c r="J38" s="26"/>
      <c r="K38" s="25">
        <v>0</v>
      </c>
      <c r="L38" s="26"/>
      <c r="M38" s="25">
        <v>0</v>
      </c>
      <c r="N38" s="21"/>
      <c r="O38" s="24">
        <v>209300000</v>
      </c>
      <c r="P38" s="21"/>
      <c r="Q38" s="25">
        <v>0</v>
      </c>
      <c r="R38" s="21"/>
      <c r="S38" s="34">
        <f t="shared" si="0"/>
        <v>209300000</v>
      </c>
    </row>
    <row r="39" spans="1:19" ht="18.75">
      <c r="A39" s="6" t="s">
        <v>55</v>
      </c>
      <c r="C39" s="54" t="s">
        <v>226</v>
      </c>
      <c r="D39" s="19"/>
      <c r="E39" s="14">
        <v>8117981</v>
      </c>
      <c r="F39" s="19"/>
      <c r="G39" s="14">
        <v>560</v>
      </c>
      <c r="I39" s="25">
        <v>0</v>
      </c>
      <c r="J39" s="26"/>
      <c r="K39" s="25">
        <v>0</v>
      </c>
      <c r="L39" s="26"/>
      <c r="M39" s="25">
        <v>0</v>
      </c>
      <c r="N39" s="21"/>
      <c r="O39" s="24">
        <v>4546069360</v>
      </c>
      <c r="P39" s="21"/>
      <c r="Q39" s="25">
        <v>0</v>
      </c>
      <c r="R39" s="21"/>
      <c r="S39" s="34">
        <f t="shared" si="0"/>
        <v>4546069360</v>
      </c>
    </row>
    <row r="40" spans="1:19" ht="18.75">
      <c r="A40" s="6" t="s">
        <v>26</v>
      </c>
      <c r="C40" s="54" t="s">
        <v>227</v>
      </c>
      <c r="D40" s="19"/>
      <c r="E40" s="14">
        <v>426720</v>
      </c>
      <c r="F40" s="19"/>
      <c r="G40" s="14">
        <v>440</v>
      </c>
      <c r="I40" s="25">
        <v>0</v>
      </c>
      <c r="J40" s="26"/>
      <c r="K40" s="25">
        <v>0</v>
      </c>
      <c r="L40" s="26"/>
      <c r="M40" s="25">
        <v>0</v>
      </c>
      <c r="N40" s="21"/>
      <c r="O40" s="24">
        <v>154000000</v>
      </c>
      <c r="P40" s="21"/>
      <c r="Q40" s="25">
        <v>0</v>
      </c>
      <c r="R40" s="21"/>
      <c r="S40" s="34">
        <f t="shared" si="0"/>
        <v>154000000</v>
      </c>
    </row>
    <row r="41" spans="1:19" ht="18.75">
      <c r="A41" s="6" t="s">
        <v>66</v>
      </c>
      <c r="C41" s="54" t="s">
        <v>228</v>
      </c>
      <c r="D41" s="19"/>
      <c r="E41" s="14">
        <v>281250</v>
      </c>
      <c r="F41" s="19"/>
      <c r="G41" s="14">
        <v>300</v>
      </c>
      <c r="I41" s="25">
        <v>0</v>
      </c>
      <c r="J41" s="26"/>
      <c r="K41" s="25">
        <v>0</v>
      </c>
      <c r="L41" s="26"/>
      <c r="M41" s="25">
        <v>0</v>
      </c>
      <c r="N41" s="21"/>
      <c r="O41" s="24">
        <v>84375000</v>
      </c>
      <c r="P41" s="21"/>
      <c r="Q41" s="25">
        <v>0</v>
      </c>
      <c r="R41" s="21"/>
      <c r="S41" s="34">
        <f t="shared" si="0"/>
        <v>84375000</v>
      </c>
    </row>
    <row r="42" spans="1:19" ht="18.75">
      <c r="A42" s="6" t="s">
        <v>19</v>
      </c>
      <c r="C42" s="54" t="s">
        <v>228</v>
      </c>
      <c r="D42" s="19"/>
      <c r="E42" s="14">
        <v>245000</v>
      </c>
      <c r="F42" s="19"/>
      <c r="G42" s="14">
        <v>100</v>
      </c>
      <c r="I42" s="25">
        <v>0</v>
      </c>
      <c r="J42" s="26"/>
      <c r="K42" s="25">
        <v>0</v>
      </c>
      <c r="L42" s="26"/>
      <c r="M42" s="25">
        <v>0</v>
      </c>
      <c r="N42" s="21"/>
      <c r="O42" s="24">
        <v>24500000</v>
      </c>
      <c r="P42" s="21"/>
      <c r="Q42" s="24">
        <v>-331081</v>
      </c>
      <c r="R42" s="21"/>
      <c r="S42" s="34">
        <f t="shared" si="0"/>
        <v>24168919</v>
      </c>
    </row>
    <row r="43" spans="1:19" ht="18.75">
      <c r="A43" s="6" t="s">
        <v>38</v>
      </c>
      <c r="C43" s="54" t="s">
        <v>229</v>
      </c>
      <c r="D43" s="19"/>
      <c r="E43" s="14">
        <v>1000000</v>
      </c>
      <c r="F43" s="19"/>
      <c r="G43" s="14">
        <v>600</v>
      </c>
      <c r="I43" s="25">
        <v>0</v>
      </c>
      <c r="J43" s="26"/>
      <c r="K43" s="25">
        <v>0</v>
      </c>
      <c r="L43" s="26"/>
      <c r="M43" s="25">
        <v>0</v>
      </c>
      <c r="N43" s="21"/>
      <c r="O43" s="24">
        <v>600000000</v>
      </c>
      <c r="P43" s="21"/>
      <c r="Q43" s="25">
        <v>0</v>
      </c>
      <c r="R43" s="21"/>
      <c r="S43" s="34">
        <f t="shared" si="0"/>
        <v>600000000</v>
      </c>
    </row>
    <row r="44" spans="1:19" ht="18.75">
      <c r="A44" s="6" t="s">
        <v>42</v>
      </c>
      <c r="C44" s="54" t="s">
        <v>230</v>
      </c>
      <c r="D44" s="19"/>
      <c r="E44" s="14">
        <v>595000</v>
      </c>
      <c r="F44" s="19"/>
      <c r="G44" s="14">
        <v>2400</v>
      </c>
      <c r="I44" s="25">
        <v>0</v>
      </c>
      <c r="J44" s="26"/>
      <c r="K44" s="25">
        <v>0</v>
      </c>
      <c r="L44" s="26"/>
      <c r="M44" s="25">
        <v>0</v>
      </c>
      <c r="N44" s="21"/>
      <c r="O44" s="24">
        <v>1428000000</v>
      </c>
      <c r="P44" s="21"/>
      <c r="Q44" s="24">
        <v>-28751678</v>
      </c>
      <c r="R44" s="21"/>
      <c r="S44" s="34">
        <f t="shared" si="0"/>
        <v>1399248322</v>
      </c>
    </row>
    <row r="45" spans="1:19" ht="18.75">
      <c r="A45" s="6" t="s">
        <v>36</v>
      </c>
      <c r="C45" s="54" t="s">
        <v>231</v>
      </c>
      <c r="D45" s="19"/>
      <c r="E45" s="14">
        <v>428500</v>
      </c>
      <c r="F45" s="19"/>
      <c r="G45" s="14">
        <v>4400</v>
      </c>
      <c r="I45" s="25">
        <v>0</v>
      </c>
      <c r="J45" s="26"/>
      <c r="K45" s="25">
        <v>0</v>
      </c>
      <c r="L45" s="26"/>
      <c r="M45" s="25">
        <v>0</v>
      </c>
      <c r="N45" s="21"/>
      <c r="O45" s="24">
        <v>1885400000</v>
      </c>
      <c r="P45" s="21"/>
      <c r="Q45" s="25">
        <v>0</v>
      </c>
      <c r="R45" s="21"/>
      <c r="S45" s="34">
        <f t="shared" si="0"/>
        <v>1885400000</v>
      </c>
    </row>
    <row r="46" spans="1:19" ht="18.75">
      <c r="A46" s="6" t="s">
        <v>57</v>
      </c>
      <c r="C46" s="54" t="s">
        <v>204</v>
      </c>
      <c r="D46" s="19"/>
      <c r="E46" s="14">
        <v>3750000</v>
      </c>
      <c r="F46" s="19"/>
      <c r="G46" s="14">
        <v>300</v>
      </c>
      <c r="I46" s="25">
        <v>0</v>
      </c>
      <c r="J46" s="26"/>
      <c r="K46" s="25">
        <v>0</v>
      </c>
      <c r="L46" s="26"/>
      <c r="M46" s="25">
        <v>0</v>
      </c>
      <c r="N46" s="21"/>
      <c r="O46" s="24">
        <v>1125000000</v>
      </c>
      <c r="P46" s="21"/>
      <c r="Q46" s="25">
        <v>0</v>
      </c>
      <c r="R46" s="21"/>
      <c r="S46" s="34">
        <f t="shared" si="0"/>
        <v>1125000000</v>
      </c>
    </row>
    <row r="47" spans="1:19" ht="18.75">
      <c r="A47" s="6" t="s">
        <v>69</v>
      </c>
      <c r="C47" s="54" t="s">
        <v>232</v>
      </c>
      <c r="D47" s="19"/>
      <c r="E47" s="14">
        <v>50000</v>
      </c>
      <c r="F47" s="19"/>
      <c r="G47" s="14">
        <v>1480</v>
      </c>
      <c r="I47" s="25">
        <v>0</v>
      </c>
      <c r="J47" s="26"/>
      <c r="K47" s="25">
        <v>0</v>
      </c>
      <c r="L47" s="26"/>
      <c r="M47" s="25">
        <v>0</v>
      </c>
      <c r="N47" s="21"/>
      <c r="O47" s="24">
        <v>74000000</v>
      </c>
      <c r="P47" s="21"/>
      <c r="Q47" s="25">
        <v>0</v>
      </c>
      <c r="R47" s="21"/>
      <c r="S47" s="34">
        <f t="shared" si="0"/>
        <v>74000000</v>
      </c>
    </row>
    <row r="48" spans="1:19" ht="18.75">
      <c r="A48" s="6" t="s">
        <v>37</v>
      </c>
      <c r="C48" s="54" t="s">
        <v>233</v>
      </c>
      <c r="D48" s="19"/>
      <c r="E48" s="14">
        <v>900000</v>
      </c>
      <c r="F48" s="19"/>
      <c r="G48" s="14">
        <v>325</v>
      </c>
      <c r="I48" s="25">
        <v>0</v>
      </c>
      <c r="J48" s="26"/>
      <c r="K48" s="25">
        <v>0</v>
      </c>
      <c r="L48" s="26"/>
      <c r="M48" s="25">
        <v>0</v>
      </c>
      <c r="N48" s="21"/>
      <c r="O48" s="24">
        <v>292500000</v>
      </c>
      <c r="P48" s="21"/>
      <c r="Q48" s="25">
        <v>0</v>
      </c>
      <c r="R48" s="21"/>
      <c r="S48" s="34">
        <f t="shared" si="0"/>
        <v>292500000</v>
      </c>
    </row>
    <row r="49" spans="1:22" ht="18.75">
      <c r="A49" s="6" t="s">
        <v>56</v>
      </c>
      <c r="C49" s="54" t="s">
        <v>207</v>
      </c>
      <c r="D49" s="19"/>
      <c r="E49" s="14">
        <v>250000</v>
      </c>
      <c r="F49" s="19"/>
      <c r="G49" s="14">
        <v>118</v>
      </c>
      <c r="I49" s="25">
        <v>0</v>
      </c>
      <c r="J49" s="26"/>
      <c r="K49" s="25">
        <v>0</v>
      </c>
      <c r="L49" s="26"/>
      <c r="M49" s="25">
        <v>0</v>
      </c>
      <c r="N49" s="21"/>
      <c r="O49" s="24">
        <v>29500000</v>
      </c>
      <c r="P49" s="21"/>
      <c r="Q49" s="25">
        <v>0</v>
      </c>
      <c r="R49" s="21"/>
      <c r="S49" s="34">
        <f t="shared" si="0"/>
        <v>29500000</v>
      </c>
    </row>
    <row r="50" spans="1:22" ht="18.75">
      <c r="A50" s="6" t="s">
        <v>63</v>
      </c>
      <c r="C50" s="54" t="s">
        <v>234</v>
      </c>
      <c r="D50" s="19"/>
      <c r="E50" s="14">
        <v>175000</v>
      </c>
      <c r="F50" s="19"/>
      <c r="G50" s="14">
        <v>1500</v>
      </c>
      <c r="I50" s="25">
        <v>0</v>
      </c>
      <c r="J50" s="26"/>
      <c r="K50" s="25">
        <v>0</v>
      </c>
      <c r="L50" s="26"/>
      <c r="M50" s="25">
        <v>0</v>
      </c>
      <c r="N50" s="21"/>
      <c r="O50" s="24">
        <v>262500000</v>
      </c>
      <c r="P50" s="21"/>
      <c r="Q50" s="25">
        <v>0</v>
      </c>
      <c r="R50" s="21"/>
      <c r="S50" s="34">
        <f t="shared" si="0"/>
        <v>262500000</v>
      </c>
    </row>
    <row r="51" spans="1:22" ht="18.75">
      <c r="A51" s="6" t="s">
        <v>32</v>
      </c>
      <c r="C51" s="54" t="s">
        <v>235</v>
      </c>
      <c r="D51" s="19"/>
      <c r="E51" s="14">
        <v>200000</v>
      </c>
      <c r="F51" s="19"/>
      <c r="G51" s="14">
        <v>2350</v>
      </c>
      <c r="I51" s="25">
        <v>0</v>
      </c>
      <c r="J51" s="26"/>
      <c r="K51" s="25">
        <v>0</v>
      </c>
      <c r="L51" s="26"/>
      <c r="M51" s="25">
        <v>0</v>
      </c>
      <c r="N51" s="21"/>
      <c r="O51" s="24">
        <v>470000000</v>
      </c>
      <c r="P51" s="21"/>
      <c r="Q51" s="25">
        <v>0</v>
      </c>
      <c r="R51" s="21"/>
      <c r="S51" s="34">
        <f t="shared" si="0"/>
        <v>470000000</v>
      </c>
    </row>
    <row r="52" spans="1:22" ht="18.75">
      <c r="A52" s="45" t="s">
        <v>58</v>
      </c>
      <c r="C52" s="55" t="s">
        <v>204</v>
      </c>
      <c r="D52" s="19"/>
      <c r="E52" s="15">
        <v>1206000</v>
      </c>
      <c r="F52" s="19"/>
      <c r="G52" s="15">
        <v>1000</v>
      </c>
      <c r="I52" s="27">
        <v>0</v>
      </c>
      <c r="J52" s="26"/>
      <c r="K52" s="27">
        <v>0</v>
      </c>
      <c r="L52" s="26"/>
      <c r="M52" s="27">
        <v>0</v>
      </c>
      <c r="N52" s="21"/>
      <c r="O52" s="29">
        <v>1206000000</v>
      </c>
      <c r="P52" s="21"/>
      <c r="Q52" s="27">
        <v>0</v>
      </c>
      <c r="R52" s="21"/>
      <c r="S52" s="34">
        <f t="shared" si="0"/>
        <v>1206000000</v>
      </c>
    </row>
    <row r="53" spans="1:22" s="16" customFormat="1" ht="21">
      <c r="A53" s="33"/>
      <c r="C53" s="17"/>
      <c r="D53" s="56"/>
      <c r="E53" s="17"/>
      <c r="F53" s="56"/>
      <c r="G53" s="17"/>
      <c r="I53" s="52">
        <v>0</v>
      </c>
      <c r="J53" s="44"/>
      <c r="K53" s="52">
        <v>0</v>
      </c>
      <c r="L53" s="44"/>
      <c r="M53" s="52">
        <v>0</v>
      </c>
      <c r="N53" s="30"/>
      <c r="O53" s="32">
        <f>SUM(O8:O52)</f>
        <v>66856515168</v>
      </c>
      <c r="P53" s="30"/>
      <c r="Q53" s="32">
        <f>SUM(Q8:Q52)</f>
        <v>-280891836</v>
      </c>
      <c r="R53" s="30"/>
      <c r="S53" s="35">
        <f>SUM(S8:S52)</f>
        <v>66575623332</v>
      </c>
    </row>
    <row r="54" spans="1:22">
      <c r="C54" s="11"/>
      <c r="D54" s="11"/>
      <c r="E54" s="11"/>
      <c r="F54" s="11"/>
      <c r="G54" s="11"/>
    </row>
    <row r="56" spans="1:22">
      <c r="O56" s="38"/>
      <c r="P56" s="38"/>
      <c r="Q56" s="38"/>
      <c r="R56" s="38"/>
      <c r="S56" s="38"/>
      <c r="T56" s="38"/>
      <c r="U56" s="38"/>
      <c r="V56" s="38"/>
    </row>
    <row r="57" spans="1:22">
      <c r="O57" s="38">
        <v>66856515168</v>
      </c>
      <c r="P57" s="38"/>
      <c r="Q57" s="38"/>
      <c r="R57" s="38"/>
      <c r="S57" s="39">
        <v>66856515168</v>
      </c>
      <c r="T57" s="38"/>
      <c r="U57" s="38"/>
      <c r="V57" s="38"/>
    </row>
    <row r="58" spans="1:22">
      <c r="O58" s="38"/>
      <c r="P58" s="38"/>
      <c r="Q58" s="39">
        <v>280891836</v>
      </c>
      <c r="R58" s="38"/>
      <c r="S58" s="38"/>
      <c r="T58" s="38"/>
      <c r="U58" s="38"/>
      <c r="V58" s="38"/>
    </row>
    <row r="59" spans="1:22">
      <c r="O59" s="38"/>
      <c r="P59" s="38"/>
      <c r="Q59" s="38"/>
      <c r="R59" s="38"/>
      <c r="S59" s="38"/>
      <c r="T59" s="38"/>
      <c r="U59" s="38"/>
      <c r="V59" s="38"/>
    </row>
    <row r="60" spans="1:22">
      <c r="O60" s="40">
        <f>O53-O57</f>
        <v>0</v>
      </c>
      <c r="P60" s="38"/>
      <c r="Q60" s="38"/>
      <c r="R60" s="38"/>
      <c r="S60" s="38"/>
      <c r="T60" s="38"/>
      <c r="U60" s="38"/>
      <c r="V60" s="38"/>
    </row>
    <row r="61" spans="1:22">
      <c r="O61" s="38"/>
      <c r="P61" s="38"/>
      <c r="Q61" s="40">
        <f>Q53+Q58</f>
        <v>0</v>
      </c>
      <c r="R61" s="38"/>
      <c r="S61" s="38"/>
      <c r="T61" s="38"/>
      <c r="U61" s="38"/>
      <c r="V61" s="38"/>
    </row>
    <row r="62" spans="1:22">
      <c r="O62" s="38"/>
      <c r="P62" s="38"/>
      <c r="Q62" s="38"/>
      <c r="R62" s="38"/>
      <c r="S62" s="39">
        <f>S53-S57</f>
        <v>-280891836</v>
      </c>
      <c r="T62" s="38"/>
      <c r="U62" s="38"/>
      <c r="V62" s="38"/>
    </row>
    <row r="63" spans="1:22">
      <c r="O63" s="38"/>
      <c r="P63" s="38"/>
      <c r="Q63" s="38"/>
      <c r="R63" s="38"/>
      <c r="S63" s="38"/>
      <c r="T63" s="38"/>
      <c r="U63" s="38"/>
      <c r="V63" s="38"/>
    </row>
    <row r="64" spans="1:22">
      <c r="O64" s="38"/>
      <c r="P64" s="38"/>
      <c r="Q64" s="38"/>
      <c r="R64" s="38"/>
      <c r="S64" s="38"/>
      <c r="T64" s="38"/>
      <c r="U64" s="38"/>
      <c r="V64" s="38"/>
    </row>
    <row r="65" spans="15:22">
      <c r="O65" s="38"/>
      <c r="P65" s="38"/>
      <c r="Q65" s="38"/>
      <c r="R65" s="38"/>
      <c r="S65" s="38"/>
      <c r="T65" s="38"/>
      <c r="U65" s="38"/>
      <c r="V65" s="38"/>
    </row>
    <row r="66" spans="15:22">
      <c r="O66" s="38"/>
      <c r="P66" s="38"/>
      <c r="Q66" s="38"/>
      <c r="R66" s="38"/>
      <c r="S66" s="38"/>
      <c r="T66" s="38"/>
      <c r="U66" s="38"/>
      <c r="V66" s="38"/>
    </row>
    <row r="67" spans="15:22">
      <c r="O67" s="38"/>
      <c r="P67" s="38"/>
      <c r="Q67" s="38"/>
      <c r="R67" s="38"/>
      <c r="S67" s="38"/>
      <c r="T67" s="38"/>
      <c r="U67" s="38"/>
      <c r="V67" s="3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24" sqref="E2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5" spans="1:11" ht="24">
      <c r="A5" s="72" t="s">
        <v>161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21">
      <c r="I6" s="2" t="s">
        <v>135</v>
      </c>
      <c r="K6" s="2" t="s">
        <v>136</v>
      </c>
    </row>
    <row r="7" spans="1:11" ht="42">
      <c r="A7" s="2" t="s">
        <v>236</v>
      </c>
      <c r="C7" s="9" t="s">
        <v>237</v>
      </c>
      <c r="E7" s="9" t="s">
        <v>238</v>
      </c>
      <c r="G7" s="9" t="s">
        <v>239</v>
      </c>
      <c r="I7" s="10" t="s">
        <v>240</v>
      </c>
      <c r="K7" s="10" t="s">
        <v>240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G26" sqref="G26:G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5" spans="1:19" ht="24">
      <c r="A5" s="72" t="s">
        <v>241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21">
      <c r="A6" s="75"/>
      <c r="I6" s="73" t="s">
        <v>135</v>
      </c>
      <c r="J6" s="73"/>
      <c r="K6" s="73"/>
      <c r="L6" s="73"/>
      <c r="M6" s="73"/>
      <c r="O6" s="73" t="s">
        <v>136</v>
      </c>
      <c r="P6" s="73"/>
      <c r="Q6" s="73"/>
      <c r="R6" s="73"/>
      <c r="S6" s="73"/>
    </row>
    <row r="7" spans="1:19" ht="42">
      <c r="A7" s="75"/>
      <c r="C7" s="9" t="s">
        <v>242</v>
      </c>
      <c r="E7" s="9" t="s">
        <v>100</v>
      </c>
      <c r="G7" s="9" t="s">
        <v>243</v>
      </c>
      <c r="I7" s="10" t="s">
        <v>244</v>
      </c>
      <c r="J7" s="3"/>
      <c r="K7" s="10" t="s">
        <v>201</v>
      </c>
      <c r="L7" s="3"/>
      <c r="M7" s="10" t="s">
        <v>245</v>
      </c>
      <c r="O7" s="10" t="s">
        <v>244</v>
      </c>
      <c r="P7" s="3"/>
      <c r="Q7" s="10" t="s">
        <v>201</v>
      </c>
      <c r="R7" s="3"/>
      <c r="S7" s="10" t="s">
        <v>245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24"/>
  <sheetViews>
    <sheetView rightToLeft="1" workbookViewId="0">
      <selection activeCell="G10" sqref="G10"/>
    </sheetView>
  </sheetViews>
  <sheetFormatPr defaultRowHeight="12.75"/>
  <cols>
    <col min="1" max="1" width="25.140625" customWidth="1"/>
    <col min="2" max="2" width="1.28515625" customWidth="1"/>
    <col min="3" max="3" width="15.140625" bestFit="1" customWidth="1"/>
    <col min="4" max="4" width="0.7109375" customWidth="1"/>
    <col min="5" max="5" width="11.42578125" bestFit="1" customWidth="1"/>
    <col min="6" max="6" width="0.85546875" customWidth="1"/>
    <col min="7" max="7" width="15.140625" bestFit="1" customWidth="1"/>
    <col min="8" max="8" width="0.85546875" customWidth="1"/>
    <col min="9" max="9" width="15.85546875" bestFit="1" customWidth="1"/>
    <col min="10" max="10" width="0.85546875" customWidth="1"/>
    <col min="11" max="11" width="12.140625" bestFit="1" customWidth="1"/>
    <col min="12" max="12" width="1" customWidth="1"/>
    <col min="13" max="13" width="15.85546875" bestFit="1" customWidth="1"/>
    <col min="14" max="14" width="0.28515625" customWidth="1"/>
  </cols>
  <sheetData>
    <row r="1" spans="1:13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1:13" ht="24">
      <c r="A5" s="72" t="s">
        <v>246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21">
      <c r="A6" s="75"/>
      <c r="C6" s="73" t="s">
        <v>135</v>
      </c>
      <c r="D6" s="73"/>
      <c r="E6" s="73"/>
      <c r="F6" s="73"/>
      <c r="G6" s="75"/>
      <c r="I6" s="73" t="s">
        <v>136</v>
      </c>
      <c r="J6" s="73"/>
      <c r="K6" s="73"/>
      <c r="L6" s="73"/>
      <c r="M6" s="73"/>
    </row>
    <row r="7" spans="1:13" ht="21">
      <c r="A7" s="75"/>
      <c r="C7" s="10" t="s">
        <v>244</v>
      </c>
      <c r="D7" s="3"/>
      <c r="E7" s="10" t="s">
        <v>201</v>
      </c>
      <c r="F7" s="3"/>
      <c r="G7" s="47" t="s">
        <v>245</v>
      </c>
      <c r="I7" s="10" t="s">
        <v>244</v>
      </c>
      <c r="J7" s="3"/>
      <c r="K7" s="10" t="s">
        <v>201</v>
      </c>
      <c r="L7" s="3"/>
      <c r="M7" s="48" t="s">
        <v>245</v>
      </c>
    </row>
    <row r="8" spans="1:13" ht="18.75">
      <c r="A8" s="45" t="s">
        <v>263</v>
      </c>
      <c r="C8" s="22">
        <v>116863</v>
      </c>
      <c r="D8" s="21"/>
      <c r="E8" s="23">
        <v>0</v>
      </c>
      <c r="F8" s="21"/>
      <c r="G8" s="34">
        <f>C8+E8</f>
        <v>116863</v>
      </c>
      <c r="H8" s="21"/>
      <c r="I8" s="22">
        <v>72627077</v>
      </c>
      <c r="J8" s="21"/>
      <c r="K8" s="23">
        <v>0</v>
      </c>
      <c r="L8" s="21"/>
      <c r="M8" s="34">
        <f>I8+K8</f>
        <v>72627077</v>
      </c>
    </row>
    <row r="9" spans="1:13" ht="18.75">
      <c r="A9" s="6" t="s">
        <v>264</v>
      </c>
      <c r="C9" s="25">
        <v>0</v>
      </c>
      <c r="D9" s="21"/>
      <c r="E9" s="25">
        <v>0</v>
      </c>
      <c r="F9" s="21"/>
      <c r="G9" s="28">
        <f t="shared" ref="G9" si="0">C9+E9</f>
        <v>0</v>
      </c>
      <c r="H9" s="21"/>
      <c r="I9" s="24">
        <v>224350318</v>
      </c>
      <c r="J9" s="21"/>
      <c r="K9" s="24">
        <v>-206219</v>
      </c>
      <c r="L9" s="21"/>
      <c r="M9" s="34">
        <f>I9+K9</f>
        <v>224144099</v>
      </c>
    </row>
    <row r="10" spans="1:13" ht="18.75">
      <c r="A10" s="6" t="s">
        <v>23</v>
      </c>
      <c r="C10" s="24">
        <v>1844342939</v>
      </c>
      <c r="D10" s="21"/>
      <c r="E10" s="25">
        <v>-1163187</v>
      </c>
      <c r="F10" s="21"/>
      <c r="G10" s="34">
        <f>C10+E10</f>
        <v>1843179752</v>
      </c>
      <c r="H10" s="21"/>
      <c r="I10" s="24">
        <v>8530415737</v>
      </c>
      <c r="J10" s="21"/>
      <c r="K10" s="24">
        <v>-5665625</v>
      </c>
      <c r="L10" s="21"/>
      <c r="M10" s="34">
        <f>I10+K10</f>
        <v>8524750112</v>
      </c>
    </row>
    <row r="11" spans="1:13" s="16" customFormat="1" ht="21.75" thickBot="1">
      <c r="A11" s="33"/>
      <c r="C11" s="32">
        <f>SUM(C8:C10)</f>
        <v>1844459802</v>
      </c>
      <c r="D11" s="30"/>
      <c r="E11" s="52">
        <f>SUM(E8:E10)</f>
        <v>-1163187</v>
      </c>
      <c r="F11" s="30"/>
      <c r="G11" s="35">
        <f>SUM(G8:G10)</f>
        <v>1843296615</v>
      </c>
      <c r="H11" s="30"/>
      <c r="I11" s="32">
        <f>SUM(I8:I10)</f>
        <v>8827393132</v>
      </c>
      <c r="J11" s="30"/>
      <c r="K11" s="32">
        <f>SUM(K8:K10)</f>
        <v>-5871844</v>
      </c>
      <c r="L11" s="30"/>
      <c r="M11" s="35">
        <f>SUM(M8:M10)</f>
        <v>8821521288</v>
      </c>
    </row>
    <row r="12" spans="1:13" ht="13.5" thickTop="1"/>
    <row r="13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3">
      <c r="A15" s="49"/>
      <c r="B15" s="49"/>
      <c r="C15" s="39">
        <v>1844459802</v>
      </c>
      <c r="D15" s="38"/>
      <c r="E15" s="39">
        <v>1163187</v>
      </c>
      <c r="F15" s="38"/>
      <c r="G15" s="38"/>
      <c r="H15" s="38"/>
      <c r="I15" s="38"/>
      <c r="J15" s="38"/>
      <c r="K15" s="39"/>
      <c r="L15" s="38"/>
      <c r="M15" s="38"/>
    </row>
    <row r="16" spans="1:13">
      <c r="A16" s="49"/>
      <c r="B16" s="49"/>
      <c r="C16" s="38"/>
      <c r="D16" s="38"/>
      <c r="E16" s="38"/>
      <c r="F16" s="38"/>
      <c r="G16" s="38"/>
      <c r="H16" s="38"/>
      <c r="I16" s="39">
        <v>8827393132</v>
      </c>
      <c r="J16" s="38"/>
      <c r="K16" s="38">
        <v>5871844</v>
      </c>
      <c r="L16" s="38"/>
      <c r="M16" s="38"/>
    </row>
    <row r="17" spans="1:24">
      <c r="A17" s="49"/>
      <c r="B17" s="49"/>
      <c r="C17" s="38"/>
      <c r="D17" s="38"/>
      <c r="E17" s="40">
        <f>E11+E15</f>
        <v>0</v>
      </c>
      <c r="F17" s="38"/>
      <c r="G17" s="38"/>
      <c r="H17" s="38"/>
      <c r="I17" s="38"/>
      <c r="J17" s="38"/>
      <c r="K17" s="38"/>
      <c r="L17" s="38"/>
      <c r="M17" s="38"/>
    </row>
    <row r="18" spans="1:24">
      <c r="A18" s="49"/>
      <c r="B18" s="49"/>
      <c r="C18" s="40">
        <f>C11-C15</f>
        <v>0</v>
      </c>
      <c r="D18" s="38"/>
      <c r="E18" s="38"/>
      <c r="F18" s="38"/>
      <c r="G18" s="38"/>
      <c r="H18" s="38"/>
      <c r="I18" s="40">
        <f>I11-I16</f>
        <v>0</v>
      </c>
      <c r="J18" s="38"/>
      <c r="K18" s="40">
        <f>K11+K16</f>
        <v>0</v>
      </c>
      <c r="L18" s="38"/>
      <c r="M18" s="38"/>
    </row>
    <row r="19" spans="1:24">
      <c r="A19" s="49"/>
      <c r="B19" s="49"/>
      <c r="C19" s="38"/>
      <c r="D19" s="38"/>
      <c r="E19" s="38"/>
      <c r="F19" s="38"/>
      <c r="G19" s="40"/>
      <c r="H19" s="38"/>
      <c r="I19" s="38"/>
      <c r="J19" s="38"/>
      <c r="K19" s="38"/>
      <c r="L19" s="38"/>
      <c r="M19" s="40"/>
    </row>
    <row r="20" spans="1:24">
      <c r="A20" s="49"/>
      <c r="B20" s="4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24">
      <c r="A21" s="49"/>
      <c r="B21" s="4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4">
      <c r="A22" s="49"/>
      <c r="B22" s="4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X22" s="20"/>
    </row>
    <row r="23" spans="1:24">
      <c r="A23" s="49"/>
      <c r="B23" s="49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X23" s="20"/>
    </row>
    <row r="24" spans="1:24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X24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85"/>
  <sheetViews>
    <sheetView rightToLeft="1" topLeftCell="A36" workbookViewId="0">
      <selection activeCell="Q60" sqref="Q60:R60"/>
    </sheetView>
  </sheetViews>
  <sheetFormatPr defaultRowHeight="12.75"/>
  <cols>
    <col min="1" max="1" width="25" bestFit="1" customWidth="1"/>
    <col min="2" max="2" width="1.28515625" customWidth="1"/>
    <col min="3" max="3" width="10.5703125" bestFit="1" customWidth="1"/>
    <col min="4" max="4" width="1.28515625" customWidth="1"/>
    <col min="5" max="5" width="16.7109375" bestFit="1" customWidth="1"/>
    <col min="6" max="6" width="1.28515625" customWidth="1"/>
    <col min="7" max="7" width="15.85546875" bestFit="1" customWidth="1"/>
    <col min="8" max="8" width="1.28515625" customWidth="1"/>
    <col min="9" max="9" width="22" bestFit="1" customWidth="1"/>
    <col min="10" max="10" width="1.28515625" customWidth="1"/>
    <col min="11" max="11" width="11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8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</cols>
  <sheetData>
    <row r="1" spans="1:18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5" spans="1:18" ht="24">
      <c r="A5" s="72" t="s">
        <v>247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21">
      <c r="A6" s="75"/>
      <c r="C6" s="73" t="s">
        <v>135</v>
      </c>
      <c r="D6" s="73"/>
      <c r="E6" s="73"/>
      <c r="F6" s="73"/>
      <c r="G6" s="73"/>
      <c r="H6" s="73"/>
      <c r="I6" s="73"/>
      <c r="K6" s="73" t="s">
        <v>136</v>
      </c>
      <c r="L6" s="73"/>
      <c r="M6" s="73"/>
      <c r="N6" s="73"/>
      <c r="O6" s="73"/>
      <c r="P6" s="73"/>
      <c r="Q6" s="75"/>
      <c r="R6" s="75"/>
    </row>
    <row r="7" spans="1:18" ht="21">
      <c r="A7" s="75"/>
      <c r="C7" s="10" t="s">
        <v>12</v>
      </c>
      <c r="D7" s="3"/>
      <c r="E7" s="10" t="s">
        <v>248</v>
      </c>
      <c r="F7" s="3"/>
      <c r="G7" s="10" t="s">
        <v>249</v>
      </c>
      <c r="H7" s="3"/>
      <c r="I7" s="48" t="s">
        <v>250</v>
      </c>
      <c r="K7" s="10" t="s">
        <v>12</v>
      </c>
      <c r="L7" s="3"/>
      <c r="M7" s="10" t="s">
        <v>248</v>
      </c>
      <c r="N7" s="3"/>
      <c r="O7" s="10" t="s">
        <v>249</v>
      </c>
      <c r="P7" s="3"/>
      <c r="Q7" s="93" t="s">
        <v>250</v>
      </c>
      <c r="R7" s="93"/>
    </row>
    <row r="8" spans="1:18" ht="18.75">
      <c r="A8" s="45" t="s">
        <v>56</v>
      </c>
      <c r="C8" s="22">
        <v>250000</v>
      </c>
      <c r="D8" s="21"/>
      <c r="E8" s="22">
        <v>1702310630</v>
      </c>
      <c r="F8" s="21"/>
      <c r="G8" s="22">
        <v>1824905501</v>
      </c>
      <c r="H8" s="21"/>
      <c r="I8" s="34">
        <f>E8-G8</f>
        <v>-122594871</v>
      </c>
      <c r="J8" s="21"/>
      <c r="K8" s="23">
        <v>500000</v>
      </c>
      <c r="L8" s="21"/>
      <c r="M8" s="22">
        <v>3971229779</v>
      </c>
      <c r="N8" s="21"/>
      <c r="O8" s="22">
        <v>3649811003</v>
      </c>
      <c r="P8" s="21"/>
      <c r="Q8" s="86">
        <f>M8-O8</f>
        <v>321418776</v>
      </c>
      <c r="R8" s="86"/>
    </row>
    <row r="9" spans="1:18" ht="18.75">
      <c r="A9" s="6" t="s">
        <v>43</v>
      </c>
      <c r="C9" s="24">
        <v>4220000</v>
      </c>
      <c r="D9" s="21"/>
      <c r="E9" s="24">
        <v>20773716674</v>
      </c>
      <c r="F9" s="21"/>
      <c r="G9" s="24">
        <v>24279455420</v>
      </c>
      <c r="H9" s="21"/>
      <c r="I9" s="34">
        <f t="shared" ref="I9:I59" si="0">E9-G9</f>
        <v>-3505738746</v>
      </c>
      <c r="J9" s="21"/>
      <c r="K9" s="25">
        <v>5020000</v>
      </c>
      <c r="L9" s="21"/>
      <c r="M9" s="24">
        <v>24926857594</v>
      </c>
      <c r="N9" s="21"/>
      <c r="O9" s="24">
        <v>28882195784</v>
      </c>
      <c r="P9" s="21"/>
      <c r="Q9" s="86">
        <f t="shared" ref="Q9:Q59" si="1">M9-O9</f>
        <v>-3955338190</v>
      </c>
      <c r="R9" s="86"/>
    </row>
    <row r="10" spans="1:18" ht="18.75">
      <c r="A10" s="6" t="s">
        <v>66</v>
      </c>
      <c r="C10" s="24">
        <v>281250</v>
      </c>
      <c r="D10" s="21"/>
      <c r="E10" s="24">
        <v>5178065068</v>
      </c>
      <c r="F10" s="21"/>
      <c r="G10" s="24">
        <v>4498076250</v>
      </c>
      <c r="H10" s="21"/>
      <c r="I10" s="34">
        <f t="shared" si="0"/>
        <v>679988818</v>
      </c>
      <c r="J10" s="21"/>
      <c r="K10" s="25">
        <v>281250</v>
      </c>
      <c r="L10" s="21"/>
      <c r="M10" s="24">
        <v>5178065068</v>
      </c>
      <c r="N10" s="21"/>
      <c r="O10" s="24">
        <v>4498076250</v>
      </c>
      <c r="P10" s="21"/>
      <c r="Q10" s="86">
        <f t="shared" si="1"/>
        <v>679988818</v>
      </c>
      <c r="R10" s="86"/>
    </row>
    <row r="11" spans="1:18" ht="18.75">
      <c r="A11" s="6" t="s">
        <v>140</v>
      </c>
      <c r="C11" s="25">
        <v>0</v>
      </c>
      <c r="D11" s="26"/>
      <c r="E11" s="25">
        <v>0</v>
      </c>
      <c r="F11" s="26"/>
      <c r="G11" s="25">
        <v>0</v>
      </c>
      <c r="H11" s="26"/>
      <c r="I11" s="28">
        <f t="shared" si="0"/>
        <v>0</v>
      </c>
      <c r="J11" s="21"/>
      <c r="K11" s="25">
        <v>1900000</v>
      </c>
      <c r="L11" s="21"/>
      <c r="M11" s="24">
        <v>4117355187</v>
      </c>
      <c r="N11" s="21"/>
      <c r="O11" s="24">
        <v>4799173995</v>
      </c>
      <c r="P11" s="21"/>
      <c r="Q11" s="86">
        <f t="shared" si="1"/>
        <v>-681818808</v>
      </c>
      <c r="R11" s="86"/>
    </row>
    <row r="12" spans="1:18" ht="18.75">
      <c r="A12" s="6" t="s">
        <v>30</v>
      </c>
      <c r="C12" s="25">
        <v>0</v>
      </c>
      <c r="D12" s="26"/>
      <c r="E12" s="25">
        <v>0</v>
      </c>
      <c r="F12" s="26"/>
      <c r="G12" s="25">
        <v>0</v>
      </c>
      <c r="H12" s="26"/>
      <c r="I12" s="28">
        <f t="shared" si="0"/>
        <v>0</v>
      </c>
      <c r="J12" s="21"/>
      <c r="K12" s="25">
        <v>3000000</v>
      </c>
      <c r="L12" s="21"/>
      <c r="M12" s="24">
        <v>10591073756</v>
      </c>
      <c r="N12" s="21"/>
      <c r="O12" s="24">
        <v>10534878234</v>
      </c>
      <c r="P12" s="21"/>
      <c r="Q12" s="86">
        <f t="shared" si="1"/>
        <v>56195522</v>
      </c>
      <c r="R12" s="86"/>
    </row>
    <row r="13" spans="1:18" ht="18.75">
      <c r="A13" s="6" t="s">
        <v>53</v>
      </c>
      <c r="C13" s="25">
        <v>0</v>
      </c>
      <c r="D13" s="26"/>
      <c r="E13" s="25">
        <v>0</v>
      </c>
      <c r="F13" s="26"/>
      <c r="G13" s="25">
        <v>0</v>
      </c>
      <c r="H13" s="26"/>
      <c r="I13" s="28">
        <f t="shared" si="0"/>
        <v>0</v>
      </c>
      <c r="J13" s="21"/>
      <c r="K13" s="25">
        <v>131194</v>
      </c>
      <c r="L13" s="21"/>
      <c r="M13" s="24">
        <v>2170078906</v>
      </c>
      <c r="N13" s="21"/>
      <c r="O13" s="24">
        <v>2550151812</v>
      </c>
      <c r="P13" s="21"/>
      <c r="Q13" s="86">
        <f t="shared" si="1"/>
        <v>-380072906</v>
      </c>
      <c r="R13" s="86"/>
    </row>
    <row r="14" spans="1:18" ht="18.75">
      <c r="A14" s="6" t="s">
        <v>50</v>
      </c>
      <c r="C14" s="25">
        <v>0</v>
      </c>
      <c r="D14" s="26"/>
      <c r="E14" s="25">
        <v>0</v>
      </c>
      <c r="F14" s="26"/>
      <c r="G14" s="25">
        <v>0</v>
      </c>
      <c r="H14" s="26"/>
      <c r="I14" s="28">
        <f t="shared" si="0"/>
        <v>0</v>
      </c>
      <c r="J14" s="21"/>
      <c r="K14" s="25">
        <v>870000</v>
      </c>
      <c r="L14" s="21"/>
      <c r="M14" s="24">
        <v>22834228334</v>
      </c>
      <c r="N14" s="21"/>
      <c r="O14" s="24">
        <v>21984409800</v>
      </c>
      <c r="P14" s="21"/>
      <c r="Q14" s="86">
        <f t="shared" si="1"/>
        <v>849818534</v>
      </c>
      <c r="R14" s="86"/>
    </row>
    <row r="15" spans="1:18" ht="18.75">
      <c r="A15" s="6" t="s">
        <v>64</v>
      </c>
      <c r="C15" s="25">
        <v>0</v>
      </c>
      <c r="D15" s="26"/>
      <c r="E15" s="25">
        <v>0</v>
      </c>
      <c r="F15" s="26"/>
      <c r="G15" s="25">
        <v>0</v>
      </c>
      <c r="H15" s="26"/>
      <c r="I15" s="28">
        <f t="shared" si="0"/>
        <v>0</v>
      </c>
      <c r="J15" s="21"/>
      <c r="K15" s="25">
        <v>6888155</v>
      </c>
      <c r="L15" s="21"/>
      <c r="M15" s="24">
        <v>48678053731</v>
      </c>
      <c r="N15" s="21"/>
      <c r="O15" s="24">
        <v>45819526760</v>
      </c>
      <c r="P15" s="21"/>
      <c r="Q15" s="86">
        <f t="shared" si="1"/>
        <v>2858526971</v>
      </c>
      <c r="R15" s="86"/>
    </row>
    <row r="16" spans="1:18" ht="18.75">
      <c r="A16" s="6" t="s">
        <v>25</v>
      </c>
      <c r="C16" s="25">
        <v>0</v>
      </c>
      <c r="D16" s="26"/>
      <c r="E16" s="25">
        <v>0</v>
      </c>
      <c r="F16" s="26"/>
      <c r="G16" s="25">
        <v>0</v>
      </c>
      <c r="H16" s="26"/>
      <c r="I16" s="28">
        <f t="shared" si="0"/>
        <v>0</v>
      </c>
      <c r="J16" s="21"/>
      <c r="K16" s="25">
        <v>1</v>
      </c>
      <c r="L16" s="21"/>
      <c r="M16" s="24">
        <v>1</v>
      </c>
      <c r="N16" s="21"/>
      <c r="O16" s="24">
        <v>2466</v>
      </c>
      <c r="P16" s="21"/>
      <c r="Q16" s="86">
        <f t="shared" si="1"/>
        <v>-2465</v>
      </c>
      <c r="R16" s="86"/>
    </row>
    <row r="17" spans="1:18" ht="18.75">
      <c r="A17" s="6" t="s">
        <v>69</v>
      </c>
      <c r="C17" s="25">
        <v>0</v>
      </c>
      <c r="D17" s="26"/>
      <c r="E17" s="25">
        <v>0</v>
      </c>
      <c r="F17" s="26"/>
      <c r="G17" s="25">
        <v>0</v>
      </c>
      <c r="H17" s="26"/>
      <c r="I17" s="28">
        <f t="shared" si="0"/>
        <v>0</v>
      </c>
      <c r="J17" s="21"/>
      <c r="K17" s="25">
        <v>50000</v>
      </c>
      <c r="L17" s="21"/>
      <c r="M17" s="24">
        <v>949317759</v>
      </c>
      <c r="N17" s="21"/>
      <c r="O17" s="24">
        <v>908064674</v>
      </c>
      <c r="P17" s="21"/>
      <c r="Q17" s="86">
        <f t="shared" si="1"/>
        <v>41253085</v>
      </c>
      <c r="R17" s="86"/>
    </row>
    <row r="18" spans="1:18" ht="18.75">
      <c r="A18" s="6" t="s">
        <v>24</v>
      </c>
      <c r="C18" s="25">
        <v>0</v>
      </c>
      <c r="D18" s="26"/>
      <c r="E18" s="25">
        <v>0</v>
      </c>
      <c r="F18" s="26"/>
      <c r="G18" s="25">
        <v>0</v>
      </c>
      <c r="H18" s="26"/>
      <c r="I18" s="28">
        <f t="shared" si="0"/>
        <v>0</v>
      </c>
      <c r="J18" s="21"/>
      <c r="K18" s="25">
        <v>19020485</v>
      </c>
      <c r="L18" s="21"/>
      <c r="M18" s="24">
        <v>48747206492</v>
      </c>
      <c r="N18" s="21"/>
      <c r="O18" s="24">
        <v>40497396980</v>
      </c>
      <c r="P18" s="21"/>
      <c r="Q18" s="86">
        <f t="shared" si="1"/>
        <v>8249809512</v>
      </c>
      <c r="R18" s="86"/>
    </row>
    <row r="19" spans="1:18" ht="18.75">
      <c r="A19" s="6" t="s">
        <v>141</v>
      </c>
      <c r="C19" s="25">
        <v>0</v>
      </c>
      <c r="D19" s="26"/>
      <c r="E19" s="25">
        <v>0</v>
      </c>
      <c r="F19" s="26"/>
      <c r="G19" s="25">
        <v>0</v>
      </c>
      <c r="H19" s="26"/>
      <c r="I19" s="28">
        <f t="shared" si="0"/>
        <v>0</v>
      </c>
      <c r="J19" s="21"/>
      <c r="K19" s="25">
        <v>100000</v>
      </c>
      <c r="L19" s="21"/>
      <c r="M19" s="24">
        <v>1414533164</v>
      </c>
      <c r="N19" s="21"/>
      <c r="O19" s="24">
        <v>1206118235</v>
      </c>
      <c r="P19" s="21"/>
      <c r="Q19" s="86">
        <f t="shared" si="1"/>
        <v>208414929</v>
      </c>
      <c r="R19" s="86"/>
    </row>
    <row r="20" spans="1:18" ht="18.75">
      <c r="A20" s="6" t="s">
        <v>23</v>
      </c>
      <c r="C20" s="25">
        <v>0</v>
      </c>
      <c r="D20" s="26"/>
      <c r="E20" s="25">
        <v>0</v>
      </c>
      <c r="F20" s="26"/>
      <c r="G20" s="25">
        <v>0</v>
      </c>
      <c r="H20" s="26"/>
      <c r="I20" s="28">
        <f t="shared" si="0"/>
        <v>0</v>
      </c>
      <c r="J20" s="21"/>
      <c r="K20" s="25">
        <v>12634518</v>
      </c>
      <c r="L20" s="21"/>
      <c r="M20" s="24">
        <v>7284730806</v>
      </c>
      <c r="N20" s="21"/>
      <c r="O20" s="24">
        <v>7678301381</v>
      </c>
      <c r="P20" s="21"/>
      <c r="Q20" s="86">
        <f t="shared" si="1"/>
        <v>-393570575</v>
      </c>
      <c r="R20" s="86"/>
    </row>
    <row r="21" spans="1:18" ht="18.75">
      <c r="A21" s="6" t="s">
        <v>20</v>
      </c>
      <c r="C21" s="25">
        <v>0</v>
      </c>
      <c r="D21" s="26"/>
      <c r="E21" s="25">
        <v>0</v>
      </c>
      <c r="F21" s="26"/>
      <c r="G21" s="25">
        <v>0</v>
      </c>
      <c r="H21" s="26"/>
      <c r="I21" s="28">
        <f t="shared" si="0"/>
        <v>0</v>
      </c>
      <c r="J21" s="21"/>
      <c r="K21" s="25">
        <v>12361427</v>
      </c>
      <c r="L21" s="21"/>
      <c r="M21" s="24">
        <v>12498256154</v>
      </c>
      <c r="N21" s="21"/>
      <c r="O21" s="24">
        <v>8889468246</v>
      </c>
      <c r="P21" s="21"/>
      <c r="Q21" s="86">
        <f t="shared" si="1"/>
        <v>3608787908</v>
      </c>
      <c r="R21" s="86"/>
    </row>
    <row r="22" spans="1:18" ht="18.75">
      <c r="A22" s="6" t="s">
        <v>51</v>
      </c>
      <c r="C22" s="25">
        <v>0</v>
      </c>
      <c r="D22" s="26"/>
      <c r="E22" s="25">
        <v>0</v>
      </c>
      <c r="F22" s="26"/>
      <c r="G22" s="25">
        <v>0</v>
      </c>
      <c r="H22" s="26"/>
      <c r="I22" s="28">
        <f t="shared" si="0"/>
        <v>0</v>
      </c>
      <c r="J22" s="21"/>
      <c r="K22" s="25">
        <v>428997</v>
      </c>
      <c r="L22" s="21"/>
      <c r="M22" s="24">
        <v>5498215644</v>
      </c>
      <c r="N22" s="21"/>
      <c r="O22" s="24">
        <v>3663157978</v>
      </c>
      <c r="P22" s="21"/>
      <c r="Q22" s="86">
        <f t="shared" si="1"/>
        <v>1835057666</v>
      </c>
      <c r="R22" s="86"/>
    </row>
    <row r="23" spans="1:18" ht="18.75">
      <c r="A23" s="6" t="s">
        <v>142</v>
      </c>
      <c r="C23" s="25">
        <v>0</v>
      </c>
      <c r="D23" s="26"/>
      <c r="E23" s="25">
        <v>0</v>
      </c>
      <c r="F23" s="26"/>
      <c r="G23" s="25">
        <v>0</v>
      </c>
      <c r="H23" s="26"/>
      <c r="I23" s="28">
        <f t="shared" si="0"/>
        <v>0</v>
      </c>
      <c r="J23" s="21"/>
      <c r="K23" s="25">
        <v>2000000</v>
      </c>
      <c r="L23" s="21"/>
      <c r="M23" s="24">
        <v>24274701127</v>
      </c>
      <c r="N23" s="21"/>
      <c r="O23" s="24">
        <v>28847331000</v>
      </c>
      <c r="P23" s="21"/>
      <c r="Q23" s="86">
        <f t="shared" si="1"/>
        <v>-4572629873</v>
      </c>
      <c r="R23" s="86"/>
    </row>
    <row r="24" spans="1:18" ht="18.75">
      <c r="A24" s="6" t="s">
        <v>55</v>
      </c>
      <c r="C24" s="25">
        <v>0</v>
      </c>
      <c r="D24" s="26"/>
      <c r="E24" s="25">
        <v>0</v>
      </c>
      <c r="F24" s="26"/>
      <c r="G24" s="25">
        <v>0</v>
      </c>
      <c r="H24" s="26"/>
      <c r="I24" s="28">
        <f t="shared" si="0"/>
        <v>0</v>
      </c>
      <c r="J24" s="21"/>
      <c r="K24" s="25">
        <v>1200001</v>
      </c>
      <c r="L24" s="21"/>
      <c r="M24" s="24">
        <v>2971150166</v>
      </c>
      <c r="N24" s="21"/>
      <c r="O24" s="24">
        <v>5847404596</v>
      </c>
      <c r="P24" s="21"/>
      <c r="Q24" s="86">
        <f t="shared" si="1"/>
        <v>-2876254430</v>
      </c>
      <c r="R24" s="86"/>
    </row>
    <row r="25" spans="1:18" ht="18.75">
      <c r="A25" s="6" t="s">
        <v>143</v>
      </c>
      <c r="C25" s="25">
        <v>0</v>
      </c>
      <c r="D25" s="26"/>
      <c r="E25" s="25">
        <v>0</v>
      </c>
      <c r="F25" s="26"/>
      <c r="G25" s="25">
        <v>0</v>
      </c>
      <c r="H25" s="26"/>
      <c r="I25" s="28">
        <f t="shared" si="0"/>
        <v>0</v>
      </c>
      <c r="J25" s="21"/>
      <c r="K25" s="25">
        <v>4000000</v>
      </c>
      <c r="L25" s="21"/>
      <c r="M25" s="24">
        <v>18904843058</v>
      </c>
      <c r="N25" s="21"/>
      <c r="O25" s="24">
        <v>15980347800</v>
      </c>
      <c r="P25" s="21"/>
      <c r="Q25" s="86">
        <f t="shared" si="1"/>
        <v>2924495258</v>
      </c>
      <c r="R25" s="86"/>
    </row>
    <row r="26" spans="1:18" ht="18.75">
      <c r="A26" s="6" t="s">
        <v>144</v>
      </c>
      <c r="C26" s="25">
        <v>0</v>
      </c>
      <c r="D26" s="26"/>
      <c r="E26" s="25">
        <v>0</v>
      </c>
      <c r="F26" s="26"/>
      <c r="G26" s="25">
        <v>0</v>
      </c>
      <c r="H26" s="26"/>
      <c r="I26" s="28">
        <f t="shared" si="0"/>
        <v>0</v>
      </c>
      <c r="J26" s="21"/>
      <c r="K26" s="25">
        <v>1100000</v>
      </c>
      <c r="L26" s="21"/>
      <c r="M26" s="24">
        <v>11022026523</v>
      </c>
      <c r="N26" s="21"/>
      <c r="O26" s="24">
        <v>12279499650</v>
      </c>
      <c r="P26" s="21"/>
      <c r="Q26" s="86">
        <f t="shared" si="1"/>
        <v>-1257473127</v>
      </c>
      <c r="R26" s="86"/>
    </row>
    <row r="27" spans="1:18" ht="18.75">
      <c r="A27" s="6" t="s">
        <v>33</v>
      </c>
      <c r="C27" s="25">
        <v>0</v>
      </c>
      <c r="D27" s="26"/>
      <c r="E27" s="25">
        <v>0</v>
      </c>
      <c r="F27" s="26"/>
      <c r="G27" s="25">
        <v>0</v>
      </c>
      <c r="H27" s="26"/>
      <c r="I27" s="28">
        <f t="shared" si="0"/>
        <v>0</v>
      </c>
      <c r="J27" s="21"/>
      <c r="K27" s="25">
        <v>250000</v>
      </c>
      <c r="L27" s="21"/>
      <c r="M27" s="24">
        <v>11357021333</v>
      </c>
      <c r="N27" s="21"/>
      <c r="O27" s="24">
        <v>11623044150</v>
      </c>
      <c r="P27" s="21"/>
      <c r="Q27" s="86">
        <f t="shared" si="1"/>
        <v>-266022817</v>
      </c>
      <c r="R27" s="86"/>
    </row>
    <row r="28" spans="1:18" ht="18.75">
      <c r="A28" s="6" t="s">
        <v>145</v>
      </c>
      <c r="C28" s="25">
        <v>0</v>
      </c>
      <c r="D28" s="26"/>
      <c r="E28" s="25">
        <v>0</v>
      </c>
      <c r="F28" s="26"/>
      <c r="G28" s="25">
        <v>0</v>
      </c>
      <c r="H28" s="26"/>
      <c r="I28" s="28">
        <f t="shared" si="0"/>
        <v>0</v>
      </c>
      <c r="J28" s="21"/>
      <c r="K28" s="25">
        <v>800000</v>
      </c>
      <c r="L28" s="21"/>
      <c r="M28" s="24">
        <v>9097545654</v>
      </c>
      <c r="N28" s="21"/>
      <c r="O28" s="24">
        <v>8767954052</v>
      </c>
      <c r="P28" s="21"/>
      <c r="Q28" s="86">
        <f t="shared" si="1"/>
        <v>329591602</v>
      </c>
      <c r="R28" s="86"/>
    </row>
    <row r="29" spans="1:18" ht="18.75">
      <c r="A29" s="6" t="s">
        <v>71</v>
      </c>
      <c r="C29" s="25">
        <v>0</v>
      </c>
      <c r="D29" s="26"/>
      <c r="E29" s="25">
        <v>0</v>
      </c>
      <c r="F29" s="26"/>
      <c r="G29" s="25">
        <v>0</v>
      </c>
      <c r="H29" s="26"/>
      <c r="I29" s="28">
        <f t="shared" si="0"/>
        <v>0</v>
      </c>
      <c r="J29" s="21"/>
      <c r="K29" s="25">
        <v>400000</v>
      </c>
      <c r="L29" s="21"/>
      <c r="M29" s="24">
        <v>2544768007</v>
      </c>
      <c r="N29" s="21"/>
      <c r="O29" s="24">
        <v>1834922634</v>
      </c>
      <c r="P29" s="21"/>
      <c r="Q29" s="86">
        <f t="shared" si="1"/>
        <v>709845373</v>
      </c>
      <c r="R29" s="86"/>
    </row>
    <row r="30" spans="1:18" ht="18.75">
      <c r="A30" s="6" t="s">
        <v>146</v>
      </c>
      <c r="C30" s="25">
        <v>0</v>
      </c>
      <c r="D30" s="26"/>
      <c r="E30" s="25">
        <v>0</v>
      </c>
      <c r="F30" s="26"/>
      <c r="G30" s="25">
        <v>0</v>
      </c>
      <c r="H30" s="26"/>
      <c r="I30" s="28">
        <f t="shared" si="0"/>
        <v>0</v>
      </c>
      <c r="J30" s="21"/>
      <c r="K30" s="25">
        <v>75</v>
      </c>
      <c r="L30" s="21"/>
      <c r="M30" s="24">
        <v>5821905</v>
      </c>
      <c r="N30" s="21"/>
      <c r="O30" s="24">
        <v>4112010</v>
      </c>
      <c r="P30" s="21"/>
      <c r="Q30" s="86">
        <f t="shared" si="1"/>
        <v>1709895</v>
      </c>
      <c r="R30" s="86"/>
    </row>
    <row r="31" spans="1:18" ht="18.75">
      <c r="A31" s="6" t="s">
        <v>37</v>
      </c>
      <c r="C31" s="25">
        <v>0</v>
      </c>
      <c r="D31" s="26"/>
      <c r="E31" s="25">
        <v>0</v>
      </c>
      <c r="F31" s="26"/>
      <c r="G31" s="25">
        <v>0</v>
      </c>
      <c r="H31" s="26"/>
      <c r="I31" s="28">
        <f t="shared" si="0"/>
        <v>0</v>
      </c>
      <c r="J31" s="21"/>
      <c r="K31" s="25">
        <v>900000</v>
      </c>
      <c r="L31" s="21"/>
      <c r="M31" s="24">
        <v>3614365837</v>
      </c>
      <c r="N31" s="21"/>
      <c r="O31" s="24">
        <v>2934412025</v>
      </c>
      <c r="P31" s="21"/>
      <c r="Q31" s="86">
        <f t="shared" si="1"/>
        <v>679953812</v>
      </c>
      <c r="R31" s="86"/>
    </row>
    <row r="32" spans="1:18" ht="18.75">
      <c r="A32" s="6" t="s">
        <v>62</v>
      </c>
      <c r="C32" s="25">
        <v>0</v>
      </c>
      <c r="D32" s="26"/>
      <c r="E32" s="25">
        <v>0</v>
      </c>
      <c r="F32" s="26"/>
      <c r="G32" s="25">
        <v>0</v>
      </c>
      <c r="H32" s="26"/>
      <c r="I32" s="28">
        <f t="shared" si="0"/>
        <v>0</v>
      </c>
      <c r="J32" s="21"/>
      <c r="K32" s="25">
        <v>600000</v>
      </c>
      <c r="L32" s="21"/>
      <c r="M32" s="24">
        <v>9196589371</v>
      </c>
      <c r="N32" s="21"/>
      <c r="O32" s="24">
        <v>8956124782</v>
      </c>
      <c r="P32" s="21"/>
      <c r="Q32" s="86">
        <f t="shared" si="1"/>
        <v>240464589</v>
      </c>
      <c r="R32" s="86"/>
    </row>
    <row r="33" spans="1:18" ht="18.75">
      <c r="A33" s="6" t="s">
        <v>68</v>
      </c>
      <c r="C33" s="25">
        <v>0</v>
      </c>
      <c r="D33" s="26"/>
      <c r="E33" s="25">
        <v>0</v>
      </c>
      <c r="F33" s="26"/>
      <c r="G33" s="25">
        <v>0</v>
      </c>
      <c r="H33" s="26"/>
      <c r="I33" s="28">
        <f t="shared" si="0"/>
        <v>0</v>
      </c>
      <c r="J33" s="21"/>
      <c r="K33" s="25">
        <v>2</v>
      </c>
      <c r="L33" s="21"/>
      <c r="M33" s="24">
        <v>2</v>
      </c>
      <c r="N33" s="21"/>
      <c r="O33" s="24">
        <v>5078</v>
      </c>
      <c r="P33" s="21"/>
      <c r="Q33" s="86">
        <f t="shared" si="1"/>
        <v>-5076</v>
      </c>
      <c r="R33" s="86"/>
    </row>
    <row r="34" spans="1:18" ht="18.75">
      <c r="A34" s="6" t="s">
        <v>147</v>
      </c>
      <c r="C34" s="25">
        <v>0</v>
      </c>
      <c r="D34" s="26"/>
      <c r="E34" s="25">
        <v>0</v>
      </c>
      <c r="F34" s="26"/>
      <c r="G34" s="25">
        <v>0</v>
      </c>
      <c r="H34" s="26"/>
      <c r="I34" s="28">
        <f t="shared" si="0"/>
        <v>0</v>
      </c>
      <c r="J34" s="21"/>
      <c r="K34" s="25">
        <v>9262001</v>
      </c>
      <c r="L34" s="21"/>
      <c r="M34" s="24">
        <v>5285948504</v>
      </c>
      <c r="N34" s="21"/>
      <c r="O34" s="24">
        <v>3126756441</v>
      </c>
      <c r="P34" s="21"/>
      <c r="Q34" s="86">
        <f t="shared" si="1"/>
        <v>2159192063</v>
      </c>
      <c r="R34" s="86"/>
    </row>
    <row r="35" spans="1:18" ht="18.75">
      <c r="A35" s="6" t="s">
        <v>148</v>
      </c>
      <c r="C35" s="25">
        <v>0</v>
      </c>
      <c r="D35" s="26"/>
      <c r="E35" s="25">
        <v>0</v>
      </c>
      <c r="F35" s="26"/>
      <c r="G35" s="25">
        <v>0</v>
      </c>
      <c r="H35" s="26"/>
      <c r="I35" s="28">
        <f t="shared" si="0"/>
        <v>0</v>
      </c>
      <c r="J35" s="21"/>
      <c r="K35" s="25">
        <v>34951</v>
      </c>
      <c r="L35" s="21"/>
      <c r="M35" s="24">
        <v>228596138</v>
      </c>
      <c r="N35" s="21"/>
      <c r="O35" s="24">
        <v>208799706</v>
      </c>
      <c r="P35" s="21"/>
      <c r="Q35" s="86">
        <f t="shared" si="1"/>
        <v>19796432</v>
      </c>
      <c r="R35" s="86"/>
    </row>
    <row r="36" spans="1:18" ht="18.75">
      <c r="A36" s="6" t="s">
        <v>67</v>
      </c>
      <c r="C36" s="25">
        <v>0</v>
      </c>
      <c r="D36" s="26"/>
      <c r="E36" s="25">
        <v>0</v>
      </c>
      <c r="F36" s="26"/>
      <c r="G36" s="25">
        <v>0</v>
      </c>
      <c r="H36" s="26"/>
      <c r="I36" s="28">
        <f t="shared" si="0"/>
        <v>0</v>
      </c>
      <c r="J36" s="21"/>
      <c r="K36" s="25">
        <v>200000</v>
      </c>
      <c r="L36" s="21"/>
      <c r="M36" s="24">
        <v>2355898511</v>
      </c>
      <c r="N36" s="21"/>
      <c r="O36" s="24">
        <v>1994064300</v>
      </c>
      <c r="P36" s="21"/>
      <c r="Q36" s="86">
        <f t="shared" si="1"/>
        <v>361834211</v>
      </c>
      <c r="R36" s="86"/>
    </row>
    <row r="37" spans="1:18" ht="18.75">
      <c r="A37" s="6" t="s">
        <v>149</v>
      </c>
      <c r="C37" s="25">
        <v>0</v>
      </c>
      <c r="D37" s="26"/>
      <c r="E37" s="25">
        <v>0</v>
      </c>
      <c r="F37" s="26"/>
      <c r="G37" s="25">
        <v>0</v>
      </c>
      <c r="H37" s="26"/>
      <c r="I37" s="28">
        <f t="shared" si="0"/>
        <v>0</v>
      </c>
      <c r="J37" s="21"/>
      <c r="K37" s="25">
        <v>2771416</v>
      </c>
      <c r="L37" s="21"/>
      <c r="M37" s="24">
        <v>4033210397</v>
      </c>
      <c r="N37" s="21"/>
      <c r="O37" s="24">
        <v>4385842311</v>
      </c>
      <c r="P37" s="21"/>
      <c r="Q37" s="86">
        <f t="shared" si="1"/>
        <v>-352631914</v>
      </c>
      <c r="R37" s="86"/>
    </row>
    <row r="38" spans="1:18" ht="18.75">
      <c r="A38" s="6" t="s">
        <v>45</v>
      </c>
      <c r="C38" s="25">
        <v>0</v>
      </c>
      <c r="D38" s="26"/>
      <c r="E38" s="25">
        <v>0</v>
      </c>
      <c r="F38" s="26"/>
      <c r="G38" s="25">
        <v>0</v>
      </c>
      <c r="H38" s="26"/>
      <c r="I38" s="28">
        <f t="shared" si="0"/>
        <v>0</v>
      </c>
      <c r="J38" s="21"/>
      <c r="K38" s="25">
        <v>100000</v>
      </c>
      <c r="L38" s="21"/>
      <c r="M38" s="24">
        <v>2000028600</v>
      </c>
      <c r="N38" s="21"/>
      <c r="O38" s="24">
        <v>2278362600</v>
      </c>
      <c r="P38" s="21"/>
      <c r="Q38" s="86">
        <f t="shared" si="1"/>
        <v>-278334000</v>
      </c>
      <c r="R38" s="86"/>
    </row>
    <row r="39" spans="1:18" ht="18.75">
      <c r="A39" s="6" t="s">
        <v>150</v>
      </c>
      <c r="C39" s="25">
        <v>0</v>
      </c>
      <c r="D39" s="26"/>
      <c r="E39" s="25">
        <v>0</v>
      </c>
      <c r="F39" s="26"/>
      <c r="G39" s="25">
        <v>0</v>
      </c>
      <c r="H39" s="26"/>
      <c r="I39" s="28">
        <f t="shared" si="0"/>
        <v>0</v>
      </c>
      <c r="J39" s="21"/>
      <c r="K39" s="25">
        <v>3208556</v>
      </c>
      <c r="L39" s="21"/>
      <c r="M39" s="24">
        <v>6630897976</v>
      </c>
      <c r="N39" s="21"/>
      <c r="O39" s="24">
        <v>6429961625</v>
      </c>
      <c r="P39" s="21"/>
      <c r="Q39" s="86">
        <f t="shared" si="1"/>
        <v>200936351</v>
      </c>
      <c r="R39" s="86"/>
    </row>
    <row r="40" spans="1:18" ht="18.75">
      <c r="A40" s="6" t="s">
        <v>151</v>
      </c>
      <c r="C40" s="25">
        <v>0</v>
      </c>
      <c r="D40" s="26"/>
      <c r="E40" s="25">
        <v>0</v>
      </c>
      <c r="F40" s="26"/>
      <c r="G40" s="25">
        <v>0</v>
      </c>
      <c r="H40" s="26"/>
      <c r="I40" s="28">
        <f t="shared" si="0"/>
        <v>0</v>
      </c>
      <c r="J40" s="21"/>
      <c r="K40" s="25">
        <v>700000</v>
      </c>
      <c r="L40" s="21"/>
      <c r="M40" s="24">
        <v>2726977377</v>
      </c>
      <c r="N40" s="21"/>
      <c r="O40" s="24">
        <v>2868231870</v>
      </c>
      <c r="P40" s="21"/>
      <c r="Q40" s="86">
        <f t="shared" si="1"/>
        <v>-141254493</v>
      </c>
      <c r="R40" s="86"/>
    </row>
    <row r="41" spans="1:18" ht="18.75">
      <c r="A41" s="6" t="s">
        <v>21</v>
      </c>
      <c r="C41" s="25">
        <v>0</v>
      </c>
      <c r="D41" s="26"/>
      <c r="E41" s="25">
        <v>0</v>
      </c>
      <c r="F41" s="26"/>
      <c r="G41" s="25">
        <v>0</v>
      </c>
      <c r="H41" s="26"/>
      <c r="I41" s="28">
        <f t="shared" si="0"/>
        <v>0</v>
      </c>
      <c r="J41" s="21"/>
      <c r="K41" s="25">
        <v>300000</v>
      </c>
      <c r="L41" s="21"/>
      <c r="M41" s="24">
        <v>4422528745</v>
      </c>
      <c r="N41" s="21"/>
      <c r="O41" s="24">
        <v>4291313706</v>
      </c>
      <c r="P41" s="21"/>
      <c r="Q41" s="86">
        <f t="shared" si="1"/>
        <v>131215039</v>
      </c>
      <c r="R41" s="86"/>
    </row>
    <row r="42" spans="1:18" ht="18.75">
      <c r="A42" s="6" t="s">
        <v>63</v>
      </c>
      <c r="C42" s="25">
        <v>0</v>
      </c>
      <c r="D42" s="26"/>
      <c r="E42" s="25">
        <v>0</v>
      </c>
      <c r="F42" s="26"/>
      <c r="G42" s="25">
        <v>0</v>
      </c>
      <c r="H42" s="26"/>
      <c r="I42" s="28">
        <f t="shared" si="0"/>
        <v>0</v>
      </c>
      <c r="J42" s="21"/>
      <c r="K42" s="25">
        <v>175000</v>
      </c>
      <c r="L42" s="21"/>
      <c r="M42" s="24">
        <v>7955879275</v>
      </c>
      <c r="N42" s="21"/>
      <c r="O42" s="24">
        <v>7339157911</v>
      </c>
      <c r="P42" s="21"/>
      <c r="Q42" s="86">
        <f t="shared" si="1"/>
        <v>616721364</v>
      </c>
      <c r="R42" s="86"/>
    </row>
    <row r="43" spans="1:18" ht="18.75">
      <c r="A43" s="6" t="s">
        <v>152</v>
      </c>
      <c r="C43" s="25">
        <v>0</v>
      </c>
      <c r="D43" s="26"/>
      <c r="E43" s="25">
        <v>0</v>
      </c>
      <c r="F43" s="26"/>
      <c r="G43" s="25">
        <v>0</v>
      </c>
      <c r="H43" s="26"/>
      <c r="I43" s="28">
        <f t="shared" si="0"/>
        <v>0</v>
      </c>
      <c r="J43" s="21"/>
      <c r="K43" s="25">
        <v>78373</v>
      </c>
      <c r="L43" s="21"/>
      <c r="M43" s="24">
        <v>302990087</v>
      </c>
      <c r="N43" s="21"/>
      <c r="O43" s="24">
        <v>371225333</v>
      </c>
      <c r="P43" s="21"/>
      <c r="Q43" s="86">
        <f t="shared" si="1"/>
        <v>-68235246</v>
      </c>
      <c r="R43" s="86"/>
    </row>
    <row r="44" spans="1:18" ht="18.75">
      <c r="A44" s="6" t="s">
        <v>31</v>
      </c>
      <c r="C44" s="25">
        <v>0</v>
      </c>
      <c r="D44" s="26"/>
      <c r="E44" s="25">
        <v>0</v>
      </c>
      <c r="F44" s="26"/>
      <c r="G44" s="25">
        <v>0</v>
      </c>
      <c r="H44" s="26"/>
      <c r="I44" s="28">
        <f t="shared" si="0"/>
        <v>0</v>
      </c>
      <c r="J44" s="21"/>
      <c r="K44" s="25">
        <v>50000</v>
      </c>
      <c r="L44" s="21"/>
      <c r="M44" s="24">
        <v>14400553892</v>
      </c>
      <c r="N44" s="21"/>
      <c r="O44" s="24">
        <v>13761258600</v>
      </c>
      <c r="P44" s="21"/>
      <c r="Q44" s="86">
        <f t="shared" si="1"/>
        <v>639295292</v>
      </c>
      <c r="R44" s="86"/>
    </row>
    <row r="45" spans="1:18" ht="18.75">
      <c r="A45" s="6" t="s">
        <v>35</v>
      </c>
      <c r="C45" s="25">
        <v>0</v>
      </c>
      <c r="D45" s="26"/>
      <c r="E45" s="25">
        <v>0</v>
      </c>
      <c r="F45" s="26"/>
      <c r="G45" s="25">
        <v>0</v>
      </c>
      <c r="H45" s="26"/>
      <c r="I45" s="28">
        <f t="shared" si="0"/>
        <v>0</v>
      </c>
      <c r="J45" s="21"/>
      <c r="K45" s="25">
        <v>4660079</v>
      </c>
      <c r="L45" s="21"/>
      <c r="M45" s="24">
        <v>38572094714</v>
      </c>
      <c r="N45" s="21"/>
      <c r="O45" s="24">
        <v>28444961620</v>
      </c>
      <c r="P45" s="21"/>
      <c r="Q45" s="86">
        <f t="shared" si="1"/>
        <v>10127133094</v>
      </c>
      <c r="R45" s="86"/>
    </row>
    <row r="46" spans="1:18" ht="18.75">
      <c r="A46" s="6" t="s">
        <v>54</v>
      </c>
      <c r="C46" s="25">
        <v>0</v>
      </c>
      <c r="D46" s="26"/>
      <c r="E46" s="25">
        <v>0</v>
      </c>
      <c r="F46" s="26"/>
      <c r="G46" s="25">
        <v>0</v>
      </c>
      <c r="H46" s="26"/>
      <c r="I46" s="28">
        <f t="shared" si="0"/>
        <v>0</v>
      </c>
      <c r="J46" s="21"/>
      <c r="K46" s="25">
        <v>200000</v>
      </c>
      <c r="L46" s="21"/>
      <c r="M46" s="24">
        <v>15155286437</v>
      </c>
      <c r="N46" s="21"/>
      <c r="O46" s="24">
        <v>10646275489</v>
      </c>
      <c r="P46" s="21"/>
      <c r="Q46" s="86">
        <f t="shared" si="1"/>
        <v>4509010948</v>
      </c>
      <c r="R46" s="86"/>
    </row>
    <row r="47" spans="1:18" ht="18.75">
      <c r="A47" s="6" t="s">
        <v>32</v>
      </c>
      <c r="C47" s="25">
        <v>0</v>
      </c>
      <c r="D47" s="26"/>
      <c r="E47" s="25">
        <v>0</v>
      </c>
      <c r="F47" s="26"/>
      <c r="G47" s="25">
        <v>0</v>
      </c>
      <c r="H47" s="26"/>
      <c r="I47" s="28">
        <f t="shared" si="0"/>
        <v>0</v>
      </c>
      <c r="J47" s="21"/>
      <c r="K47" s="25">
        <v>100000</v>
      </c>
      <c r="L47" s="21"/>
      <c r="M47" s="24">
        <v>3086525294</v>
      </c>
      <c r="N47" s="21"/>
      <c r="O47" s="24">
        <v>2651405293</v>
      </c>
      <c r="P47" s="21"/>
      <c r="Q47" s="86">
        <f t="shared" si="1"/>
        <v>435120001</v>
      </c>
      <c r="R47" s="86"/>
    </row>
    <row r="48" spans="1:18" ht="18.75">
      <c r="A48" s="6" t="s">
        <v>19</v>
      </c>
      <c r="C48" s="25">
        <v>0</v>
      </c>
      <c r="D48" s="26"/>
      <c r="E48" s="25">
        <v>0</v>
      </c>
      <c r="F48" s="26"/>
      <c r="G48" s="25">
        <v>0</v>
      </c>
      <c r="H48" s="26"/>
      <c r="I48" s="28">
        <f t="shared" si="0"/>
        <v>0</v>
      </c>
      <c r="J48" s="21"/>
      <c r="K48" s="25">
        <v>245000</v>
      </c>
      <c r="L48" s="21"/>
      <c r="M48" s="24">
        <v>2172794525</v>
      </c>
      <c r="N48" s="21"/>
      <c r="O48" s="24">
        <v>1788422413</v>
      </c>
      <c r="P48" s="21"/>
      <c r="Q48" s="86">
        <f t="shared" si="1"/>
        <v>384372112</v>
      </c>
      <c r="R48" s="86"/>
    </row>
    <row r="49" spans="1:20" ht="18.75">
      <c r="A49" s="6" t="s">
        <v>153</v>
      </c>
      <c r="C49" s="25">
        <v>0</v>
      </c>
      <c r="D49" s="26"/>
      <c r="E49" s="25">
        <v>0</v>
      </c>
      <c r="F49" s="26"/>
      <c r="G49" s="25">
        <v>0</v>
      </c>
      <c r="H49" s="26"/>
      <c r="I49" s="28">
        <f t="shared" si="0"/>
        <v>0</v>
      </c>
      <c r="J49" s="21"/>
      <c r="K49" s="25">
        <v>38667000</v>
      </c>
      <c r="L49" s="21"/>
      <c r="M49" s="24">
        <v>51392397520</v>
      </c>
      <c r="N49" s="21"/>
      <c r="O49" s="24">
        <v>53811703890</v>
      </c>
      <c r="P49" s="21"/>
      <c r="Q49" s="86">
        <f t="shared" si="1"/>
        <v>-2419306370</v>
      </c>
      <c r="R49" s="86"/>
    </row>
    <row r="50" spans="1:20" ht="18.75">
      <c r="A50" s="6" t="s">
        <v>154</v>
      </c>
      <c r="C50" s="25">
        <v>0</v>
      </c>
      <c r="D50" s="26"/>
      <c r="E50" s="25">
        <v>0</v>
      </c>
      <c r="F50" s="26"/>
      <c r="G50" s="25">
        <v>0</v>
      </c>
      <c r="H50" s="26"/>
      <c r="I50" s="28">
        <f t="shared" si="0"/>
        <v>0</v>
      </c>
      <c r="J50" s="21"/>
      <c r="K50" s="25">
        <v>50170</v>
      </c>
      <c r="L50" s="21"/>
      <c r="M50" s="24">
        <v>3247631341</v>
      </c>
      <c r="N50" s="21"/>
      <c r="O50" s="24">
        <v>3163348515</v>
      </c>
      <c r="P50" s="21"/>
      <c r="Q50" s="86">
        <f t="shared" si="1"/>
        <v>84282826</v>
      </c>
      <c r="R50" s="86"/>
    </row>
    <row r="51" spans="1:20" ht="18.75">
      <c r="A51" s="6" t="s">
        <v>155</v>
      </c>
      <c r="C51" s="25">
        <v>0</v>
      </c>
      <c r="D51" s="26"/>
      <c r="E51" s="25">
        <v>0</v>
      </c>
      <c r="F51" s="26"/>
      <c r="G51" s="25">
        <v>0</v>
      </c>
      <c r="H51" s="26"/>
      <c r="I51" s="28">
        <f t="shared" si="0"/>
        <v>0</v>
      </c>
      <c r="J51" s="21"/>
      <c r="K51" s="25">
        <v>5120</v>
      </c>
      <c r="L51" s="21"/>
      <c r="M51" s="24">
        <v>17681050</v>
      </c>
      <c r="N51" s="21"/>
      <c r="O51" s="24">
        <v>16880933</v>
      </c>
      <c r="P51" s="21"/>
      <c r="Q51" s="86">
        <f t="shared" si="1"/>
        <v>800117</v>
      </c>
      <c r="R51" s="86"/>
    </row>
    <row r="52" spans="1:20" ht="18.75">
      <c r="A52" s="6" t="s">
        <v>156</v>
      </c>
      <c r="C52" s="25">
        <v>0</v>
      </c>
      <c r="D52" s="26"/>
      <c r="E52" s="25">
        <v>0</v>
      </c>
      <c r="F52" s="26"/>
      <c r="G52" s="25">
        <v>0</v>
      </c>
      <c r="H52" s="26"/>
      <c r="I52" s="28">
        <f t="shared" si="0"/>
        <v>0</v>
      </c>
      <c r="J52" s="21"/>
      <c r="K52" s="25">
        <v>1</v>
      </c>
      <c r="L52" s="21"/>
      <c r="M52" s="24">
        <v>1</v>
      </c>
      <c r="N52" s="21"/>
      <c r="O52" s="24">
        <v>8419</v>
      </c>
      <c r="P52" s="21"/>
      <c r="Q52" s="86">
        <f t="shared" si="1"/>
        <v>-8418</v>
      </c>
      <c r="R52" s="86"/>
    </row>
    <row r="53" spans="1:20" ht="18.75">
      <c r="A53" s="6" t="s">
        <v>52</v>
      </c>
      <c r="C53" s="25">
        <v>0</v>
      </c>
      <c r="D53" s="26"/>
      <c r="E53" s="25">
        <v>0</v>
      </c>
      <c r="F53" s="26"/>
      <c r="G53" s="25">
        <v>0</v>
      </c>
      <c r="H53" s="26"/>
      <c r="I53" s="28">
        <f t="shared" si="0"/>
        <v>0</v>
      </c>
      <c r="J53" s="21"/>
      <c r="K53" s="25">
        <v>150000</v>
      </c>
      <c r="L53" s="21"/>
      <c r="M53" s="24">
        <v>15796448583</v>
      </c>
      <c r="N53" s="21"/>
      <c r="O53" s="24">
        <v>8813744323</v>
      </c>
      <c r="P53" s="21"/>
      <c r="Q53" s="86">
        <f t="shared" si="1"/>
        <v>6982704260</v>
      </c>
      <c r="R53" s="86"/>
    </row>
    <row r="54" spans="1:20" ht="18.75">
      <c r="A54" s="6" t="s">
        <v>29</v>
      </c>
      <c r="C54" s="25">
        <v>0</v>
      </c>
      <c r="D54" s="26"/>
      <c r="E54" s="25">
        <v>0</v>
      </c>
      <c r="F54" s="26"/>
      <c r="G54" s="25">
        <v>0</v>
      </c>
      <c r="H54" s="26"/>
      <c r="I54" s="28">
        <f t="shared" si="0"/>
        <v>0</v>
      </c>
      <c r="J54" s="21"/>
      <c r="K54" s="25">
        <v>8318442</v>
      </c>
      <c r="L54" s="21"/>
      <c r="M54" s="24">
        <v>42178288762</v>
      </c>
      <c r="N54" s="21"/>
      <c r="O54" s="24">
        <v>37091467951</v>
      </c>
      <c r="P54" s="21"/>
      <c r="Q54" s="86">
        <f t="shared" si="1"/>
        <v>5086820811</v>
      </c>
      <c r="R54" s="86"/>
    </row>
    <row r="55" spans="1:20" ht="18.75">
      <c r="A55" s="6" t="s">
        <v>59</v>
      </c>
      <c r="C55" s="25">
        <v>0</v>
      </c>
      <c r="D55" s="26"/>
      <c r="E55" s="25">
        <v>0</v>
      </c>
      <c r="F55" s="26"/>
      <c r="G55" s="25">
        <v>0</v>
      </c>
      <c r="H55" s="26"/>
      <c r="I55" s="28">
        <f t="shared" si="0"/>
        <v>0</v>
      </c>
      <c r="J55" s="21"/>
      <c r="K55" s="25">
        <v>9814636</v>
      </c>
      <c r="L55" s="21"/>
      <c r="M55" s="24">
        <v>43709222624</v>
      </c>
      <c r="N55" s="21"/>
      <c r="O55" s="24">
        <v>44519675369</v>
      </c>
      <c r="P55" s="21"/>
      <c r="Q55" s="86">
        <f t="shared" si="1"/>
        <v>-810452745</v>
      </c>
      <c r="R55" s="86"/>
    </row>
    <row r="56" spans="1:20" ht="18.75">
      <c r="A56" s="6" t="s">
        <v>157</v>
      </c>
      <c r="C56" s="25">
        <v>0</v>
      </c>
      <c r="D56" s="26"/>
      <c r="E56" s="25">
        <v>0</v>
      </c>
      <c r="F56" s="26"/>
      <c r="G56" s="25">
        <v>0</v>
      </c>
      <c r="H56" s="26"/>
      <c r="I56" s="28">
        <f t="shared" si="0"/>
        <v>0</v>
      </c>
      <c r="J56" s="21"/>
      <c r="K56" s="25">
        <v>4575000</v>
      </c>
      <c r="L56" s="21"/>
      <c r="M56" s="24">
        <v>11049050466</v>
      </c>
      <c r="N56" s="21"/>
      <c r="O56" s="24">
        <v>11696886945</v>
      </c>
      <c r="P56" s="21"/>
      <c r="Q56" s="86">
        <f t="shared" si="1"/>
        <v>-647836479</v>
      </c>
      <c r="R56" s="86"/>
    </row>
    <row r="57" spans="1:20" ht="18.75">
      <c r="A57" s="6" t="s">
        <v>158</v>
      </c>
      <c r="C57" s="25">
        <v>0</v>
      </c>
      <c r="D57" s="26"/>
      <c r="E57" s="25">
        <v>0</v>
      </c>
      <c r="F57" s="26"/>
      <c r="G57" s="25">
        <v>0</v>
      </c>
      <c r="H57" s="26"/>
      <c r="I57" s="28">
        <f t="shared" si="0"/>
        <v>0</v>
      </c>
      <c r="J57" s="21"/>
      <c r="K57" s="25">
        <v>450000</v>
      </c>
      <c r="L57" s="21"/>
      <c r="M57" s="24">
        <v>6190943428</v>
      </c>
      <c r="N57" s="21"/>
      <c r="O57" s="24">
        <v>2960310522</v>
      </c>
      <c r="P57" s="21"/>
      <c r="Q57" s="86">
        <f t="shared" si="1"/>
        <v>3230632906</v>
      </c>
      <c r="R57" s="86"/>
    </row>
    <row r="58" spans="1:20" ht="18.75">
      <c r="A58" s="6" t="s">
        <v>22</v>
      </c>
      <c r="C58" s="25">
        <v>0</v>
      </c>
      <c r="D58" s="26"/>
      <c r="E58" s="25">
        <v>0</v>
      </c>
      <c r="F58" s="26"/>
      <c r="G58" s="25">
        <v>0</v>
      </c>
      <c r="H58" s="26"/>
      <c r="I58" s="28">
        <f t="shared" si="0"/>
        <v>0</v>
      </c>
      <c r="J58" s="21"/>
      <c r="K58" s="25">
        <v>1750000</v>
      </c>
      <c r="L58" s="21"/>
      <c r="M58" s="24">
        <v>4636000733</v>
      </c>
      <c r="N58" s="21"/>
      <c r="O58" s="24">
        <v>3871011690</v>
      </c>
      <c r="P58" s="21"/>
      <c r="Q58" s="86">
        <f t="shared" si="1"/>
        <v>764989043</v>
      </c>
      <c r="R58" s="86"/>
    </row>
    <row r="59" spans="1:20" ht="18.75">
      <c r="A59" s="45" t="s">
        <v>38</v>
      </c>
      <c r="C59" s="28">
        <v>0</v>
      </c>
      <c r="D59" s="26"/>
      <c r="E59" s="27">
        <v>0</v>
      </c>
      <c r="F59" s="26"/>
      <c r="G59" s="27">
        <v>0</v>
      </c>
      <c r="H59" s="26"/>
      <c r="I59" s="28">
        <f t="shared" si="0"/>
        <v>0</v>
      </c>
      <c r="J59" s="21"/>
      <c r="K59" s="28">
        <v>1000000</v>
      </c>
      <c r="L59" s="21"/>
      <c r="M59" s="29">
        <v>7157160059</v>
      </c>
      <c r="N59" s="21"/>
      <c r="O59" s="29">
        <v>6540848988</v>
      </c>
      <c r="P59" s="21"/>
      <c r="Q59" s="86">
        <f t="shared" si="1"/>
        <v>616311071</v>
      </c>
      <c r="R59" s="86"/>
    </row>
    <row r="60" spans="1:20" s="16" customFormat="1" ht="21.75" thickBot="1">
      <c r="A60" s="33"/>
      <c r="C60" s="31"/>
      <c r="D60" s="30"/>
      <c r="E60" s="32">
        <f>SUM(E8:E59)</f>
        <v>27654092372</v>
      </c>
      <c r="F60" s="30"/>
      <c r="G60" s="32">
        <f>SUM(G8:G59)</f>
        <v>30602437171</v>
      </c>
      <c r="H60" s="30"/>
      <c r="I60" s="35">
        <f>SUM(I8:I59)</f>
        <v>-2948344799</v>
      </c>
      <c r="J60" s="30"/>
      <c r="K60" s="31"/>
      <c r="L60" s="30"/>
      <c r="M60" s="32">
        <f>SUM(M8:M59)</f>
        <v>586553070397</v>
      </c>
      <c r="N60" s="30"/>
      <c r="O60" s="32">
        <f>SUM(O8:O59)</f>
        <v>545707818138</v>
      </c>
      <c r="P60" s="30"/>
      <c r="Q60" s="94">
        <f>SUM(Q8:R59)</f>
        <v>40845252259</v>
      </c>
      <c r="R60" s="94"/>
    </row>
    <row r="61" spans="1:20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20"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</row>
    <row r="63" spans="1:20"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</row>
    <row r="64" spans="1:20"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1">
        <v>40845252259</v>
      </c>
      <c r="R64" s="38"/>
      <c r="S64" s="38"/>
      <c r="T64" s="38"/>
    </row>
    <row r="65" spans="5:20">
      <c r="E65" s="51">
        <v>27819618900</v>
      </c>
      <c r="F65" s="50"/>
      <c r="G65" s="50"/>
      <c r="H65" s="50"/>
      <c r="I65" s="50"/>
      <c r="J65" s="50"/>
      <c r="K65" s="50"/>
      <c r="L65" s="50"/>
      <c r="M65" s="51">
        <v>589969868749</v>
      </c>
      <c r="N65" s="50"/>
      <c r="O65" s="51">
        <v>545707818138</v>
      </c>
      <c r="P65" s="50"/>
      <c r="Q65" s="50"/>
      <c r="R65" s="38"/>
      <c r="S65" s="38"/>
      <c r="T65" s="38"/>
    </row>
    <row r="66" spans="5:20">
      <c r="E66" s="51">
        <v>26428432</v>
      </c>
      <c r="F66" s="50"/>
      <c r="G66" s="51">
        <v>30602437171</v>
      </c>
      <c r="H66" s="50"/>
      <c r="I66" s="51">
        <v>-2948344799</v>
      </c>
      <c r="J66" s="50"/>
      <c r="K66" s="50"/>
      <c r="L66" s="50"/>
      <c r="M66" s="51">
        <v>545534865</v>
      </c>
      <c r="N66" s="50"/>
      <c r="O66" s="50"/>
      <c r="P66" s="50"/>
      <c r="Q66" s="50"/>
      <c r="R66" s="38"/>
      <c r="S66" s="38"/>
      <c r="T66" s="38"/>
    </row>
    <row r="67" spans="5:20">
      <c r="E67" s="51">
        <v>139098096</v>
      </c>
      <c r="F67" s="50"/>
      <c r="G67" s="50"/>
      <c r="H67" s="50"/>
      <c r="I67" s="50"/>
      <c r="J67" s="50"/>
      <c r="K67" s="50"/>
      <c r="L67" s="50"/>
      <c r="M67" s="51">
        <v>2871263487</v>
      </c>
      <c r="N67" s="50"/>
      <c r="O67" s="50"/>
      <c r="P67" s="50"/>
      <c r="Q67" s="50"/>
      <c r="R67" s="38"/>
      <c r="S67" s="38"/>
      <c r="T67" s="38"/>
    </row>
    <row r="68" spans="5:20">
      <c r="E68" s="51">
        <f>E65-E66-E67</f>
        <v>27654092372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38"/>
      <c r="S68" s="38"/>
      <c r="T68" s="38"/>
    </row>
    <row r="69" spans="5:20"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38"/>
      <c r="S69" s="38"/>
      <c r="T69" s="38"/>
    </row>
    <row r="70" spans="5:20">
      <c r="E70" s="51">
        <f>E60-E68</f>
        <v>0</v>
      </c>
      <c r="F70" s="50"/>
      <c r="G70" s="51">
        <f>G60-G66</f>
        <v>0</v>
      </c>
      <c r="H70" s="50"/>
      <c r="I70" s="51">
        <f>I60-I66</f>
        <v>0</v>
      </c>
      <c r="J70" s="50"/>
      <c r="K70" s="50"/>
      <c r="L70" s="50"/>
      <c r="M70" s="51">
        <f>M65-M67-M66</f>
        <v>586553070397</v>
      </c>
      <c r="N70" s="50"/>
      <c r="O70" s="51">
        <f>O60-O65</f>
        <v>0</v>
      </c>
      <c r="P70" s="50"/>
      <c r="Q70" s="51">
        <f>Q60-Q64</f>
        <v>0</v>
      </c>
      <c r="R70" s="38"/>
      <c r="S70" s="38"/>
      <c r="T70" s="38"/>
    </row>
    <row r="71" spans="5:20">
      <c r="E71" s="50"/>
      <c r="F71" s="50"/>
      <c r="G71" s="50"/>
      <c r="H71" s="50"/>
      <c r="I71" s="50"/>
      <c r="J71" s="50"/>
      <c r="K71" s="50"/>
      <c r="L71" s="50"/>
      <c r="M71" s="51">
        <f>M60-M70</f>
        <v>0</v>
      </c>
      <c r="N71" s="50"/>
      <c r="O71" s="50"/>
      <c r="P71" s="50"/>
      <c r="Q71" s="50"/>
      <c r="R71" s="38"/>
      <c r="S71" s="38"/>
      <c r="T71" s="38"/>
    </row>
    <row r="72" spans="5:20"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38"/>
      <c r="S72" s="38"/>
      <c r="T72" s="38"/>
    </row>
    <row r="73" spans="5:20"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38"/>
      <c r="S73" s="38"/>
      <c r="T73" s="38"/>
    </row>
    <row r="74" spans="5:20"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38"/>
      <c r="S74" s="38"/>
      <c r="T74" s="38"/>
    </row>
    <row r="75" spans="5:20"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38"/>
      <c r="S75" s="38"/>
      <c r="T75" s="38"/>
    </row>
    <row r="76" spans="5:20"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38"/>
      <c r="S76" s="38"/>
      <c r="T76" s="38"/>
    </row>
    <row r="77" spans="5:20"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38"/>
      <c r="S77" s="38"/>
      <c r="T77" s="38"/>
    </row>
    <row r="78" spans="5:20"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38"/>
      <c r="S78" s="38"/>
      <c r="T78" s="38"/>
    </row>
    <row r="79" spans="5:20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5:20"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5:20"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5:20"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5:20"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5:20"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5:20"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</sheetData>
  <mergeCells count="61">
    <mergeCell ref="Q58:R58"/>
    <mergeCell ref="Q59:R59"/>
    <mergeCell ref="Q60:R60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4"/>
  <sheetViews>
    <sheetView rightToLeft="1" zoomScaleNormal="100" workbookViewId="0">
      <selection activeCell="X39" sqref="X39"/>
    </sheetView>
  </sheetViews>
  <sheetFormatPr defaultRowHeight="12.75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9.140625" bestFit="1" customWidth="1"/>
    <col min="9" max="9" width="1.28515625" customWidth="1"/>
    <col min="10" max="10" width="19.140625" bestFit="1" customWidth="1"/>
    <col min="11" max="11" width="1.28515625" customWidth="1"/>
    <col min="12" max="12" width="11" bestFit="1" customWidth="1"/>
    <col min="13" max="13" width="1.28515625" customWidth="1"/>
    <col min="14" max="14" width="16.5703125" bestFit="1" customWidth="1"/>
    <col min="15" max="15" width="1.28515625" customWidth="1"/>
    <col min="16" max="16" width="11.7109375" bestFit="1" customWidth="1"/>
    <col min="17" max="17" width="1.28515625" customWidth="1"/>
    <col min="18" max="18" width="16.5703125" bestFit="1" customWidth="1"/>
    <col min="19" max="19" width="1.28515625" customWidth="1"/>
    <col min="20" max="20" width="12.28515625" bestFit="1" customWidth="1"/>
    <col min="21" max="21" width="1.28515625" customWidth="1"/>
    <col min="22" max="22" width="16.5703125" bestFit="1" customWidth="1"/>
    <col min="23" max="23" width="1.28515625" customWidth="1"/>
    <col min="24" max="24" width="18" bestFit="1" customWidth="1"/>
    <col min="25" max="25" width="1.28515625" customWidth="1"/>
    <col min="26" max="26" width="18.5703125" bestFit="1" customWidth="1"/>
    <col min="27" max="27" width="1.28515625" customWidth="1"/>
    <col min="28" max="28" width="19.140625" bestFit="1" customWidth="1"/>
    <col min="29" max="29" width="0.28515625" customWidth="1"/>
    <col min="32" max="32" width="16.42578125" bestFit="1" customWidth="1"/>
  </cols>
  <sheetData>
    <row r="1" spans="1:32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32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32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32" ht="24">
      <c r="A4" s="1" t="s">
        <v>3</v>
      </c>
      <c r="B4" s="72" t="s">
        <v>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32" ht="24">
      <c r="A5" s="72" t="s">
        <v>5</v>
      </c>
      <c r="B5" s="72"/>
      <c r="C5" s="72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32" ht="21">
      <c r="F6" s="73" t="s">
        <v>7</v>
      </c>
      <c r="G6" s="73"/>
      <c r="H6" s="73"/>
      <c r="I6" s="73"/>
      <c r="J6" s="73"/>
      <c r="L6" s="73" t="s">
        <v>8</v>
      </c>
      <c r="M6" s="73"/>
      <c r="N6" s="73"/>
      <c r="O6" s="73"/>
      <c r="P6" s="73"/>
      <c r="Q6" s="73"/>
      <c r="R6" s="73"/>
      <c r="T6" s="73" t="s">
        <v>9</v>
      </c>
      <c r="U6" s="73"/>
      <c r="V6" s="73"/>
      <c r="W6" s="73"/>
      <c r="X6" s="73"/>
      <c r="Y6" s="73"/>
      <c r="Z6" s="73"/>
      <c r="AA6" s="73"/>
      <c r="AB6" s="73"/>
    </row>
    <row r="7" spans="1:32" ht="21">
      <c r="F7" s="3"/>
      <c r="G7" s="3"/>
      <c r="H7" s="3"/>
      <c r="I7" s="3"/>
      <c r="J7" s="3"/>
      <c r="L7" s="74" t="s">
        <v>10</v>
      </c>
      <c r="M7" s="74"/>
      <c r="N7" s="74"/>
      <c r="O7" s="3"/>
      <c r="P7" s="74" t="s">
        <v>11</v>
      </c>
      <c r="Q7" s="74"/>
      <c r="R7" s="74"/>
      <c r="T7" s="3"/>
      <c r="U7" s="3"/>
      <c r="V7" s="3"/>
      <c r="W7" s="3"/>
      <c r="X7" s="3"/>
      <c r="Y7" s="3"/>
      <c r="Z7" s="3"/>
      <c r="AA7" s="3"/>
      <c r="AB7" s="3"/>
    </row>
    <row r="8" spans="1:32" ht="21">
      <c r="A8" s="75"/>
      <c r="B8" s="75"/>
      <c r="C8" s="75"/>
      <c r="E8" s="73" t="s">
        <v>12</v>
      </c>
      <c r="F8" s="73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262</v>
      </c>
      <c r="T8" s="2" t="s">
        <v>12</v>
      </c>
      <c r="V8" s="2" t="s">
        <v>16</v>
      </c>
      <c r="X8" s="36" t="s">
        <v>13</v>
      </c>
      <c r="Z8" s="2" t="s">
        <v>14</v>
      </c>
      <c r="AB8" s="36" t="s">
        <v>17</v>
      </c>
    </row>
    <row r="9" spans="1:32" ht="18.75">
      <c r="A9" s="76" t="s">
        <v>18</v>
      </c>
      <c r="B9" s="76"/>
      <c r="C9" s="76"/>
      <c r="E9" s="77">
        <v>1800000</v>
      </c>
      <c r="F9" s="77"/>
      <c r="G9" s="21"/>
      <c r="H9" s="22">
        <v>19638207270</v>
      </c>
      <c r="I9" s="21"/>
      <c r="J9" s="22">
        <v>14636392200</v>
      </c>
      <c r="K9" s="21"/>
      <c r="L9" s="23">
        <v>0</v>
      </c>
      <c r="M9" s="21"/>
      <c r="N9" s="23">
        <v>0</v>
      </c>
      <c r="O9" s="21"/>
      <c r="P9" s="23">
        <v>0</v>
      </c>
      <c r="Q9" s="21"/>
      <c r="R9" s="23">
        <v>0</v>
      </c>
      <c r="S9" s="21"/>
      <c r="T9" s="23">
        <v>1800000</v>
      </c>
      <c r="U9" s="21"/>
      <c r="V9" s="23">
        <v>8560</v>
      </c>
      <c r="W9" s="21"/>
      <c r="X9" s="34">
        <f>H9+N9-R9</f>
        <v>19638207270</v>
      </c>
      <c r="Y9" s="21"/>
      <c r="Z9" s="22">
        <v>15316322400</v>
      </c>
      <c r="AB9" s="42">
        <f>Z9/$AF$9</f>
        <v>1.4707187752903257E-2</v>
      </c>
      <c r="AF9" s="39">
        <v>1041417479489</v>
      </c>
    </row>
    <row r="10" spans="1:32" ht="18.75">
      <c r="A10" s="78" t="s">
        <v>19</v>
      </c>
      <c r="B10" s="78"/>
      <c r="C10" s="78"/>
      <c r="E10" s="79">
        <v>245000</v>
      </c>
      <c r="F10" s="79"/>
      <c r="G10" s="21"/>
      <c r="H10" s="24">
        <v>1788422413</v>
      </c>
      <c r="I10" s="21"/>
      <c r="J10" s="24">
        <v>1675570680</v>
      </c>
      <c r="K10" s="21"/>
      <c r="L10" s="25">
        <v>0</v>
      </c>
      <c r="M10" s="21"/>
      <c r="N10" s="25">
        <v>0</v>
      </c>
      <c r="O10" s="21"/>
      <c r="P10" s="25">
        <v>0</v>
      </c>
      <c r="Q10" s="21"/>
      <c r="R10" s="25">
        <v>0</v>
      </c>
      <c r="S10" s="21"/>
      <c r="T10" s="25">
        <v>245000</v>
      </c>
      <c r="U10" s="21"/>
      <c r="V10" s="25">
        <v>9240</v>
      </c>
      <c r="W10" s="21"/>
      <c r="X10" s="34">
        <f t="shared" ref="X10:X66" si="0">H10+N10-R10</f>
        <v>1788422413</v>
      </c>
      <c r="Y10" s="21"/>
      <c r="Z10" s="24">
        <v>2250330390</v>
      </c>
      <c r="AB10" s="42">
        <f t="shared" ref="AB10:AB66" si="1">Z10/$AF$9</f>
        <v>2.1608340884619933E-3</v>
      </c>
    </row>
    <row r="11" spans="1:32" ht="18.75">
      <c r="A11" s="78" t="s">
        <v>20</v>
      </c>
      <c r="B11" s="78"/>
      <c r="C11" s="78"/>
      <c r="E11" s="79">
        <v>40000000</v>
      </c>
      <c r="F11" s="79"/>
      <c r="G11" s="21"/>
      <c r="H11" s="24">
        <v>14550352428</v>
      </c>
      <c r="I11" s="21"/>
      <c r="J11" s="24">
        <v>15984324000</v>
      </c>
      <c r="K11" s="21"/>
      <c r="L11" s="25">
        <v>0</v>
      </c>
      <c r="M11" s="21"/>
      <c r="N11" s="25">
        <v>0</v>
      </c>
      <c r="O11" s="21"/>
      <c r="P11" s="25">
        <v>0</v>
      </c>
      <c r="Q11" s="21"/>
      <c r="R11" s="25">
        <v>0</v>
      </c>
      <c r="S11" s="21"/>
      <c r="T11" s="25">
        <v>40000000</v>
      </c>
      <c r="U11" s="21"/>
      <c r="V11" s="25">
        <v>526</v>
      </c>
      <c r="W11" s="21"/>
      <c r="X11" s="34">
        <f t="shared" si="0"/>
        <v>14550352428</v>
      </c>
      <c r="Y11" s="21"/>
      <c r="Z11" s="24">
        <v>20914812000</v>
      </c>
      <c r="AB11" s="42">
        <f t="shared" si="1"/>
        <v>2.0083023774732901E-2</v>
      </c>
    </row>
    <row r="12" spans="1:32" ht="18.75">
      <c r="A12" s="78" t="s">
        <v>21</v>
      </c>
      <c r="B12" s="78"/>
      <c r="C12" s="78"/>
      <c r="E12" s="79">
        <v>1735520</v>
      </c>
      <c r="F12" s="79"/>
      <c r="G12" s="21"/>
      <c r="H12" s="24">
        <v>23046995897</v>
      </c>
      <c r="I12" s="21"/>
      <c r="J12" s="24">
        <v>19184153454.720001</v>
      </c>
      <c r="K12" s="21"/>
      <c r="L12" s="25">
        <v>33675</v>
      </c>
      <c r="M12" s="21"/>
      <c r="N12" s="24">
        <v>441551878</v>
      </c>
      <c r="O12" s="21"/>
      <c r="P12" s="25">
        <v>0</v>
      </c>
      <c r="Q12" s="21"/>
      <c r="R12" s="25">
        <v>0</v>
      </c>
      <c r="S12" s="21"/>
      <c r="T12" s="25">
        <v>1769195</v>
      </c>
      <c r="U12" s="21"/>
      <c r="V12" s="25">
        <v>14430</v>
      </c>
      <c r="W12" s="21"/>
      <c r="X12" s="34">
        <f t="shared" si="0"/>
        <v>23488547775</v>
      </c>
      <c r="Y12" s="21"/>
      <c r="Z12" s="24">
        <v>25377583421.092499</v>
      </c>
      <c r="AB12" s="42">
        <f t="shared" si="1"/>
        <v>2.4368309463698175E-2</v>
      </c>
    </row>
    <row r="13" spans="1:32" ht="18.75">
      <c r="A13" s="78" t="s">
        <v>22</v>
      </c>
      <c r="B13" s="78"/>
      <c r="C13" s="78"/>
      <c r="E13" s="79">
        <v>1750000</v>
      </c>
      <c r="F13" s="79"/>
      <c r="G13" s="21"/>
      <c r="H13" s="24">
        <v>3871011690</v>
      </c>
      <c r="I13" s="21"/>
      <c r="J13" s="24">
        <v>5999837287.5</v>
      </c>
      <c r="K13" s="21"/>
      <c r="L13" s="25">
        <v>0</v>
      </c>
      <c r="M13" s="21"/>
      <c r="N13" s="25">
        <v>0</v>
      </c>
      <c r="O13" s="21"/>
      <c r="P13" s="25">
        <v>0</v>
      </c>
      <c r="Q13" s="21"/>
      <c r="R13" s="25">
        <v>0</v>
      </c>
      <c r="S13" s="21"/>
      <c r="T13" s="25">
        <v>1750000</v>
      </c>
      <c r="U13" s="21"/>
      <c r="V13" s="25">
        <v>4323</v>
      </c>
      <c r="W13" s="21"/>
      <c r="X13" s="34">
        <f t="shared" si="0"/>
        <v>3871011690</v>
      </c>
      <c r="Y13" s="21"/>
      <c r="Z13" s="24">
        <v>7520236762.5</v>
      </c>
      <c r="AB13" s="42">
        <f t="shared" si="1"/>
        <v>7.2211547344010491E-3</v>
      </c>
    </row>
    <row r="14" spans="1:32" ht="18.75">
      <c r="A14" s="78" t="s">
        <v>23</v>
      </c>
      <c r="B14" s="78"/>
      <c r="C14" s="78"/>
      <c r="E14" s="79">
        <v>60000000</v>
      </c>
      <c r="F14" s="79"/>
      <c r="G14" s="21"/>
      <c r="H14" s="24">
        <v>38387674375</v>
      </c>
      <c r="I14" s="21"/>
      <c r="J14" s="24">
        <v>27733995000</v>
      </c>
      <c r="K14" s="21"/>
      <c r="L14" s="25">
        <v>0</v>
      </c>
      <c r="M14" s="21"/>
      <c r="N14" s="25">
        <v>0</v>
      </c>
      <c r="O14" s="21"/>
      <c r="P14" s="25">
        <v>0</v>
      </c>
      <c r="Q14" s="21"/>
      <c r="R14" s="25">
        <v>0</v>
      </c>
      <c r="S14" s="21"/>
      <c r="T14" s="25">
        <v>60000000</v>
      </c>
      <c r="U14" s="21"/>
      <c r="V14" s="25">
        <v>568</v>
      </c>
      <c r="W14" s="21"/>
      <c r="X14" s="34">
        <f t="shared" si="0"/>
        <v>38387674375</v>
      </c>
      <c r="Y14" s="21"/>
      <c r="Z14" s="24">
        <v>33877224000</v>
      </c>
      <c r="AB14" s="42">
        <f t="shared" si="1"/>
        <v>3.2529916836639604E-2</v>
      </c>
    </row>
    <row r="15" spans="1:32" ht="18.75">
      <c r="A15" s="78" t="s">
        <v>24</v>
      </c>
      <c r="B15" s="78"/>
      <c r="C15" s="78"/>
      <c r="E15" s="79">
        <v>39313066</v>
      </c>
      <c r="F15" s="79"/>
      <c r="G15" s="21"/>
      <c r="H15" s="24">
        <v>24949838405</v>
      </c>
      <c r="I15" s="21"/>
      <c r="J15" s="24">
        <v>39430865636.6157</v>
      </c>
      <c r="K15" s="21"/>
      <c r="L15" s="25">
        <v>0</v>
      </c>
      <c r="M15" s="21"/>
      <c r="N15" s="25">
        <v>0</v>
      </c>
      <c r="O15" s="21"/>
      <c r="P15" s="25">
        <v>0</v>
      </c>
      <c r="Q15" s="21"/>
      <c r="R15" s="25">
        <v>0</v>
      </c>
      <c r="S15" s="21"/>
      <c r="T15" s="25">
        <v>39313066</v>
      </c>
      <c r="U15" s="21"/>
      <c r="V15" s="25">
        <v>1217</v>
      </c>
      <c r="W15" s="21"/>
      <c r="X15" s="34">
        <f t="shared" si="0"/>
        <v>24949838405</v>
      </c>
      <c r="Y15" s="21"/>
      <c r="Z15" s="24">
        <v>47559329514.134102</v>
      </c>
      <c r="AB15" s="42">
        <f t="shared" si="1"/>
        <v>4.5667880989927682E-2</v>
      </c>
    </row>
    <row r="16" spans="1:32" ht="18.75">
      <c r="A16" s="78" t="s">
        <v>25</v>
      </c>
      <c r="B16" s="78"/>
      <c r="C16" s="78"/>
      <c r="E16" s="79">
        <v>5769173</v>
      </c>
      <c r="F16" s="79"/>
      <c r="G16" s="21"/>
      <c r="H16" s="24">
        <v>8158146217</v>
      </c>
      <c r="I16" s="21"/>
      <c r="J16" s="24">
        <v>20272682096.9977</v>
      </c>
      <c r="K16" s="21"/>
      <c r="L16" s="25">
        <v>0</v>
      </c>
      <c r="M16" s="21"/>
      <c r="N16" s="25">
        <v>0</v>
      </c>
      <c r="O16" s="21"/>
      <c r="P16" s="25">
        <v>0</v>
      </c>
      <c r="Q16" s="21"/>
      <c r="R16" s="25">
        <v>0</v>
      </c>
      <c r="S16" s="21"/>
      <c r="T16" s="25">
        <v>5769173</v>
      </c>
      <c r="U16" s="21"/>
      <c r="V16" s="25">
        <v>4231</v>
      </c>
      <c r="W16" s="21"/>
      <c r="X16" s="34">
        <f t="shared" si="0"/>
        <v>8158146217</v>
      </c>
      <c r="Y16" s="21"/>
      <c r="Z16" s="24">
        <v>24264135205.7701</v>
      </c>
      <c r="AB16" s="42">
        <f t="shared" si="1"/>
        <v>2.3299143411416489E-2</v>
      </c>
    </row>
    <row r="17" spans="1:28" ht="18.75">
      <c r="A17" s="78" t="s">
        <v>26</v>
      </c>
      <c r="B17" s="78"/>
      <c r="C17" s="78"/>
      <c r="E17" s="79">
        <v>426720</v>
      </c>
      <c r="F17" s="79"/>
      <c r="G17" s="21"/>
      <c r="H17" s="24">
        <v>619940930</v>
      </c>
      <c r="I17" s="21"/>
      <c r="J17" s="24">
        <v>780493064.44000006</v>
      </c>
      <c r="K17" s="21"/>
      <c r="L17" s="25">
        <v>0</v>
      </c>
      <c r="M17" s="21"/>
      <c r="N17" s="25">
        <v>0</v>
      </c>
      <c r="O17" s="21"/>
      <c r="P17" s="25">
        <v>0</v>
      </c>
      <c r="Q17" s="21"/>
      <c r="R17" s="25">
        <v>0</v>
      </c>
      <c r="S17" s="21"/>
      <c r="T17" s="25">
        <v>426720</v>
      </c>
      <c r="U17" s="21"/>
      <c r="V17" s="25">
        <v>2017</v>
      </c>
      <c r="W17" s="21"/>
      <c r="X17" s="34">
        <f t="shared" si="0"/>
        <v>619940930</v>
      </c>
      <c r="Y17" s="21"/>
      <c r="Z17" s="24">
        <v>855573104.27199996</v>
      </c>
      <c r="AB17" s="42">
        <f t="shared" si="1"/>
        <v>8.215467102509268E-4</v>
      </c>
    </row>
    <row r="18" spans="1:28" ht="18.75">
      <c r="A18" s="78" t="s">
        <v>27</v>
      </c>
      <c r="B18" s="78"/>
      <c r="C18" s="78"/>
      <c r="E18" s="79">
        <v>1891700</v>
      </c>
      <c r="F18" s="79"/>
      <c r="G18" s="21"/>
      <c r="H18" s="24">
        <v>6613179564</v>
      </c>
      <c r="I18" s="21"/>
      <c r="J18" s="24">
        <v>3990302984.9699998</v>
      </c>
      <c r="K18" s="21"/>
      <c r="L18" s="25">
        <v>0</v>
      </c>
      <c r="M18" s="21"/>
      <c r="N18" s="25">
        <v>0</v>
      </c>
      <c r="O18" s="21"/>
      <c r="P18" s="25">
        <v>0</v>
      </c>
      <c r="Q18" s="21"/>
      <c r="R18" s="25">
        <v>0</v>
      </c>
      <c r="S18" s="21"/>
      <c r="T18" s="25">
        <v>1891700</v>
      </c>
      <c r="U18" s="21"/>
      <c r="V18" s="25">
        <v>2873</v>
      </c>
      <c r="W18" s="21"/>
      <c r="X18" s="34">
        <f t="shared" si="0"/>
        <v>6613179564</v>
      </c>
      <c r="Y18" s="21"/>
      <c r="Z18" s="24">
        <v>5402516718.1049995</v>
      </c>
      <c r="AB18" s="42">
        <f t="shared" si="1"/>
        <v>5.1876570390924229E-3</v>
      </c>
    </row>
    <row r="19" spans="1:28" ht="18.75">
      <c r="A19" s="78" t="s">
        <v>28</v>
      </c>
      <c r="B19" s="78"/>
      <c r="C19" s="78"/>
      <c r="E19" s="79">
        <v>6062500</v>
      </c>
      <c r="F19" s="79"/>
      <c r="G19" s="21"/>
      <c r="H19" s="24">
        <v>27319879308</v>
      </c>
      <c r="I19" s="21"/>
      <c r="J19" s="24">
        <v>24328690340.625</v>
      </c>
      <c r="K19" s="21"/>
      <c r="L19" s="25">
        <v>0</v>
      </c>
      <c r="M19" s="21"/>
      <c r="N19" s="25">
        <v>0</v>
      </c>
      <c r="O19" s="21"/>
      <c r="P19" s="25">
        <v>0</v>
      </c>
      <c r="Q19" s="21"/>
      <c r="R19" s="25">
        <v>0</v>
      </c>
      <c r="S19" s="21"/>
      <c r="T19" s="25">
        <v>6062500</v>
      </c>
      <c r="U19" s="21"/>
      <c r="V19" s="25">
        <v>5396</v>
      </c>
      <c r="W19" s="21"/>
      <c r="X19" s="34">
        <f t="shared" si="0"/>
        <v>27319879308</v>
      </c>
      <c r="Y19" s="21"/>
      <c r="Z19" s="24">
        <v>32518606162.5</v>
      </c>
      <c r="AB19" s="42">
        <f t="shared" si="1"/>
        <v>3.1225331630170203E-2</v>
      </c>
    </row>
    <row r="20" spans="1:28" ht="18.75">
      <c r="A20" s="78" t="s">
        <v>29</v>
      </c>
      <c r="B20" s="78"/>
      <c r="C20" s="78"/>
      <c r="E20" s="79">
        <v>4600000</v>
      </c>
      <c r="F20" s="79"/>
      <c r="G20" s="21"/>
      <c r="H20" s="24">
        <v>14702687377</v>
      </c>
      <c r="I20" s="21"/>
      <c r="J20" s="24">
        <v>15894461880</v>
      </c>
      <c r="K20" s="21"/>
      <c r="L20" s="25">
        <v>1500000</v>
      </c>
      <c r="M20" s="21"/>
      <c r="N20" s="24">
        <v>6697709697</v>
      </c>
      <c r="O20" s="21"/>
      <c r="P20" s="25">
        <v>0</v>
      </c>
      <c r="Q20" s="21"/>
      <c r="R20" s="25">
        <v>0</v>
      </c>
      <c r="S20" s="21"/>
      <c r="T20" s="25">
        <v>6100000</v>
      </c>
      <c r="U20" s="21"/>
      <c r="V20" s="25">
        <v>4865</v>
      </c>
      <c r="W20" s="21"/>
      <c r="X20" s="34">
        <f t="shared" si="0"/>
        <v>21400397074</v>
      </c>
      <c r="Y20" s="21"/>
      <c r="Z20" s="24">
        <v>29499924823</v>
      </c>
      <c r="AB20" s="42">
        <f t="shared" si="1"/>
        <v>2.8326704135477873E-2</v>
      </c>
    </row>
    <row r="21" spans="1:28" ht="18.75">
      <c r="A21" s="78" t="s">
        <v>30</v>
      </c>
      <c r="B21" s="78"/>
      <c r="C21" s="78"/>
      <c r="E21" s="79">
        <v>4000000</v>
      </c>
      <c r="F21" s="79"/>
      <c r="G21" s="21"/>
      <c r="H21" s="24">
        <v>14046504299</v>
      </c>
      <c r="I21" s="21"/>
      <c r="J21" s="24">
        <v>9515046600</v>
      </c>
      <c r="K21" s="21"/>
      <c r="L21" s="25">
        <v>0</v>
      </c>
      <c r="M21" s="21"/>
      <c r="N21" s="25">
        <v>0</v>
      </c>
      <c r="O21" s="21"/>
      <c r="P21" s="25">
        <v>0</v>
      </c>
      <c r="Q21" s="21"/>
      <c r="R21" s="25">
        <v>0</v>
      </c>
      <c r="S21" s="21"/>
      <c r="T21" s="25">
        <v>4000000</v>
      </c>
      <c r="U21" s="21"/>
      <c r="V21" s="25">
        <v>2806</v>
      </c>
      <c r="W21" s="21"/>
      <c r="X21" s="34">
        <f t="shared" si="0"/>
        <v>14046504299</v>
      </c>
      <c r="Y21" s="21"/>
      <c r="Z21" s="24">
        <v>11157217200</v>
      </c>
      <c r="AB21" s="42">
        <f t="shared" si="1"/>
        <v>1.0713491390095156E-2</v>
      </c>
    </row>
    <row r="22" spans="1:28" ht="18.75">
      <c r="A22" s="78" t="s">
        <v>31</v>
      </c>
      <c r="B22" s="78"/>
      <c r="C22" s="78"/>
      <c r="E22" s="79">
        <v>50000</v>
      </c>
      <c r="F22" s="79"/>
      <c r="G22" s="21"/>
      <c r="H22" s="24">
        <v>13761258598</v>
      </c>
      <c r="I22" s="21"/>
      <c r="J22" s="24">
        <v>12457434600</v>
      </c>
      <c r="K22" s="21"/>
      <c r="L22" s="25">
        <v>0</v>
      </c>
      <c r="M22" s="21"/>
      <c r="N22" s="25">
        <v>0</v>
      </c>
      <c r="O22" s="21"/>
      <c r="P22" s="25">
        <v>0</v>
      </c>
      <c r="Q22" s="21"/>
      <c r="R22" s="25">
        <v>0</v>
      </c>
      <c r="S22" s="21"/>
      <c r="T22" s="25">
        <v>50000</v>
      </c>
      <c r="U22" s="21"/>
      <c r="V22" s="25">
        <v>282400</v>
      </c>
      <c r="W22" s="21"/>
      <c r="X22" s="34">
        <f t="shared" si="0"/>
        <v>13761258598</v>
      </c>
      <c r="Y22" s="21"/>
      <c r="Z22" s="24">
        <v>14035986000</v>
      </c>
      <c r="AB22" s="42">
        <f t="shared" si="1"/>
        <v>1.3477770708138239E-2</v>
      </c>
    </row>
    <row r="23" spans="1:28" ht="18.75">
      <c r="A23" s="78" t="s">
        <v>32</v>
      </c>
      <c r="B23" s="78"/>
      <c r="C23" s="78"/>
      <c r="E23" s="79">
        <v>100000</v>
      </c>
      <c r="F23" s="79"/>
      <c r="G23" s="21"/>
      <c r="H23" s="24">
        <v>2651405291</v>
      </c>
      <c r="I23" s="21"/>
      <c r="J23" s="24">
        <v>2857893750</v>
      </c>
      <c r="K23" s="21"/>
      <c r="L23" s="25">
        <v>0</v>
      </c>
      <c r="M23" s="21"/>
      <c r="N23" s="25">
        <v>0</v>
      </c>
      <c r="O23" s="21"/>
      <c r="P23" s="25">
        <v>0</v>
      </c>
      <c r="Q23" s="21"/>
      <c r="R23" s="25">
        <v>0</v>
      </c>
      <c r="S23" s="21"/>
      <c r="T23" s="25">
        <v>100000</v>
      </c>
      <c r="U23" s="21"/>
      <c r="V23" s="25">
        <v>29800</v>
      </c>
      <c r="W23" s="21"/>
      <c r="X23" s="34">
        <f t="shared" si="0"/>
        <v>2651405291</v>
      </c>
      <c r="Y23" s="21"/>
      <c r="Z23" s="24">
        <v>2962269000</v>
      </c>
      <c r="AB23" s="42">
        <f t="shared" si="1"/>
        <v>2.8444586905277589E-3</v>
      </c>
    </row>
    <row r="24" spans="1:28" ht="18.75">
      <c r="A24" s="78" t="s">
        <v>33</v>
      </c>
      <c r="B24" s="78"/>
      <c r="C24" s="78"/>
      <c r="E24" s="79">
        <v>250000</v>
      </c>
      <c r="F24" s="79"/>
      <c r="G24" s="21"/>
      <c r="H24" s="24">
        <v>11623044150</v>
      </c>
      <c r="I24" s="21"/>
      <c r="J24" s="24">
        <v>17308895625</v>
      </c>
      <c r="K24" s="21"/>
      <c r="L24" s="25">
        <v>0</v>
      </c>
      <c r="M24" s="21"/>
      <c r="N24" s="25">
        <v>0</v>
      </c>
      <c r="O24" s="21"/>
      <c r="P24" s="25">
        <v>0</v>
      </c>
      <c r="Q24" s="21"/>
      <c r="R24" s="25">
        <v>0</v>
      </c>
      <c r="S24" s="21"/>
      <c r="T24" s="25">
        <v>250000</v>
      </c>
      <c r="U24" s="21"/>
      <c r="V24" s="25">
        <v>77650</v>
      </c>
      <c r="W24" s="21"/>
      <c r="X24" s="34">
        <f t="shared" si="0"/>
        <v>11623044150</v>
      </c>
      <c r="Y24" s="21"/>
      <c r="Z24" s="24">
        <v>19296995625</v>
      </c>
      <c r="AB24" s="42">
        <f t="shared" si="1"/>
        <v>1.8529548432842321E-2</v>
      </c>
    </row>
    <row r="25" spans="1:28" ht="18.75">
      <c r="A25" s="78" t="s">
        <v>34</v>
      </c>
      <c r="B25" s="78"/>
      <c r="C25" s="78"/>
      <c r="E25" s="79">
        <v>10660149</v>
      </c>
      <c r="F25" s="79"/>
      <c r="G25" s="21"/>
      <c r="H25" s="24">
        <v>11847785845</v>
      </c>
      <c r="I25" s="21"/>
      <c r="J25" s="24">
        <v>14920183322.7376</v>
      </c>
      <c r="K25" s="21"/>
      <c r="L25" s="25">
        <v>0</v>
      </c>
      <c r="M25" s="21"/>
      <c r="N25" s="25">
        <v>0</v>
      </c>
      <c r="O25" s="21"/>
      <c r="P25" s="25">
        <v>0</v>
      </c>
      <c r="Q25" s="21"/>
      <c r="R25" s="25">
        <v>0</v>
      </c>
      <c r="S25" s="21"/>
      <c r="T25" s="25">
        <v>10660149</v>
      </c>
      <c r="U25" s="21"/>
      <c r="V25" s="25">
        <v>1565</v>
      </c>
      <c r="W25" s="21"/>
      <c r="X25" s="34">
        <f t="shared" si="0"/>
        <v>11847785845</v>
      </c>
      <c r="Y25" s="21"/>
      <c r="Z25" s="24">
        <v>16583868542.5492</v>
      </c>
      <c r="AB25" s="42">
        <f t="shared" si="1"/>
        <v>1.5924323212518507E-2</v>
      </c>
    </row>
    <row r="26" spans="1:28" ht="18.75">
      <c r="A26" s="78" t="s">
        <v>35</v>
      </c>
      <c r="B26" s="78"/>
      <c r="C26" s="78"/>
      <c r="E26" s="79">
        <v>4600000</v>
      </c>
      <c r="F26" s="79"/>
      <c r="G26" s="21"/>
      <c r="H26" s="24">
        <v>11909255622</v>
      </c>
      <c r="I26" s="21"/>
      <c r="J26" s="24">
        <v>30728073600</v>
      </c>
      <c r="K26" s="21"/>
      <c r="L26" s="25">
        <v>0</v>
      </c>
      <c r="M26" s="21"/>
      <c r="N26" s="25">
        <v>0</v>
      </c>
      <c r="O26" s="21"/>
      <c r="P26" s="25">
        <v>0</v>
      </c>
      <c r="Q26" s="21"/>
      <c r="R26" s="25">
        <v>0</v>
      </c>
      <c r="S26" s="21"/>
      <c r="T26" s="25">
        <v>4600000</v>
      </c>
      <c r="U26" s="21"/>
      <c r="V26" s="25">
        <v>6750</v>
      </c>
      <c r="W26" s="21"/>
      <c r="X26" s="34">
        <f t="shared" si="0"/>
        <v>11909255622</v>
      </c>
      <c r="Y26" s="21"/>
      <c r="Z26" s="24">
        <v>30865252500</v>
      </c>
      <c r="AB26" s="42">
        <f t="shared" si="1"/>
        <v>2.9637732329156681E-2</v>
      </c>
    </row>
    <row r="27" spans="1:28" ht="18.75">
      <c r="A27" s="78" t="s">
        <v>36</v>
      </c>
      <c r="B27" s="78"/>
      <c r="C27" s="78"/>
      <c r="E27" s="79">
        <v>428500</v>
      </c>
      <c r="F27" s="79"/>
      <c r="G27" s="21"/>
      <c r="H27" s="24">
        <v>18306601308</v>
      </c>
      <c r="I27" s="21"/>
      <c r="J27" s="24">
        <v>19252959210</v>
      </c>
      <c r="K27" s="21"/>
      <c r="L27" s="25">
        <v>0</v>
      </c>
      <c r="M27" s="21"/>
      <c r="N27" s="25">
        <v>0</v>
      </c>
      <c r="O27" s="21"/>
      <c r="P27" s="25">
        <v>0</v>
      </c>
      <c r="Q27" s="21"/>
      <c r="R27" s="25">
        <v>0</v>
      </c>
      <c r="S27" s="21"/>
      <c r="T27" s="25">
        <v>428500</v>
      </c>
      <c r="U27" s="21"/>
      <c r="V27" s="25">
        <v>49900</v>
      </c>
      <c r="W27" s="21"/>
      <c r="X27" s="34">
        <f t="shared" si="0"/>
        <v>18306601308</v>
      </c>
      <c r="Y27" s="21"/>
      <c r="Z27" s="24">
        <v>21254926207.5</v>
      </c>
      <c r="AB27" s="42">
        <f t="shared" si="1"/>
        <v>2.0409611540157087E-2</v>
      </c>
    </row>
    <row r="28" spans="1:28" ht="18.75">
      <c r="A28" s="78" t="s">
        <v>37</v>
      </c>
      <c r="B28" s="78"/>
      <c r="C28" s="78"/>
      <c r="E28" s="79">
        <v>900000</v>
      </c>
      <c r="F28" s="79"/>
      <c r="G28" s="21"/>
      <c r="H28" s="24">
        <v>2934412033</v>
      </c>
      <c r="I28" s="21"/>
      <c r="J28" s="24">
        <v>3146466465</v>
      </c>
      <c r="K28" s="21"/>
      <c r="L28" s="25">
        <v>0</v>
      </c>
      <c r="M28" s="21"/>
      <c r="N28" s="25">
        <v>0</v>
      </c>
      <c r="O28" s="21"/>
      <c r="P28" s="25">
        <v>0</v>
      </c>
      <c r="Q28" s="21"/>
      <c r="R28" s="25">
        <v>0</v>
      </c>
      <c r="S28" s="21"/>
      <c r="T28" s="25">
        <v>900000</v>
      </c>
      <c r="U28" s="21"/>
      <c r="V28" s="25">
        <v>4476</v>
      </c>
      <c r="W28" s="21"/>
      <c r="X28" s="34">
        <f t="shared" si="0"/>
        <v>2934412033</v>
      </c>
      <c r="Y28" s="21"/>
      <c r="Z28" s="24">
        <v>4004431020</v>
      </c>
      <c r="AB28" s="42">
        <f t="shared" si="1"/>
        <v>3.8451736204436321E-3</v>
      </c>
    </row>
    <row r="29" spans="1:28" ht="18.75">
      <c r="A29" s="78" t="s">
        <v>38</v>
      </c>
      <c r="B29" s="78"/>
      <c r="C29" s="78"/>
      <c r="E29" s="79">
        <v>1000000</v>
      </c>
      <c r="F29" s="79"/>
      <c r="G29" s="21"/>
      <c r="H29" s="24">
        <v>6260679538</v>
      </c>
      <c r="I29" s="21"/>
      <c r="J29" s="24">
        <v>5825133000</v>
      </c>
      <c r="K29" s="21"/>
      <c r="L29" s="25">
        <v>0</v>
      </c>
      <c r="M29" s="21"/>
      <c r="N29" s="25">
        <v>0</v>
      </c>
      <c r="O29" s="21"/>
      <c r="P29" s="25">
        <v>0</v>
      </c>
      <c r="Q29" s="21"/>
      <c r="R29" s="25">
        <v>0</v>
      </c>
      <c r="S29" s="21"/>
      <c r="T29" s="25">
        <v>1000000</v>
      </c>
      <c r="U29" s="21"/>
      <c r="V29" s="25">
        <v>6930</v>
      </c>
      <c r="W29" s="21"/>
      <c r="X29" s="34">
        <f t="shared" si="0"/>
        <v>6260679538</v>
      </c>
      <c r="Y29" s="21"/>
      <c r="Z29" s="24">
        <v>6888766500</v>
      </c>
      <c r="AB29" s="42">
        <f t="shared" si="1"/>
        <v>6.6147982299856944E-3</v>
      </c>
    </row>
    <row r="30" spans="1:28" ht="18.75">
      <c r="A30" s="78" t="s">
        <v>39</v>
      </c>
      <c r="B30" s="78"/>
      <c r="C30" s="78"/>
      <c r="E30" s="79">
        <v>617383</v>
      </c>
      <c r="F30" s="79"/>
      <c r="G30" s="21"/>
      <c r="H30" s="24">
        <v>1854876906</v>
      </c>
      <c r="I30" s="21"/>
      <c r="J30" s="24">
        <v>613709571.14999998</v>
      </c>
      <c r="K30" s="21"/>
      <c r="L30" s="25">
        <v>0</v>
      </c>
      <c r="M30" s="21"/>
      <c r="N30" s="25">
        <v>0</v>
      </c>
      <c r="O30" s="21"/>
      <c r="P30" s="25">
        <v>0</v>
      </c>
      <c r="Q30" s="21"/>
      <c r="R30" s="25">
        <v>0</v>
      </c>
      <c r="S30" s="21"/>
      <c r="T30" s="25">
        <v>617383</v>
      </c>
      <c r="U30" s="21"/>
      <c r="V30" s="25">
        <v>1000</v>
      </c>
      <c r="W30" s="21"/>
      <c r="X30" s="34">
        <f t="shared" si="0"/>
        <v>1854876906</v>
      </c>
      <c r="Y30" s="21"/>
      <c r="Z30" s="24">
        <v>613709571.14999998</v>
      </c>
      <c r="AB30" s="42">
        <f t="shared" si="1"/>
        <v>5.8930216098459706E-4</v>
      </c>
    </row>
    <row r="31" spans="1:28" ht="18.75">
      <c r="A31" s="78" t="s">
        <v>40</v>
      </c>
      <c r="B31" s="78"/>
      <c r="C31" s="78"/>
      <c r="E31" s="79">
        <v>217280</v>
      </c>
      <c r="F31" s="79"/>
      <c r="G31" s="21"/>
      <c r="H31" s="24">
        <v>98210560</v>
      </c>
      <c r="I31" s="21"/>
      <c r="J31" s="24">
        <v>181429234.56</v>
      </c>
      <c r="K31" s="21"/>
      <c r="L31" s="25">
        <v>0</v>
      </c>
      <c r="M31" s="21"/>
      <c r="N31" s="25">
        <v>0</v>
      </c>
      <c r="O31" s="21"/>
      <c r="P31" s="25">
        <v>0</v>
      </c>
      <c r="Q31" s="21"/>
      <c r="R31" s="25">
        <v>0</v>
      </c>
      <c r="S31" s="21"/>
      <c r="T31" s="25">
        <v>217280</v>
      </c>
      <c r="U31" s="21"/>
      <c r="V31" s="25">
        <v>1017</v>
      </c>
      <c r="W31" s="21"/>
      <c r="X31" s="34">
        <f t="shared" si="0"/>
        <v>98210560</v>
      </c>
      <c r="Y31" s="21"/>
      <c r="Z31" s="24">
        <v>219658962.12799999</v>
      </c>
      <c r="AB31" s="42">
        <f t="shared" si="1"/>
        <v>2.1092306059216682E-4</v>
      </c>
    </row>
    <row r="32" spans="1:28" ht="18.75">
      <c r="A32" s="78" t="s">
        <v>41</v>
      </c>
      <c r="B32" s="78"/>
      <c r="C32" s="78"/>
      <c r="E32" s="79">
        <v>650000</v>
      </c>
      <c r="F32" s="79"/>
      <c r="G32" s="21"/>
      <c r="H32" s="24">
        <v>20168699200</v>
      </c>
      <c r="I32" s="21"/>
      <c r="J32" s="24">
        <v>18841223700</v>
      </c>
      <c r="K32" s="21"/>
      <c r="L32" s="25">
        <v>0</v>
      </c>
      <c r="M32" s="21"/>
      <c r="N32" s="25">
        <v>0</v>
      </c>
      <c r="O32" s="21"/>
      <c r="P32" s="25">
        <v>0</v>
      </c>
      <c r="Q32" s="21"/>
      <c r="R32" s="25">
        <v>0</v>
      </c>
      <c r="S32" s="21"/>
      <c r="T32" s="25">
        <v>650000</v>
      </c>
      <c r="U32" s="21"/>
      <c r="V32" s="25">
        <v>35100</v>
      </c>
      <c r="W32" s="21"/>
      <c r="X32" s="34">
        <f t="shared" si="0"/>
        <v>20168699200</v>
      </c>
      <c r="Y32" s="21"/>
      <c r="Z32" s="24">
        <v>22679250750</v>
      </c>
      <c r="AB32" s="42">
        <f t="shared" si="1"/>
        <v>2.1777290276641215E-2</v>
      </c>
    </row>
    <row r="33" spans="1:28" ht="18.75">
      <c r="A33" s="78" t="s">
        <v>42</v>
      </c>
      <c r="B33" s="78"/>
      <c r="C33" s="78"/>
      <c r="E33" s="79">
        <v>595000</v>
      </c>
      <c r="F33" s="79"/>
      <c r="G33" s="21"/>
      <c r="H33" s="24">
        <v>11029405607</v>
      </c>
      <c r="I33" s="21"/>
      <c r="J33" s="24">
        <v>16294716112.5</v>
      </c>
      <c r="K33" s="21"/>
      <c r="L33" s="25">
        <v>0</v>
      </c>
      <c r="M33" s="21"/>
      <c r="N33" s="25">
        <v>0</v>
      </c>
      <c r="O33" s="21"/>
      <c r="P33" s="25">
        <v>0</v>
      </c>
      <c r="Q33" s="21"/>
      <c r="R33" s="25">
        <v>0</v>
      </c>
      <c r="S33" s="21"/>
      <c r="T33" s="25">
        <v>595000</v>
      </c>
      <c r="U33" s="21"/>
      <c r="V33" s="25">
        <v>37850</v>
      </c>
      <c r="W33" s="21"/>
      <c r="X33" s="34">
        <f t="shared" si="0"/>
        <v>11029405607</v>
      </c>
      <c r="Y33" s="21"/>
      <c r="Z33" s="24">
        <v>22386751537.5</v>
      </c>
      <c r="AB33" s="42">
        <f t="shared" si="1"/>
        <v>2.1496423843860076E-2</v>
      </c>
    </row>
    <row r="34" spans="1:28" ht="18.75">
      <c r="A34" s="78" t="s">
        <v>43</v>
      </c>
      <c r="B34" s="78"/>
      <c r="C34" s="78"/>
      <c r="E34" s="79">
        <v>4220000</v>
      </c>
      <c r="F34" s="79"/>
      <c r="G34" s="21"/>
      <c r="H34" s="24">
        <v>24289032425</v>
      </c>
      <c r="I34" s="21"/>
      <c r="J34" s="24">
        <v>21477841920</v>
      </c>
      <c r="K34" s="21"/>
      <c r="L34" s="25">
        <v>0</v>
      </c>
      <c r="M34" s="21"/>
      <c r="N34" s="25">
        <v>0</v>
      </c>
      <c r="O34" s="21"/>
      <c r="P34" s="25">
        <v>-4220000</v>
      </c>
      <c r="Q34" s="21"/>
      <c r="R34" s="24">
        <v>24289032425</v>
      </c>
      <c r="S34" s="21"/>
      <c r="T34" s="25">
        <v>0</v>
      </c>
      <c r="U34" s="21"/>
      <c r="V34" s="25">
        <v>0</v>
      </c>
      <c r="W34" s="26"/>
      <c r="X34" s="28">
        <f t="shared" si="0"/>
        <v>0</v>
      </c>
      <c r="Y34" s="26"/>
      <c r="Z34" s="25">
        <v>0</v>
      </c>
      <c r="AB34" s="42">
        <f t="shared" si="1"/>
        <v>0</v>
      </c>
    </row>
    <row r="35" spans="1:28" ht="18.75">
      <c r="A35" s="78" t="s">
        <v>44</v>
      </c>
      <c r="B35" s="78"/>
      <c r="C35" s="78"/>
      <c r="E35" s="79">
        <v>1440000</v>
      </c>
      <c r="F35" s="79"/>
      <c r="G35" s="21"/>
      <c r="H35" s="24">
        <v>6037597681</v>
      </c>
      <c r="I35" s="21"/>
      <c r="J35" s="24">
        <v>4544796600</v>
      </c>
      <c r="K35" s="21"/>
      <c r="L35" s="25">
        <v>0</v>
      </c>
      <c r="M35" s="21"/>
      <c r="N35" s="25">
        <v>0</v>
      </c>
      <c r="O35" s="21"/>
      <c r="P35" s="25">
        <v>0</v>
      </c>
      <c r="Q35" s="21"/>
      <c r="R35" s="25">
        <v>0</v>
      </c>
      <c r="S35" s="21"/>
      <c r="T35" s="25">
        <v>1440000</v>
      </c>
      <c r="U35" s="21"/>
      <c r="V35" s="25">
        <v>4025</v>
      </c>
      <c r="W35" s="21"/>
      <c r="X35" s="34">
        <f t="shared" si="0"/>
        <v>6037597681</v>
      </c>
      <c r="Y35" s="21"/>
      <c r="Z35" s="24">
        <v>5761513800</v>
      </c>
      <c r="AB35" s="42">
        <f t="shared" si="1"/>
        <v>5.5323767014425805E-3</v>
      </c>
    </row>
    <row r="36" spans="1:28" ht="18.75">
      <c r="A36" s="78" t="s">
        <v>45</v>
      </c>
      <c r="B36" s="78"/>
      <c r="C36" s="78"/>
      <c r="E36" s="79">
        <v>600000</v>
      </c>
      <c r="F36" s="79"/>
      <c r="G36" s="21"/>
      <c r="H36" s="24">
        <v>7875851981</v>
      </c>
      <c r="I36" s="21"/>
      <c r="J36" s="24">
        <v>7741661400</v>
      </c>
      <c r="K36" s="21"/>
      <c r="L36" s="25">
        <v>0</v>
      </c>
      <c r="M36" s="21"/>
      <c r="N36" s="25">
        <v>0</v>
      </c>
      <c r="O36" s="21"/>
      <c r="P36" s="25">
        <v>0</v>
      </c>
      <c r="Q36" s="21"/>
      <c r="R36" s="25">
        <v>0</v>
      </c>
      <c r="S36" s="21"/>
      <c r="T36" s="25">
        <v>600000</v>
      </c>
      <c r="U36" s="21"/>
      <c r="V36" s="25">
        <v>15210</v>
      </c>
      <c r="W36" s="21"/>
      <c r="X36" s="34">
        <f t="shared" si="0"/>
        <v>7875851981</v>
      </c>
      <c r="Y36" s="21"/>
      <c r="Z36" s="24">
        <v>9071700300</v>
      </c>
      <c r="AB36" s="42">
        <f t="shared" si="1"/>
        <v>8.7109161106564848E-3</v>
      </c>
    </row>
    <row r="37" spans="1:28" ht="18.75">
      <c r="A37" s="78" t="s">
        <v>46</v>
      </c>
      <c r="B37" s="78"/>
      <c r="C37" s="78"/>
      <c r="E37" s="79">
        <v>200000</v>
      </c>
      <c r="F37" s="79"/>
      <c r="G37" s="21"/>
      <c r="H37" s="24">
        <v>1691568315</v>
      </c>
      <c r="I37" s="21"/>
      <c r="J37" s="24">
        <v>1675968300</v>
      </c>
      <c r="K37" s="21"/>
      <c r="L37" s="25">
        <v>0</v>
      </c>
      <c r="M37" s="21"/>
      <c r="N37" s="25">
        <v>0</v>
      </c>
      <c r="O37" s="21"/>
      <c r="P37" s="25">
        <v>0</v>
      </c>
      <c r="Q37" s="21"/>
      <c r="R37" s="25">
        <v>0</v>
      </c>
      <c r="S37" s="21"/>
      <c r="T37" s="25">
        <v>200000</v>
      </c>
      <c r="U37" s="21"/>
      <c r="V37" s="25">
        <v>10060</v>
      </c>
      <c r="W37" s="21"/>
      <c r="X37" s="34">
        <f t="shared" si="0"/>
        <v>1691568315</v>
      </c>
      <c r="Y37" s="21"/>
      <c r="Z37" s="24">
        <v>2000028600</v>
      </c>
      <c r="AB37" s="42">
        <f t="shared" si="1"/>
        <v>1.9204868742757888E-3</v>
      </c>
    </row>
    <row r="38" spans="1:28" ht="18.75">
      <c r="A38" s="78" t="s">
        <v>47</v>
      </c>
      <c r="B38" s="78"/>
      <c r="C38" s="78"/>
      <c r="E38" s="79">
        <v>1000000</v>
      </c>
      <c r="F38" s="79"/>
      <c r="G38" s="21"/>
      <c r="H38" s="24">
        <v>5765170532</v>
      </c>
      <c r="I38" s="21"/>
      <c r="J38" s="24">
        <v>4831083000</v>
      </c>
      <c r="K38" s="21"/>
      <c r="L38" s="25">
        <v>0</v>
      </c>
      <c r="M38" s="21"/>
      <c r="N38" s="25">
        <v>0</v>
      </c>
      <c r="O38" s="21"/>
      <c r="P38" s="25">
        <v>0</v>
      </c>
      <c r="Q38" s="21"/>
      <c r="R38" s="25">
        <v>0</v>
      </c>
      <c r="S38" s="21"/>
      <c r="T38" s="25">
        <v>1000000</v>
      </c>
      <c r="U38" s="21"/>
      <c r="V38" s="25">
        <v>4004</v>
      </c>
      <c r="W38" s="21"/>
      <c r="X38" s="34">
        <f t="shared" si="0"/>
        <v>5765170532</v>
      </c>
      <c r="Y38" s="21"/>
      <c r="Z38" s="24">
        <v>3980176200</v>
      </c>
      <c r="AB38" s="42">
        <f t="shared" si="1"/>
        <v>3.821883421769512E-3</v>
      </c>
    </row>
    <row r="39" spans="1:28" ht="18.75">
      <c r="A39" s="78" t="s">
        <v>48</v>
      </c>
      <c r="B39" s="78"/>
      <c r="C39" s="78"/>
      <c r="E39" s="79">
        <v>1200000</v>
      </c>
      <c r="F39" s="79"/>
      <c r="G39" s="21"/>
      <c r="H39" s="24">
        <v>12046928609</v>
      </c>
      <c r="I39" s="21"/>
      <c r="J39" s="24">
        <v>9578665800</v>
      </c>
      <c r="K39" s="21"/>
      <c r="L39" s="25">
        <v>0</v>
      </c>
      <c r="M39" s="21"/>
      <c r="N39" s="25">
        <v>0</v>
      </c>
      <c r="O39" s="21"/>
      <c r="P39" s="25">
        <v>0</v>
      </c>
      <c r="Q39" s="21"/>
      <c r="R39" s="25">
        <v>0</v>
      </c>
      <c r="S39" s="21"/>
      <c r="T39" s="25">
        <v>1200000</v>
      </c>
      <c r="U39" s="21"/>
      <c r="V39" s="25">
        <v>8710</v>
      </c>
      <c r="W39" s="21"/>
      <c r="X39" s="34">
        <f t="shared" si="0"/>
        <v>12046928609</v>
      </c>
      <c r="Y39" s="21"/>
      <c r="Z39" s="24">
        <v>10389810600</v>
      </c>
      <c r="AB39" s="42">
        <f t="shared" si="1"/>
        <v>9.9766047763074281E-3</v>
      </c>
    </row>
    <row r="40" spans="1:28" ht="18.75">
      <c r="A40" s="78" t="s">
        <v>49</v>
      </c>
      <c r="B40" s="78"/>
      <c r="C40" s="78"/>
      <c r="E40" s="79">
        <v>200000</v>
      </c>
      <c r="F40" s="79"/>
      <c r="G40" s="21"/>
      <c r="H40" s="24">
        <v>6928423606</v>
      </c>
      <c r="I40" s="21"/>
      <c r="J40" s="24">
        <v>5765490000</v>
      </c>
      <c r="K40" s="21"/>
      <c r="L40" s="25">
        <v>0</v>
      </c>
      <c r="M40" s="21"/>
      <c r="N40" s="25">
        <v>0</v>
      </c>
      <c r="O40" s="21"/>
      <c r="P40" s="25">
        <v>0</v>
      </c>
      <c r="Q40" s="21"/>
      <c r="R40" s="25">
        <v>0</v>
      </c>
      <c r="S40" s="21"/>
      <c r="T40" s="25">
        <v>200000</v>
      </c>
      <c r="U40" s="21"/>
      <c r="V40" s="25">
        <v>33380</v>
      </c>
      <c r="W40" s="21"/>
      <c r="X40" s="34">
        <f t="shared" si="0"/>
        <v>6928423606</v>
      </c>
      <c r="Y40" s="21"/>
      <c r="Z40" s="24">
        <v>6636277800</v>
      </c>
      <c r="AB40" s="42">
        <f t="shared" si="1"/>
        <v>6.3723510798534624E-3</v>
      </c>
    </row>
    <row r="41" spans="1:28" ht="18.75">
      <c r="A41" s="78" t="s">
        <v>50</v>
      </c>
      <c r="B41" s="78"/>
      <c r="C41" s="78"/>
      <c r="E41" s="79">
        <v>693476</v>
      </c>
      <c r="F41" s="79"/>
      <c r="G41" s="21"/>
      <c r="H41" s="24">
        <v>15717175845</v>
      </c>
      <c r="I41" s="21"/>
      <c r="J41" s="24">
        <v>17992030244.580002</v>
      </c>
      <c r="K41" s="21"/>
      <c r="L41" s="25">
        <v>0</v>
      </c>
      <c r="M41" s="21"/>
      <c r="N41" s="25">
        <v>0</v>
      </c>
      <c r="O41" s="21"/>
      <c r="P41" s="25">
        <v>0</v>
      </c>
      <c r="Q41" s="21"/>
      <c r="R41" s="25">
        <v>0</v>
      </c>
      <c r="S41" s="21"/>
      <c r="T41" s="25">
        <v>693476</v>
      </c>
      <c r="U41" s="21"/>
      <c r="V41" s="25">
        <v>24900</v>
      </c>
      <c r="W41" s="21"/>
      <c r="X41" s="34">
        <f t="shared" si="0"/>
        <v>15717175845</v>
      </c>
      <c r="Y41" s="21"/>
      <c r="Z41" s="24">
        <v>17164810463.219999</v>
      </c>
      <c r="AB41" s="42">
        <f t="shared" si="1"/>
        <v>1.6482160902121967E-2</v>
      </c>
    </row>
    <row r="42" spans="1:28" ht="18.75">
      <c r="A42" s="78" t="s">
        <v>51</v>
      </c>
      <c r="B42" s="78"/>
      <c r="C42" s="78"/>
      <c r="E42" s="79">
        <v>4000000</v>
      </c>
      <c r="F42" s="79"/>
      <c r="G42" s="21"/>
      <c r="H42" s="24">
        <v>18681549209</v>
      </c>
      <c r="I42" s="21"/>
      <c r="J42" s="24">
        <v>59881572000</v>
      </c>
      <c r="K42" s="21"/>
      <c r="L42" s="25">
        <v>0</v>
      </c>
      <c r="M42" s="21"/>
      <c r="N42" s="25">
        <v>0</v>
      </c>
      <c r="O42" s="21"/>
      <c r="P42" s="25">
        <v>0</v>
      </c>
      <c r="Q42" s="21"/>
      <c r="R42" s="25">
        <v>0</v>
      </c>
      <c r="S42" s="21"/>
      <c r="T42" s="25">
        <v>4000000</v>
      </c>
      <c r="U42" s="21"/>
      <c r="V42" s="25">
        <v>17060</v>
      </c>
      <c r="W42" s="21"/>
      <c r="X42" s="34">
        <f t="shared" si="0"/>
        <v>18681549209</v>
      </c>
      <c r="Y42" s="21"/>
      <c r="Z42" s="24">
        <v>67833972000</v>
      </c>
      <c r="AB42" s="42">
        <f t="shared" si="1"/>
        <v>6.5136194980407472E-2</v>
      </c>
    </row>
    <row r="43" spans="1:28" ht="18.75">
      <c r="A43" s="78" t="s">
        <v>52</v>
      </c>
      <c r="B43" s="78"/>
      <c r="C43" s="78"/>
      <c r="E43" s="79">
        <v>144172</v>
      </c>
      <c r="F43" s="79"/>
      <c r="G43" s="21"/>
      <c r="H43" s="24">
        <v>3270488232</v>
      </c>
      <c r="I43" s="21"/>
      <c r="J43" s="24">
        <v>16494028584.893999</v>
      </c>
      <c r="K43" s="21"/>
      <c r="L43" s="25">
        <v>0</v>
      </c>
      <c r="M43" s="21"/>
      <c r="N43" s="25">
        <v>0</v>
      </c>
      <c r="O43" s="21"/>
      <c r="P43" s="25">
        <v>0</v>
      </c>
      <c r="Q43" s="21"/>
      <c r="R43" s="25">
        <v>0</v>
      </c>
      <c r="S43" s="21"/>
      <c r="T43" s="25">
        <v>144172</v>
      </c>
      <c r="U43" s="21"/>
      <c r="V43" s="25">
        <v>142610</v>
      </c>
      <c r="W43" s="21"/>
      <c r="X43" s="34">
        <f t="shared" si="0"/>
        <v>3270488232</v>
      </c>
      <c r="Y43" s="21"/>
      <c r="Z43" s="24">
        <v>20438034724.925999</v>
      </c>
      <c r="AB43" s="42">
        <f t="shared" si="1"/>
        <v>1.962520807213115E-2</v>
      </c>
    </row>
    <row r="44" spans="1:28" ht="18.75">
      <c r="A44" s="78" t="s">
        <v>53</v>
      </c>
      <c r="B44" s="78"/>
      <c r="C44" s="78"/>
      <c r="E44" s="79">
        <v>1268806</v>
      </c>
      <c r="F44" s="79"/>
      <c r="G44" s="21"/>
      <c r="H44" s="24">
        <v>24663078494</v>
      </c>
      <c r="I44" s="21"/>
      <c r="J44" s="24">
        <v>20861184232.122002</v>
      </c>
      <c r="K44" s="21"/>
      <c r="L44" s="25">
        <v>0</v>
      </c>
      <c r="M44" s="21"/>
      <c r="N44" s="25">
        <v>0</v>
      </c>
      <c r="O44" s="21"/>
      <c r="P44" s="25">
        <v>0</v>
      </c>
      <c r="Q44" s="21"/>
      <c r="R44" s="25">
        <v>0</v>
      </c>
      <c r="S44" s="21"/>
      <c r="T44" s="25">
        <v>1268806</v>
      </c>
      <c r="U44" s="21"/>
      <c r="V44" s="25">
        <v>18790</v>
      </c>
      <c r="W44" s="21"/>
      <c r="X44" s="34">
        <f t="shared" si="0"/>
        <v>24663078494</v>
      </c>
      <c r="Y44" s="21"/>
      <c r="Z44" s="24">
        <v>23699011594.797001</v>
      </c>
      <c r="AB44" s="42">
        <f t="shared" si="1"/>
        <v>2.2756494932681146E-2</v>
      </c>
    </row>
    <row r="45" spans="1:28" ht="18.75">
      <c r="A45" s="78" t="s">
        <v>54</v>
      </c>
      <c r="B45" s="78"/>
      <c r="C45" s="78"/>
      <c r="E45" s="79">
        <v>1100000</v>
      </c>
      <c r="F45" s="79"/>
      <c r="G45" s="21"/>
      <c r="H45" s="24">
        <v>57737530739</v>
      </c>
      <c r="I45" s="21"/>
      <c r="J45" s="24">
        <v>62687775150</v>
      </c>
      <c r="K45" s="21"/>
      <c r="L45" s="25">
        <v>0</v>
      </c>
      <c r="M45" s="21"/>
      <c r="N45" s="25">
        <v>0</v>
      </c>
      <c r="O45" s="21"/>
      <c r="P45" s="25">
        <v>0</v>
      </c>
      <c r="Q45" s="21"/>
      <c r="R45" s="25">
        <v>0</v>
      </c>
      <c r="S45" s="21"/>
      <c r="T45" s="25">
        <v>1100000</v>
      </c>
      <c r="U45" s="21"/>
      <c r="V45" s="25">
        <v>70080</v>
      </c>
      <c r="W45" s="21"/>
      <c r="X45" s="34">
        <f t="shared" si="0"/>
        <v>57737530739</v>
      </c>
      <c r="Y45" s="21"/>
      <c r="Z45" s="24">
        <v>76629326400</v>
      </c>
      <c r="AB45" s="42">
        <f t="shared" si="1"/>
        <v>7.3581755548793246E-2</v>
      </c>
    </row>
    <row r="46" spans="1:28" ht="18.75">
      <c r="A46" s="78" t="s">
        <v>55</v>
      </c>
      <c r="B46" s="78"/>
      <c r="C46" s="78"/>
      <c r="E46" s="79">
        <v>6917981</v>
      </c>
      <c r="F46" s="79"/>
      <c r="G46" s="21"/>
      <c r="H46" s="24">
        <v>29857603948</v>
      </c>
      <c r="I46" s="21"/>
      <c r="J46" s="24">
        <v>14434443108.392</v>
      </c>
      <c r="K46" s="21"/>
      <c r="L46" s="25">
        <v>0</v>
      </c>
      <c r="M46" s="21"/>
      <c r="N46" s="25">
        <v>0</v>
      </c>
      <c r="O46" s="21"/>
      <c r="P46" s="25">
        <v>0</v>
      </c>
      <c r="Q46" s="21"/>
      <c r="R46" s="25">
        <v>0</v>
      </c>
      <c r="S46" s="21"/>
      <c r="T46" s="25">
        <v>6917981</v>
      </c>
      <c r="U46" s="21"/>
      <c r="V46" s="25">
        <v>2405</v>
      </c>
      <c r="W46" s="21"/>
      <c r="X46" s="34">
        <f t="shared" si="0"/>
        <v>29857603948</v>
      </c>
      <c r="Y46" s="21"/>
      <c r="Z46" s="24">
        <v>16538749726.3853</v>
      </c>
      <c r="AB46" s="42">
        <f t="shared" si="1"/>
        <v>1.5880998784945005E-2</v>
      </c>
    </row>
    <row r="47" spans="1:28" ht="18.75">
      <c r="A47" s="78" t="s">
        <v>56</v>
      </c>
      <c r="B47" s="78"/>
      <c r="C47" s="78"/>
      <c r="E47" s="79">
        <v>250000</v>
      </c>
      <c r="F47" s="79"/>
      <c r="G47" s="21"/>
      <c r="H47" s="24">
        <v>1824905501</v>
      </c>
      <c r="I47" s="21"/>
      <c r="J47" s="24">
        <v>1580539500</v>
      </c>
      <c r="K47" s="21"/>
      <c r="L47" s="25">
        <v>0</v>
      </c>
      <c r="M47" s="21"/>
      <c r="N47" s="25">
        <v>0</v>
      </c>
      <c r="O47" s="21"/>
      <c r="P47" s="25">
        <v>-250000</v>
      </c>
      <c r="Q47" s="21"/>
      <c r="R47" s="24">
        <v>1824905501</v>
      </c>
      <c r="S47" s="21"/>
      <c r="T47" s="25">
        <v>0</v>
      </c>
      <c r="U47" s="26"/>
      <c r="V47" s="25">
        <v>0</v>
      </c>
      <c r="W47" s="26"/>
      <c r="X47" s="28">
        <f t="shared" si="0"/>
        <v>0</v>
      </c>
      <c r="Y47" s="26"/>
      <c r="Z47" s="25">
        <v>0</v>
      </c>
      <c r="AB47" s="42">
        <f t="shared" si="1"/>
        <v>0</v>
      </c>
    </row>
    <row r="48" spans="1:28" ht="18.75">
      <c r="A48" s="78" t="s">
        <v>57</v>
      </c>
      <c r="B48" s="78"/>
      <c r="C48" s="78"/>
      <c r="E48" s="79">
        <v>3750000</v>
      </c>
      <c r="F48" s="79"/>
      <c r="G48" s="21"/>
      <c r="H48" s="24">
        <v>11808212130</v>
      </c>
      <c r="I48" s="21"/>
      <c r="J48" s="24">
        <v>11328442312.5</v>
      </c>
      <c r="K48" s="21"/>
      <c r="L48" s="25">
        <v>0</v>
      </c>
      <c r="M48" s="21"/>
      <c r="N48" s="25">
        <v>0</v>
      </c>
      <c r="O48" s="21"/>
      <c r="P48" s="25">
        <v>0</v>
      </c>
      <c r="Q48" s="21"/>
      <c r="R48" s="25">
        <v>0</v>
      </c>
      <c r="S48" s="21"/>
      <c r="T48" s="25">
        <v>3750000</v>
      </c>
      <c r="U48" s="21"/>
      <c r="V48" s="25">
        <v>3216</v>
      </c>
      <c r="W48" s="21"/>
      <c r="X48" s="34">
        <f t="shared" si="0"/>
        <v>11808212130</v>
      </c>
      <c r="Y48" s="21"/>
      <c r="Z48" s="24">
        <v>11988243000</v>
      </c>
      <c r="AB48" s="42">
        <f t="shared" si="1"/>
        <v>1.1511467049585493E-2</v>
      </c>
    </row>
    <row r="49" spans="1:28" ht="18.75">
      <c r="A49" s="78" t="s">
        <v>58</v>
      </c>
      <c r="B49" s="78"/>
      <c r="C49" s="78"/>
      <c r="E49" s="79">
        <v>1206000</v>
      </c>
      <c r="F49" s="79"/>
      <c r="G49" s="21"/>
      <c r="H49" s="24">
        <v>20026106994</v>
      </c>
      <c r="I49" s="21"/>
      <c r="J49" s="24">
        <v>18701659080</v>
      </c>
      <c r="K49" s="21"/>
      <c r="L49" s="25">
        <v>0</v>
      </c>
      <c r="M49" s="21"/>
      <c r="N49" s="25">
        <v>0</v>
      </c>
      <c r="O49" s="21"/>
      <c r="P49" s="25">
        <v>0</v>
      </c>
      <c r="Q49" s="21"/>
      <c r="R49" s="25">
        <v>0</v>
      </c>
      <c r="S49" s="21"/>
      <c r="T49" s="25">
        <v>1206000</v>
      </c>
      <c r="U49" s="21"/>
      <c r="V49" s="25">
        <v>19590</v>
      </c>
      <c r="W49" s="21"/>
      <c r="X49" s="34">
        <f t="shared" si="0"/>
        <v>20026106994</v>
      </c>
      <c r="Y49" s="21"/>
      <c r="Z49" s="24">
        <v>23484968037</v>
      </c>
      <c r="AB49" s="42">
        <f t="shared" si="1"/>
        <v>2.2550963950137982E-2</v>
      </c>
    </row>
    <row r="50" spans="1:28" ht="18.75">
      <c r="A50" s="78" t="s">
        <v>59</v>
      </c>
      <c r="B50" s="78"/>
      <c r="C50" s="78"/>
      <c r="E50" s="79">
        <v>6800000</v>
      </c>
      <c r="F50" s="79"/>
      <c r="G50" s="21"/>
      <c r="H50" s="24">
        <v>9892674613</v>
      </c>
      <c r="I50" s="21"/>
      <c r="J50" s="24">
        <v>15060255120</v>
      </c>
      <c r="K50" s="21"/>
      <c r="L50" s="25">
        <v>0</v>
      </c>
      <c r="M50" s="21"/>
      <c r="N50" s="25">
        <v>0</v>
      </c>
      <c r="O50" s="21"/>
      <c r="P50" s="25">
        <v>0</v>
      </c>
      <c r="Q50" s="21"/>
      <c r="R50" s="25">
        <v>0</v>
      </c>
      <c r="S50" s="21"/>
      <c r="T50" s="25">
        <v>6800000</v>
      </c>
      <c r="U50" s="21"/>
      <c r="V50" s="25">
        <v>2739</v>
      </c>
      <c r="W50" s="21"/>
      <c r="X50" s="34">
        <f t="shared" si="0"/>
        <v>9892674613</v>
      </c>
      <c r="Y50" s="21"/>
      <c r="Z50" s="24">
        <v>18514380060</v>
      </c>
      <c r="AB50" s="42">
        <f t="shared" si="1"/>
        <v>1.7778057719066313E-2</v>
      </c>
    </row>
    <row r="51" spans="1:28" ht="18.75">
      <c r="A51" s="78" t="s">
        <v>60</v>
      </c>
      <c r="B51" s="78"/>
      <c r="C51" s="78"/>
      <c r="E51" s="79">
        <v>3280000</v>
      </c>
      <c r="F51" s="79"/>
      <c r="G51" s="21"/>
      <c r="H51" s="24">
        <v>29974190258</v>
      </c>
      <c r="I51" s="21"/>
      <c r="J51" s="24">
        <v>23866742880</v>
      </c>
      <c r="K51" s="21"/>
      <c r="L51" s="25">
        <v>0</v>
      </c>
      <c r="M51" s="21"/>
      <c r="N51" s="25">
        <v>0</v>
      </c>
      <c r="O51" s="21"/>
      <c r="P51" s="25">
        <v>0</v>
      </c>
      <c r="Q51" s="21"/>
      <c r="R51" s="25">
        <v>0</v>
      </c>
      <c r="S51" s="21"/>
      <c r="T51" s="25">
        <v>3280000</v>
      </c>
      <c r="U51" s="21"/>
      <c r="V51" s="25">
        <v>8600</v>
      </c>
      <c r="W51" s="21"/>
      <c r="X51" s="34">
        <f t="shared" si="0"/>
        <v>29974190258</v>
      </c>
      <c r="Y51" s="21"/>
      <c r="Z51" s="24">
        <v>28040162400</v>
      </c>
      <c r="AB51" s="42">
        <f t="shared" si="1"/>
        <v>2.6924996893425174E-2</v>
      </c>
    </row>
    <row r="52" spans="1:28" ht="18.75">
      <c r="A52" s="78" t="s">
        <v>61</v>
      </c>
      <c r="B52" s="78"/>
      <c r="C52" s="78"/>
      <c r="E52" s="79">
        <v>100000</v>
      </c>
      <c r="F52" s="79"/>
      <c r="G52" s="21"/>
      <c r="H52" s="24">
        <v>5677263616</v>
      </c>
      <c r="I52" s="21"/>
      <c r="J52" s="24">
        <v>5602465800</v>
      </c>
      <c r="K52" s="21"/>
      <c r="L52" s="25">
        <v>0</v>
      </c>
      <c r="M52" s="21"/>
      <c r="N52" s="25">
        <v>0</v>
      </c>
      <c r="O52" s="21"/>
      <c r="P52" s="25">
        <v>0</v>
      </c>
      <c r="Q52" s="21"/>
      <c r="R52" s="25">
        <v>0</v>
      </c>
      <c r="S52" s="21"/>
      <c r="T52" s="25">
        <v>100000</v>
      </c>
      <c r="U52" s="21"/>
      <c r="V52" s="25">
        <v>67200</v>
      </c>
      <c r="W52" s="21"/>
      <c r="X52" s="34">
        <f t="shared" si="0"/>
        <v>5677263616</v>
      </c>
      <c r="Y52" s="21"/>
      <c r="Z52" s="24">
        <v>6680016000</v>
      </c>
      <c r="AB52" s="42">
        <f t="shared" si="1"/>
        <v>6.4143497987740059E-3</v>
      </c>
    </row>
    <row r="53" spans="1:28" ht="18.75">
      <c r="A53" s="78" t="s">
        <v>62</v>
      </c>
      <c r="B53" s="78"/>
      <c r="C53" s="78"/>
      <c r="E53" s="79">
        <v>600000</v>
      </c>
      <c r="F53" s="79"/>
      <c r="G53" s="21"/>
      <c r="H53" s="24">
        <v>8956124786</v>
      </c>
      <c r="I53" s="21"/>
      <c r="J53" s="24">
        <v>8475270300</v>
      </c>
      <c r="K53" s="21"/>
      <c r="L53" s="25">
        <v>0</v>
      </c>
      <c r="M53" s="21"/>
      <c r="N53" s="25">
        <v>0</v>
      </c>
      <c r="O53" s="21"/>
      <c r="P53" s="25">
        <v>0</v>
      </c>
      <c r="Q53" s="21"/>
      <c r="R53" s="25">
        <v>0</v>
      </c>
      <c r="S53" s="21"/>
      <c r="T53" s="25">
        <v>600000</v>
      </c>
      <c r="U53" s="21"/>
      <c r="V53" s="25">
        <v>15900</v>
      </c>
      <c r="W53" s="21"/>
      <c r="X53" s="34">
        <f t="shared" si="0"/>
        <v>8956124786</v>
      </c>
      <c r="Y53" s="21"/>
      <c r="Z53" s="24">
        <v>9483237000</v>
      </c>
      <c r="AB53" s="42">
        <f t="shared" si="1"/>
        <v>9.106085875045241E-3</v>
      </c>
    </row>
    <row r="54" spans="1:28" ht="18.75">
      <c r="A54" s="78" t="s">
        <v>63</v>
      </c>
      <c r="B54" s="78"/>
      <c r="C54" s="78"/>
      <c r="E54" s="79">
        <v>175000</v>
      </c>
      <c r="F54" s="79"/>
      <c r="G54" s="21"/>
      <c r="H54" s="24">
        <v>7339157909</v>
      </c>
      <c r="I54" s="21"/>
      <c r="J54" s="24">
        <v>7471528312.5</v>
      </c>
      <c r="K54" s="21"/>
      <c r="L54" s="25">
        <v>0</v>
      </c>
      <c r="M54" s="21"/>
      <c r="N54" s="25">
        <v>0</v>
      </c>
      <c r="O54" s="21"/>
      <c r="P54" s="25">
        <v>0</v>
      </c>
      <c r="Q54" s="21"/>
      <c r="R54" s="25">
        <v>0</v>
      </c>
      <c r="S54" s="21"/>
      <c r="T54" s="25">
        <v>175000</v>
      </c>
      <c r="U54" s="21"/>
      <c r="V54" s="25">
        <v>47500</v>
      </c>
      <c r="W54" s="21"/>
      <c r="X54" s="34">
        <f t="shared" si="0"/>
        <v>7339157909</v>
      </c>
      <c r="Y54" s="21"/>
      <c r="Z54" s="24">
        <v>8263040625</v>
      </c>
      <c r="AB54" s="42">
        <f t="shared" si="1"/>
        <v>7.9344170687959716E-3</v>
      </c>
    </row>
    <row r="55" spans="1:28" ht="18.75">
      <c r="A55" s="78" t="s">
        <v>64</v>
      </c>
      <c r="B55" s="78"/>
      <c r="C55" s="78"/>
      <c r="E55" s="79">
        <v>4000999</v>
      </c>
      <c r="F55" s="79"/>
      <c r="G55" s="21"/>
      <c r="H55" s="24">
        <v>14722530645</v>
      </c>
      <c r="I55" s="21"/>
      <c r="J55" s="24">
        <v>23306351307.867001</v>
      </c>
      <c r="K55" s="21"/>
      <c r="L55" s="25">
        <v>0</v>
      </c>
      <c r="M55" s="21"/>
      <c r="N55" s="25">
        <v>0</v>
      </c>
      <c r="O55" s="21"/>
      <c r="P55" s="25">
        <v>0</v>
      </c>
      <c r="Q55" s="21"/>
      <c r="R55" s="25">
        <v>0</v>
      </c>
      <c r="S55" s="21"/>
      <c r="T55" s="25">
        <v>4000999</v>
      </c>
      <c r="U55" s="21"/>
      <c r="V55" s="25">
        <v>7870</v>
      </c>
      <c r="W55" s="21"/>
      <c r="X55" s="34">
        <f t="shared" si="0"/>
        <v>14722530645</v>
      </c>
      <c r="Y55" s="21"/>
      <c r="Z55" s="24">
        <v>31300509350.3265</v>
      </c>
      <c r="AB55" s="42">
        <f t="shared" si="1"/>
        <v>3.0055678886516245E-2</v>
      </c>
    </row>
    <row r="56" spans="1:28" ht="18.75">
      <c r="A56" s="78" t="s">
        <v>65</v>
      </c>
      <c r="B56" s="78"/>
      <c r="C56" s="78"/>
      <c r="E56" s="79">
        <v>350000</v>
      </c>
      <c r="F56" s="79"/>
      <c r="G56" s="21"/>
      <c r="H56" s="24">
        <v>2909039013</v>
      </c>
      <c r="I56" s="21"/>
      <c r="J56" s="24">
        <v>1658870640</v>
      </c>
      <c r="K56" s="21"/>
      <c r="L56" s="25">
        <v>0</v>
      </c>
      <c r="M56" s="21"/>
      <c r="N56" s="25">
        <v>0</v>
      </c>
      <c r="O56" s="21"/>
      <c r="P56" s="25">
        <v>0</v>
      </c>
      <c r="Q56" s="21"/>
      <c r="R56" s="25">
        <v>0</v>
      </c>
      <c r="S56" s="21"/>
      <c r="T56" s="25">
        <v>350000</v>
      </c>
      <c r="U56" s="21"/>
      <c r="V56" s="25">
        <v>5260</v>
      </c>
      <c r="W56" s="21"/>
      <c r="X56" s="34">
        <f t="shared" si="0"/>
        <v>2909039013</v>
      </c>
      <c r="Y56" s="21"/>
      <c r="Z56" s="24">
        <v>1830046050</v>
      </c>
      <c r="AB56" s="42">
        <f t="shared" si="1"/>
        <v>1.7572645802891287E-3</v>
      </c>
    </row>
    <row r="57" spans="1:28" ht="18.75">
      <c r="A57" s="78" t="s">
        <v>66</v>
      </c>
      <c r="B57" s="78"/>
      <c r="C57" s="78"/>
      <c r="E57" s="79">
        <v>281250</v>
      </c>
      <c r="F57" s="79"/>
      <c r="G57" s="21"/>
      <c r="H57" s="24">
        <v>2372902604</v>
      </c>
      <c r="I57" s="21"/>
      <c r="J57" s="24">
        <v>3735142875</v>
      </c>
      <c r="K57" s="21"/>
      <c r="L57" s="25">
        <v>0</v>
      </c>
      <c r="M57" s="21"/>
      <c r="N57" s="25">
        <v>0</v>
      </c>
      <c r="O57" s="21"/>
      <c r="P57" s="25">
        <v>-281250</v>
      </c>
      <c r="Q57" s="21"/>
      <c r="R57" s="24">
        <v>2372902604</v>
      </c>
      <c r="S57" s="21"/>
      <c r="T57" s="25">
        <v>0</v>
      </c>
      <c r="U57" s="21"/>
      <c r="V57" s="25">
        <v>0</v>
      </c>
      <c r="W57" s="21"/>
      <c r="X57" s="28">
        <f t="shared" si="0"/>
        <v>0</v>
      </c>
      <c r="Y57" s="26"/>
      <c r="Z57" s="25">
        <v>0</v>
      </c>
      <c r="AB57" s="42">
        <f t="shared" si="1"/>
        <v>0</v>
      </c>
    </row>
    <row r="58" spans="1:28" ht="18.75">
      <c r="A58" s="78" t="s">
        <v>67</v>
      </c>
      <c r="B58" s="78"/>
      <c r="C58" s="78"/>
      <c r="E58" s="79">
        <v>247253</v>
      </c>
      <c r="F58" s="79"/>
      <c r="G58" s="21"/>
      <c r="H58" s="24">
        <v>2943333051</v>
      </c>
      <c r="I58" s="21"/>
      <c r="J58" s="24">
        <v>2629865737.7550001</v>
      </c>
      <c r="K58" s="21"/>
      <c r="L58" s="25">
        <v>200000</v>
      </c>
      <c r="M58" s="21"/>
      <c r="N58" s="24">
        <v>2079928367</v>
      </c>
      <c r="O58" s="21"/>
      <c r="P58" s="25">
        <v>0</v>
      </c>
      <c r="Q58" s="21"/>
      <c r="R58" s="25">
        <v>0</v>
      </c>
      <c r="S58" s="21"/>
      <c r="T58" s="25">
        <v>447253</v>
      </c>
      <c r="U58" s="21"/>
      <c r="V58" s="25">
        <v>12720</v>
      </c>
      <c r="W58" s="21"/>
      <c r="X58" s="34">
        <f t="shared" si="0"/>
        <v>5023261418</v>
      </c>
      <c r="Y58" s="21"/>
      <c r="Z58" s="24">
        <v>5655208263.948</v>
      </c>
      <c r="AB58" s="42">
        <f t="shared" si="1"/>
        <v>5.430298967828812E-3</v>
      </c>
    </row>
    <row r="59" spans="1:28" ht="18.75">
      <c r="A59" s="78" t="s">
        <v>68</v>
      </c>
      <c r="B59" s="78"/>
      <c r="C59" s="78"/>
      <c r="E59" s="79">
        <v>26299529</v>
      </c>
      <c r="F59" s="79"/>
      <c r="G59" s="21"/>
      <c r="H59" s="24">
        <v>34652123000</v>
      </c>
      <c r="I59" s="21"/>
      <c r="J59" s="24">
        <v>32025232333.001301</v>
      </c>
      <c r="K59" s="21"/>
      <c r="L59" s="25">
        <v>0</v>
      </c>
      <c r="M59" s="26"/>
      <c r="N59" s="25">
        <v>0</v>
      </c>
      <c r="O59" s="21"/>
      <c r="P59" s="25">
        <v>0</v>
      </c>
      <c r="Q59" s="21"/>
      <c r="R59" s="25">
        <v>0</v>
      </c>
      <c r="S59" s="21"/>
      <c r="T59" s="25">
        <v>26299529</v>
      </c>
      <c r="U59" s="21"/>
      <c r="V59" s="25">
        <v>1615</v>
      </c>
      <c r="W59" s="21"/>
      <c r="X59" s="34">
        <f t="shared" si="0"/>
        <v>34652123000</v>
      </c>
      <c r="Y59" s="21"/>
      <c r="Z59" s="24">
        <v>42221020585.956703</v>
      </c>
      <c r="AB59" s="42">
        <f t="shared" si="1"/>
        <v>4.0541878178070916E-2</v>
      </c>
    </row>
    <row r="60" spans="1:28" ht="18.75">
      <c r="A60" s="78" t="s">
        <v>69</v>
      </c>
      <c r="B60" s="78"/>
      <c r="C60" s="78"/>
      <c r="E60" s="79">
        <v>50000</v>
      </c>
      <c r="F60" s="79"/>
      <c r="G60" s="21"/>
      <c r="H60" s="24">
        <v>626067954</v>
      </c>
      <c r="I60" s="21"/>
      <c r="J60" s="24">
        <v>499013100</v>
      </c>
      <c r="K60" s="21"/>
      <c r="L60" s="25">
        <v>0</v>
      </c>
      <c r="M60" s="26"/>
      <c r="N60" s="25">
        <v>0</v>
      </c>
      <c r="O60" s="21"/>
      <c r="P60" s="25">
        <v>0</v>
      </c>
      <c r="Q60" s="21"/>
      <c r="R60" s="25">
        <v>0</v>
      </c>
      <c r="S60" s="21"/>
      <c r="T60" s="25">
        <v>50000</v>
      </c>
      <c r="U60" s="21"/>
      <c r="V60" s="25">
        <v>10940</v>
      </c>
      <c r="W60" s="21"/>
      <c r="X60" s="34">
        <f t="shared" si="0"/>
        <v>626067954</v>
      </c>
      <c r="Y60" s="21"/>
      <c r="Z60" s="24">
        <v>543745350</v>
      </c>
      <c r="AB60" s="42">
        <f t="shared" si="1"/>
        <v>5.221204374894913E-4</v>
      </c>
    </row>
    <row r="61" spans="1:28" ht="18.75">
      <c r="A61" s="78" t="s">
        <v>70</v>
      </c>
      <c r="B61" s="78"/>
      <c r="C61" s="78"/>
      <c r="E61" s="79">
        <v>3482565</v>
      </c>
      <c r="F61" s="79"/>
      <c r="G61" s="21"/>
      <c r="H61" s="24">
        <v>15517656968</v>
      </c>
      <c r="I61" s="21"/>
      <c r="J61" s="24">
        <v>15218265073.347</v>
      </c>
      <c r="K61" s="21"/>
      <c r="L61" s="25">
        <v>0</v>
      </c>
      <c r="M61" s="26"/>
      <c r="N61" s="25">
        <v>0</v>
      </c>
      <c r="O61" s="21"/>
      <c r="P61" s="25">
        <v>0</v>
      </c>
      <c r="Q61" s="21"/>
      <c r="R61" s="25">
        <v>0</v>
      </c>
      <c r="S61" s="21"/>
      <c r="T61" s="25">
        <v>3482565</v>
      </c>
      <c r="U61" s="21"/>
      <c r="V61" s="25">
        <v>5580</v>
      </c>
      <c r="W61" s="21"/>
      <c r="X61" s="34">
        <f t="shared" si="0"/>
        <v>15517656968</v>
      </c>
      <c r="Y61" s="21"/>
      <c r="Z61" s="24">
        <v>19317088059.435001</v>
      </c>
      <c r="AB61" s="42">
        <f t="shared" si="1"/>
        <v>1.8548841785249716E-2</v>
      </c>
    </row>
    <row r="62" spans="1:28" ht="18.75">
      <c r="A62" s="78" t="s">
        <v>71</v>
      </c>
      <c r="B62" s="78"/>
      <c r="C62" s="78"/>
      <c r="E62" s="79">
        <v>4072601</v>
      </c>
      <c r="F62" s="79"/>
      <c r="G62" s="21"/>
      <c r="H62" s="24">
        <v>16976420093</v>
      </c>
      <c r="I62" s="21"/>
      <c r="J62" s="24">
        <v>22873284985.8825</v>
      </c>
      <c r="K62" s="21"/>
      <c r="L62" s="25">
        <v>0</v>
      </c>
      <c r="M62" s="26"/>
      <c r="N62" s="25">
        <v>0</v>
      </c>
      <c r="O62" s="21"/>
      <c r="P62" s="25">
        <v>0</v>
      </c>
      <c r="Q62" s="21"/>
      <c r="R62" s="25">
        <v>0</v>
      </c>
      <c r="S62" s="21"/>
      <c r="T62" s="25">
        <v>4072601</v>
      </c>
      <c r="U62" s="21"/>
      <c r="V62" s="25">
        <v>6560</v>
      </c>
      <c r="W62" s="21"/>
      <c r="X62" s="34">
        <f t="shared" si="0"/>
        <v>16976420093</v>
      </c>
      <c r="Y62" s="21"/>
      <c r="Z62" s="24">
        <v>26557300797.768002</v>
      </c>
      <c r="AB62" s="42">
        <f t="shared" si="1"/>
        <v>2.5501109133293086E-2</v>
      </c>
    </row>
    <row r="63" spans="1:28" ht="18.75">
      <c r="A63" s="78" t="s">
        <v>72</v>
      </c>
      <c r="B63" s="78"/>
      <c r="C63" s="78"/>
      <c r="E63" s="79">
        <v>0</v>
      </c>
      <c r="F63" s="79"/>
      <c r="G63" s="26"/>
      <c r="H63" s="25">
        <v>0</v>
      </c>
      <c r="I63" s="26"/>
      <c r="J63" s="25">
        <v>0</v>
      </c>
      <c r="K63" s="21"/>
      <c r="L63" s="25">
        <v>383571</v>
      </c>
      <c r="M63" s="21"/>
      <c r="N63" s="24">
        <v>1542001892</v>
      </c>
      <c r="O63" s="21"/>
      <c r="P63" s="25">
        <v>0</v>
      </c>
      <c r="Q63" s="21"/>
      <c r="R63" s="25">
        <v>0</v>
      </c>
      <c r="S63" s="21"/>
      <c r="T63" s="25">
        <v>383571</v>
      </c>
      <c r="U63" s="21"/>
      <c r="V63" s="25">
        <v>4144</v>
      </c>
      <c r="W63" s="21"/>
      <c r="X63" s="34">
        <f t="shared" si="0"/>
        <v>1542001892</v>
      </c>
      <c r="Y63" s="21"/>
      <c r="Z63" s="24">
        <v>1580060590.5671999</v>
      </c>
      <c r="AB63" s="42">
        <f t="shared" si="1"/>
        <v>1.517221116110419E-3</v>
      </c>
    </row>
    <row r="64" spans="1:28" ht="18.75">
      <c r="A64" s="78" t="s">
        <v>73</v>
      </c>
      <c r="B64" s="78"/>
      <c r="C64" s="78"/>
      <c r="E64" s="79">
        <v>0</v>
      </c>
      <c r="F64" s="79"/>
      <c r="G64" s="26"/>
      <c r="H64" s="25">
        <v>0</v>
      </c>
      <c r="I64" s="26"/>
      <c r="J64" s="25">
        <v>0</v>
      </c>
      <c r="K64" s="21"/>
      <c r="L64" s="25">
        <v>400000</v>
      </c>
      <c r="M64" s="21"/>
      <c r="N64" s="24">
        <v>1782852949</v>
      </c>
      <c r="O64" s="21"/>
      <c r="P64" s="25">
        <v>0</v>
      </c>
      <c r="Q64" s="21"/>
      <c r="R64" s="25">
        <v>0</v>
      </c>
      <c r="S64" s="21"/>
      <c r="T64" s="25">
        <v>400000</v>
      </c>
      <c r="U64" s="21"/>
      <c r="V64" s="25">
        <v>4312</v>
      </c>
      <c r="W64" s="21"/>
      <c r="X64" s="34">
        <f t="shared" si="0"/>
        <v>1782852949</v>
      </c>
      <c r="Y64" s="21"/>
      <c r="Z64" s="24">
        <v>1714537440</v>
      </c>
      <c r="AB64" s="42">
        <f t="shared" si="1"/>
        <v>1.6463497816853283E-3</v>
      </c>
    </row>
    <row r="65" spans="1:28" ht="18.75">
      <c r="A65" s="78" t="s">
        <v>74</v>
      </c>
      <c r="B65" s="78"/>
      <c r="C65" s="78"/>
      <c r="E65" s="79">
        <v>0</v>
      </c>
      <c r="F65" s="79"/>
      <c r="G65" s="26"/>
      <c r="H65" s="25">
        <v>0</v>
      </c>
      <c r="I65" s="26"/>
      <c r="J65" s="25">
        <v>0</v>
      </c>
      <c r="K65" s="21"/>
      <c r="L65" s="25">
        <v>3000000</v>
      </c>
      <c r="M65" s="21"/>
      <c r="N65" s="24">
        <v>19332083180</v>
      </c>
      <c r="O65" s="21"/>
      <c r="P65" s="25">
        <v>0</v>
      </c>
      <c r="Q65" s="21"/>
      <c r="R65" s="25">
        <v>0</v>
      </c>
      <c r="S65" s="21"/>
      <c r="T65" s="25">
        <v>3000000</v>
      </c>
      <c r="U65" s="21"/>
      <c r="V65" s="25">
        <v>6900</v>
      </c>
      <c r="W65" s="21"/>
      <c r="X65" s="34">
        <f t="shared" si="0"/>
        <v>19332083180</v>
      </c>
      <c r="Y65" s="21"/>
      <c r="Z65" s="24">
        <v>20576835000</v>
      </c>
      <c r="AB65" s="42">
        <f t="shared" si="1"/>
        <v>1.9758488219437789E-2</v>
      </c>
    </row>
    <row r="66" spans="1:28" ht="18.75">
      <c r="A66" s="76" t="s">
        <v>75</v>
      </c>
      <c r="B66" s="76"/>
      <c r="C66" s="76"/>
      <c r="D66" s="11"/>
      <c r="E66" s="79">
        <v>0</v>
      </c>
      <c r="F66" s="81"/>
      <c r="G66" s="26"/>
      <c r="H66" s="27">
        <v>0</v>
      </c>
      <c r="I66" s="26"/>
      <c r="J66" s="27">
        <v>0</v>
      </c>
      <c r="K66" s="21"/>
      <c r="L66" s="28">
        <v>1054064</v>
      </c>
      <c r="M66" s="21"/>
      <c r="N66" s="29">
        <v>24930646507</v>
      </c>
      <c r="O66" s="21"/>
      <c r="P66" s="28">
        <v>0</v>
      </c>
      <c r="Q66" s="21"/>
      <c r="R66" s="27">
        <v>0</v>
      </c>
      <c r="S66" s="21"/>
      <c r="T66" s="28">
        <v>1054064</v>
      </c>
      <c r="U66" s="21"/>
      <c r="V66" s="28">
        <v>26100</v>
      </c>
      <c r="W66" s="21"/>
      <c r="X66" s="34">
        <f t="shared" si="0"/>
        <v>24930646507</v>
      </c>
      <c r="Y66" s="21"/>
      <c r="Z66" s="29">
        <v>27347379531.119999</v>
      </c>
      <c r="AB66" s="42">
        <f t="shared" si="1"/>
        <v>2.6259766203020462E-2</v>
      </c>
    </row>
    <row r="67" spans="1:28" s="16" customFormat="1" ht="21.75" thickBot="1">
      <c r="A67" s="75"/>
      <c r="B67" s="75"/>
      <c r="C67" s="75"/>
      <c r="D67" s="75"/>
      <c r="E67" s="80"/>
      <c r="F67" s="80"/>
      <c r="G67" s="30"/>
      <c r="H67" s="32">
        <f>SUM(H9:H66)</f>
        <v>710919183582</v>
      </c>
      <c r="I67" s="30"/>
      <c r="J67" s="32">
        <f>SUM(J9:J66)</f>
        <v>783854403114.65686</v>
      </c>
      <c r="K67" s="30"/>
      <c r="L67" s="31"/>
      <c r="M67" s="30"/>
      <c r="N67" s="32">
        <f>SUM(N9:N66)</f>
        <v>56806774470</v>
      </c>
      <c r="O67" s="30"/>
      <c r="P67" s="31"/>
      <c r="Q67" s="30"/>
      <c r="R67" s="32">
        <f>SUM(R9:R66)</f>
        <v>28486840530</v>
      </c>
      <c r="S67" s="30"/>
      <c r="T67" s="31"/>
      <c r="U67" s="30"/>
      <c r="V67" s="31"/>
      <c r="W67" s="30"/>
      <c r="X67" s="35">
        <f>SUM(X9:X66)</f>
        <v>739239117522</v>
      </c>
      <c r="Y67" s="30"/>
      <c r="Z67" s="32">
        <f>SUM(Z9:Z66)</f>
        <v>963546868267.65063</v>
      </c>
      <c r="AB67" s="43">
        <f>SUM(AB9:AB66)</f>
        <v>0.92522632589232234</v>
      </c>
    </row>
    <row r="68" spans="1:28" ht="13.5" thickTop="1"/>
    <row r="69" spans="1:28">
      <c r="H69" s="11"/>
      <c r="I69" s="11"/>
      <c r="J69" s="11"/>
      <c r="R69" s="65"/>
      <c r="S69" s="65"/>
      <c r="T69" s="65"/>
      <c r="U69" s="65"/>
      <c r="V69" s="65"/>
      <c r="W69" s="65"/>
      <c r="X69" s="65"/>
      <c r="Y69" s="65"/>
      <c r="Z69" s="65"/>
    </row>
    <row r="70" spans="1:28" ht="21">
      <c r="H70" s="62"/>
      <c r="I70" s="63"/>
      <c r="J70" s="62"/>
      <c r="R70" s="65"/>
      <c r="S70" s="65"/>
      <c r="T70" s="65"/>
      <c r="U70" s="65"/>
      <c r="V70" s="65"/>
      <c r="W70" s="65"/>
      <c r="X70" s="38"/>
      <c r="Y70" s="38"/>
      <c r="Z70" s="38"/>
    </row>
    <row r="71" spans="1:28">
      <c r="H71" s="64"/>
      <c r="I71" s="64"/>
      <c r="J71" s="64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65"/>
      <c r="V71" s="65"/>
      <c r="W71" s="65"/>
      <c r="X71" s="39">
        <v>739140906962</v>
      </c>
      <c r="Y71" s="38"/>
      <c r="Z71" s="39">
        <v>963546868268</v>
      </c>
    </row>
    <row r="72" spans="1:28">
      <c r="H72" s="64">
        <v>710919183582</v>
      </c>
      <c r="I72" s="64"/>
      <c r="J72" s="64">
        <v>783854403114.65686</v>
      </c>
      <c r="K72" s="38"/>
      <c r="L72" s="38"/>
      <c r="M72" s="38"/>
      <c r="N72" s="39">
        <v>56806774470</v>
      </c>
      <c r="O72" s="38"/>
      <c r="P72" s="38"/>
      <c r="Q72" s="38"/>
      <c r="R72" s="39">
        <v>28486840530</v>
      </c>
      <c r="S72" s="38"/>
      <c r="T72" s="38"/>
      <c r="U72" s="65"/>
      <c r="V72" s="65"/>
      <c r="W72" s="65"/>
      <c r="X72" s="39">
        <v>98210560</v>
      </c>
      <c r="Y72" s="38"/>
      <c r="Z72" s="38"/>
    </row>
    <row r="73" spans="1:28">
      <c r="H73" s="64"/>
      <c r="I73" s="64"/>
      <c r="J73" s="64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65"/>
      <c r="V73" s="65"/>
      <c r="W73" s="65"/>
      <c r="X73" s="39">
        <f>X71+X72</f>
        <v>739239117522</v>
      </c>
      <c r="Y73" s="38"/>
      <c r="Z73" s="38"/>
    </row>
    <row r="74" spans="1:28">
      <c r="H74" s="37"/>
      <c r="I74" s="37"/>
      <c r="J74" s="37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65"/>
      <c r="V74" s="65"/>
      <c r="W74" s="65"/>
      <c r="X74" s="40">
        <f>X67-X73</f>
        <v>0</v>
      </c>
      <c r="Y74" s="38"/>
      <c r="Z74" s="40">
        <f>Z71-Z67</f>
        <v>0.349365234375</v>
      </c>
    </row>
    <row r="75" spans="1:28">
      <c r="H75" s="37">
        <f>H67-H72</f>
        <v>0</v>
      </c>
      <c r="I75" s="37"/>
      <c r="J75" s="37">
        <f>J67-J72</f>
        <v>0</v>
      </c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65"/>
      <c r="V75" s="65"/>
      <c r="W75" s="65"/>
      <c r="X75" s="38"/>
      <c r="Y75" s="38"/>
      <c r="Z75" s="38"/>
    </row>
    <row r="76" spans="1:28">
      <c r="H76" s="37"/>
      <c r="I76" s="37"/>
      <c r="J76" s="37"/>
      <c r="K76" s="38"/>
      <c r="L76" s="38"/>
      <c r="M76" s="38"/>
      <c r="N76" s="39">
        <f>N67-N72</f>
        <v>0</v>
      </c>
      <c r="O76" s="38"/>
      <c r="P76" s="38"/>
      <c r="Q76" s="38"/>
      <c r="R76" s="39">
        <f>R67-R72</f>
        <v>0</v>
      </c>
      <c r="S76" s="38"/>
      <c r="T76" s="38"/>
      <c r="U76" s="65"/>
      <c r="V76" s="65"/>
      <c r="W76" s="65"/>
      <c r="X76" s="38"/>
      <c r="Y76" s="38"/>
      <c r="Z76" s="38"/>
    </row>
    <row r="77" spans="1:28"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65"/>
      <c r="V77" s="65"/>
      <c r="W77" s="65"/>
      <c r="X77" s="65"/>
      <c r="Y77" s="65"/>
      <c r="Z77" s="65"/>
    </row>
    <row r="78" spans="1:28"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65"/>
      <c r="S78" s="65"/>
      <c r="T78" s="65"/>
      <c r="U78" s="65"/>
      <c r="V78" s="65"/>
      <c r="W78" s="65"/>
      <c r="X78" s="65"/>
      <c r="Y78" s="65"/>
      <c r="Z78" s="65"/>
    </row>
    <row r="79" spans="1:28"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8"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8:26"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9"/>
      <c r="W81" s="38"/>
      <c r="X81" s="38"/>
      <c r="Y81" s="38"/>
      <c r="Z81" s="38"/>
    </row>
    <row r="82" spans="8:26"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9"/>
      <c r="W82" s="38"/>
      <c r="X82" s="38"/>
      <c r="Y82" s="38"/>
      <c r="Z82" s="38"/>
    </row>
    <row r="83" spans="8:26">
      <c r="V83" s="20"/>
    </row>
    <row r="84" spans="8:26">
      <c r="V84" s="20"/>
    </row>
  </sheetData>
  <mergeCells count="131">
    <mergeCell ref="A67:D67"/>
    <mergeCell ref="E67:F67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Q25" sqref="O25:Q26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5" spans="1:25" ht="24">
      <c r="A5" s="72" t="s">
        <v>251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7" spans="1:25" ht="21">
      <c r="E7" s="73" t="s">
        <v>135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Y7" s="2" t="s">
        <v>136</v>
      </c>
    </row>
    <row r="8" spans="1:25" ht="42">
      <c r="A8" s="33"/>
      <c r="C8" s="2" t="s">
        <v>252</v>
      </c>
      <c r="E8" s="10" t="s">
        <v>80</v>
      </c>
      <c r="F8" s="3"/>
      <c r="G8" s="10" t="s">
        <v>12</v>
      </c>
      <c r="H8" s="3"/>
      <c r="I8" s="10" t="s">
        <v>79</v>
      </c>
      <c r="J8" s="3"/>
      <c r="K8" s="10" t="s">
        <v>253</v>
      </c>
      <c r="L8" s="3"/>
      <c r="M8" s="10" t="s">
        <v>254</v>
      </c>
      <c r="N8" s="3"/>
      <c r="O8" s="10" t="s">
        <v>255</v>
      </c>
      <c r="P8" s="3"/>
      <c r="Q8" s="10" t="s">
        <v>256</v>
      </c>
      <c r="R8" s="3"/>
      <c r="S8" s="10" t="s">
        <v>257</v>
      </c>
      <c r="T8" s="3"/>
      <c r="U8" s="10" t="s">
        <v>258</v>
      </c>
      <c r="V8" s="3"/>
      <c r="W8" s="10" t="s">
        <v>259</v>
      </c>
      <c r="Y8" s="10" t="s">
        <v>259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86"/>
  <sheetViews>
    <sheetView rightToLeft="1" workbookViewId="0">
      <selection activeCell="I21" sqref="I21"/>
    </sheetView>
  </sheetViews>
  <sheetFormatPr defaultRowHeight="12.75"/>
  <cols>
    <col min="1" max="1" width="26.28515625" bestFit="1" customWidth="1"/>
    <col min="2" max="2" width="1.28515625" customWidth="1"/>
    <col min="3" max="3" width="11.7109375" bestFit="1" customWidth="1"/>
    <col min="4" max="4" width="1.28515625" customWidth="1"/>
    <col min="5" max="5" width="18.42578125" bestFit="1" customWidth="1"/>
    <col min="6" max="6" width="1.28515625" customWidth="1"/>
    <col min="7" max="7" width="18" bestFit="1" customWidth="1"/>
    <col min="8" max="8" width="1.28515625" customWidth="1"/>
    <col min="9" max="9" width="17.28515625" bestFit="1" customWidth="1"/>
    <col min="10" max="10" width="1.28515625" customWidth="1"/>
    <col min="11" max="11" width="11.71093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</cols>
  <sheetData>
    <row r="1" spans="1:18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5" spans="1:18" ht="24">
      <c r="A5" s="72" t="s">
        <v>260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21">
      <c r="A6" s="75"/>
      <c r="C6" s="73" t="s">
        <v>135</v>
      </c>
      <c r="D6" s="73"/>
      <c r="E6" s="73"/>
      <c r="F6" s="73"/>
      <c r="G6" s="73"/>
      <c r="H6" s="73"/>
      <c r="I6" s="75"/>
      <c r="K6" s="73" t="s">
        <v>136</v>
      </c>
      <c r="L6" s="73"/>
      <c r="M6" s="73"/>
      <c r="N6" s="73"/>
      <c r="O6" s="73"/>
      <c r="P6" s="73"/>
      <c r="Q6" s="75"/>
      <c r="R6" s="75"/>
    </row>
    <row r="7" spans="1:18" ht="42">
      <c r="A7" s="75"/>
      <c r="C7" s="10" t="s">
        <v>12</v>
      </c>
      <c r="D7" s="3"/>
      <c r="E7" s="10" t="s">
        <v>14</v>
      </c>
      <c r="F7" s="3"/>
      <c r="G7" s="10" t="s">
        <v>249</v>
      </c>
      <c r="H7" s="3"/>
      <c r="I7" s="47" t="s">
        <v>261</v>
      </c>
      <c r="K7" s="10" t="s">
        <v>12</v>
      </c>
      <c r="L7" s="3"/>
      <c r="M7" s="10" t="s">
        <v>14</v>
      </c>
      <c r="N7" s="3"/>
      <c r="O7" s="10" t="s">
        <v>249</v>
      </c>
      <c r="P7" s="3"/>
      <c r="Q7" s="93" t="s">
        <v>261</v>
      </c>
      <c r="R7" s="93"/>
    </row>
    <row r="8" spans="1:18" ht="18.75">
      <c r="A8" s="45" t="s">
        <v>21</v>
      </c>
      <c r="C8" s="23">
        <v>1769195</v>
      </c>
      <c r="D8" s="21"/>
      <c r="E8" s="22">
        <v>25377583421</v>
      </c>
      <c r="F8" s="21"/>
      <c r="G8" s="22">
        <v>19625705332</v>
      </c>
      <c r="H8" s="21"/>
      <c r="I8" s="34">
        <f>E8-G8</f>
        <v>5751878089</v>
      </c>
      <c r="J8" s="21"/>
      <c r="K8" s="23">
        <v>1769195</v>
      </c>
      <c r="L8" s="21"/>
      <c r="M8" s="22">
        <v>25377583421</v>
      </c>
      <c r="N8" s="21"/>
      <c r="O8" s="22">
        <v>25267088731</v>
      </c>
      <c r="P8" s="21"/>
      <c r="Q8" s="86">
        <f>M8-O8</f>
        <v>110494690</v>
      </c>
      <c r="R8" s="86"/>
    </row>
    <row r="9" spans="1:18" ht="18.75">
      <c r="A9" s="6" t="s">
        <v>62</v>
      </c>
      <c r="C9" s="25">
        <v>600000</v>
      </c>
      <c r="D9" s="21"/>
      <c r="E9" s="24">
        <v>9483237000</v>
      </c>
      <c r="F9" s="21"/>
      <c r="G9" s="24">
        <v>8475270300</v>
      </c>
      <c r="H9" s="21"/>
      <c r="I9" s="34">
        <f t="shared" ref="I9:I62" si="0">E9-G9</f>
        <v>1007966700</v>
      </c>
      <c r="J9" s="21"/>
      <c r="K9" s="25">
        <v>600000</v>
      </c>
      <c r="L9" s="21"/>
      <c r="M9" s="24">
        <v>9483237000</v>
      </c>
      <c r="N9" s="21"/>
      <c r="O9" s="24">
        <v>8956124786</v>
      </c>
      <c r="P9" s="21"/>
      <c r="Q9" s="86">
        <f>M9-O9</f>
        <v>527112214</v>
      </c>
      <c r="R9" s="86"/>
    </row>
    <row r="10" spans="1:18" ht="18.75">
      <c r="A10" s="6" t="s">
        <v>52</v>
      </c>
      <c r="C10" s="25">
        <v>144172</v>
      </c>
      <c r="D10" s="21"/>
      <c r="E10" s="24">
        <v>20438034724</v>
      </c>
      <c r="F10" s="21"/>
      <c r="G10" s="24">
        <v>16494028584</v>
      </c>
      <c r="H10" s="21"/>
      <c r="I10" s="34">
        <f t="shared" si="0"/>
        <v>3944006140</v>
      </c>
      <c r="J10" s="21"/>
      <c r="K10" s="25">
        <v>144172</v>
      </c>
      <c r="L10" s="21"/>
      <c r="M10" s="24">
        <v>20438034724</v>
      </c>
      <c r="N10" s="21"/>
      <c r="O10" s="24">
        <v>8471300980</v>
      </c>
      <c r="P10" s="21"/>
      <c r="Q10" s="86">
        <f t="shared" ref="Q10:Q62" si="1">M10-O10</f>
        <v>11966733744</v>
      </c>
      <c r="R10" s="86"/>
    </row>
    <row r="11" spans="1:18" ht="18.75">
      <c r="A11" s="6" t="s">
        <v>22</v>
      </c>
      <c r="C11" s="25">
        <v>1750000</v>
      </c>
      <c r="D11" s="21"/>
      <c r="E11" s="24">
        <v>7520236762</v>
      </c>
      <c r="F11" s="21"/>
      <c r="G11" s="24">
        <v>5999837287</v>
      </c>
      <c r="H11" s="21"/>
      <c r="I11" s="34">
        <f t="shared" si="0"/>
        <v>1520399475</v>
      </c>
      <c r="J11" s="21"/>
      <c r="K11" s="25">
        <v>1750000</v>
      </c>
      <c r="L11" s="21"/>
      <c r="M11" s="24">
        <v>7520236762</v>
      </c>
      <c r="N11" s="21"/>
      <c r="O11" s="24">
        <v>3871011690</v>
      </c>
      <c r="P11" s="21"/>
      <c r="Q11" s="86">
        <f t="shared" si="1"/>
        <v>3649225072</v>
      </c>
      <c r="R11" s="86"/>
    </row>
    <row r="12" spans="1:18" ht="18.75">
      <c r="A12" s="6" t="s">
        <v>70</v>
      </c>
      <c r="C12" s="25">
        <v>3482565</v>
      </c>
      <c r="D12" s="21"/>
      <c r="E12" s="24">
        <v>19317088059</v>
      </c>
      <c r="F12" s="21"/>
      <c r="G12" s="24">
        <v>15218265073</v>
      </c>
      <c r="H12" s="21"/>
      <c r="I12" s="34">
        <f t="shared" si="0"/>
        <v>4098822986</v>
      </c>
      <c r="J12" s="21"/>
      <c r="K12" s="25">
        <v>3482565</v>
      </c>
      <c r="L12" s="21"/>
      <c r="M12" s="24">
        <v>19317088059</v>
      </c>
      <c r="N12" s="21"/>
      <c r="O12" s="24">
        <v>15807289010</v>
      </c>
      <c r="P12" s="21"/>
      <c r="Q12" s="86">
        <f t="shared" si="1"/>
        <v>3509799049</v>
      </c>
      <c r="R12" s="86"/>
    </row>
    <row r="13" spans="1:18" ht="18.75">
      <c r="A13" s="6" t="s">
        <v>27</v>
      </c>
      <c r="C13" s="25">
        <v>1891700</v>
      </c>
      <c r="D13" s="21"/>
      <c r="E13" s="24">
        <v>5402516718</v>
      </c>
      <c r="F13" s="21"/>
      <c r="G13" s="24">
        <v>3990302984</v>
      </c>
      <c r="H13" s="21"/>
      <c r="I13" s="34">
        <f t="shared" si="0"/>
        <v>1412213734</v>
      </c>
      <c r="J13" s="21"/>
      <c r="K13" s="25">
        <v>1891700</v>
      </c>
      <c r="L13" s="21"/>
      <c r="M13" s="24">
        <v>5402516718</v>
      </c>
      <c r="N13" s="21"/>
      <c r="O13" s="24">
        <v>5208830946</v>
      </c>
      <c r="P13" s="21"/>
      <c r="Q13" s="86">
        <f t="shared" si="1"/>
        <v>193685772</v>
      </c>
      <c r="R13" s="86"/>
    </row>
    <row r="14" spans="1:18" ht="18.75">
      <c r="A14" s="6" t="s">
        <v>63</v>
      </c>
      <c r="C14" s="25">
        <v>175000</v>
      </c>
      <c r="D14" s="21"/>
      <c r="E14" s="24">
        <v>8263040625</v>
      </c>
      <c r="F14" s="21"/>
      <c r="G14" s="24">
        <v>7471528312</v>
      </c>
      <c r="H14" s="21"/>
      <c r="I14" s="34">
        <f t="shared" si="0"/>
        <v>791512313</v>
      </c>
      <c r="J14" s="21"/>
      <c r="K14" s="25">
        <v>175000</v>
      </c>
      <c r="L14" s="21"/>
      <c r="M14" s="24">
        <v>8263040625</v>
      </c>
      <c r="N14" s="21"/>
      <c r="O14" s="24">
        <v>7339157909</v>
      </c>
      <c r="P14" s="21"/>
      <c r="Q14" s="86">
        <f t="shared" si="1"/>
        <v>923882716</v>
      </c>
      <c r="R14" s="86"/>
    </row>
    <row r="15" spans="1:18" ht="18.75">
      <c r="A15" s="6" t="s">
        <v>58</v>
      </c>
      <c r="C15" s="25">
        <v>1206000</v>
      </c>
      <c r="D15" s="21"/>
      <c r="E15" s="24">
        <v>23484968037</v>
      </c>
      <c r="F15" s="21"/>
      <c r="G15" s="24">
        <v>18701659080</v>
      </c>
      <c r="H15" s="21"/>
      <c r="I15" s="34">
        <f t="shared" si="0"/>
        <v>4783308957</v>
      </c>
      <c r="J15" s="21"/>
      <c r="K15" s="25">
        <v>1206000</v>
      </c>
      <c r="L15" s="21"/>
      <c r="M15" s="24">
        <v>23484968037</v>
      </c>
      <c r="N15" s="21"/>
      <c r="O15" s="24">
        <v>20026106994</v>
      </c>
      <c r="P15" s="21"/>
      <c r="Q15" s="86">
        <f t="shared" si="1"/>
        <v>3458861043</v>
      </c>
      <c r="R15" s="86"/>
    </row>
    <row r="16" spans="1:18" ht="18.75">
      <c r="A16" s="6" t="s">
        <v>44</v>
      </c>
      <c r="C16" s="25">
        <v>1440000</v>
      </c>
      <c r="D16" s="21"/>
      <c r="E16" s="24">
        <v>5761513800</v>
      </c>
      <c r="F16" s="21"/>
      <c r="G16" s="24">
        <v>4544796600</v>
      </c>
      <c r="H16" s="21"/>
      <c r="I16" s="34">
        <f t="shared" si="0"/>
        <v>1216717200</v>
      </c>
      <c r="J16" s="21"/>
      <c r="K16" s="25">
        <v>1440000</v>
      </c>
      <c r="L16" s="21"/>
      <c r="M16" s="24">
        <v>5761513800</v>
      </c>
      <c r="N16" s="21"/>
      <c r="O16" s="24">
        <v>5980204800</v>
      </c>
      <c r="P16" s="21"/>
      <c r="Q16" s="86">
        <f t="shared" si="1"/>
        <v>-218691000</v>
      </c>
      <c r="R16" s="86"/>
    </row>
    <row r="17" spans="1:18" ht="18.75">
      <c r="A17" s="6" t="s">
        <v>29</v>
      </c>
      <c r="C17" s="25">
        <v>6100000</v>
      </c>
      <c r="D17" s="21"/>
      <c r="E17" s="24">
        <v>29499924825</v>
      </c>
      <c r="F17" s="21"/>
      <c r="G17" s="24">
        <v>22592171577</v>
      </c>
      <c r="H17" s="21"/>
      <c r="I17" s="34">
        <f t="shared" si="0"/>
        <v>6907753248</v>
      </c>
      <c r="J17" s="21"/>
      <c r="K17" s="25">
        <v>6100000</v>
      </c>
      <c r="L17" s="21"/>
      <c r="M17" s="24">
        <v>29499924825</v>
      </c>
      <c r="N17" s="21"/>
      <c r="O17" s="24">
        <v>23631742048</v>
      </c>
      <c r="P17" s="21"/>
      <c r="Q17" s="86">
        <f t="shared" si="1"/>
        <v>5868182777</v>
      </c>
      <c r="R17" s="86"/>
    </row>
    <row r="18" spans="1:18" ht="18.75">
      <c r="A18" s="6" t="s">
        <v>49</v>
      </c>
      <c r="C18" s="25">
        <v>200000</v>
      </c>
      <c r="D18" s="21"/>
      <c r="E18" s="24">
        <v>6636277800</v>
      </c>
      <c r="F18" s="21"/>
      <c r="G18" s="24">
        <v>5765490000</v>
      </c>
      <c r="H18" s="21"/>
      <c r="I18" s="34">
        <f t="shared" si="0"/>
        <v>870787800</v>
      </c>
      <c r="J18" s="21"/>
      <c r="K18" s="25">
        <v>200000</v>
      </c>
      <c r="L18" s="21"/>
      <c r="M18" s="24">
        <v>6636277800</v>
      </c>
      <c r="N18" s="21"/>
      <c r="O18" s="24">
        <v>6928423606</v>
      </c>
      <c r="P18" s="21"/>
      <c r="Q18" s="86">
        <f t="shared" si="1"/>
        <v>-292145806</v>
      </c>
      <c r="R18" s="86"/>
    </row>
    <row r="19" spans="1:18" ht="18.75">
      <c r="A19" s="6" t="s">
        <v>19</v>
      </c>
      <c r="C19" s="25">
        <v>245000</v>
      </c>
      <c r="D19" s="21"/>
      <c r="E19" s="24">
        <v>2250330390</v>
      </c>
      <c r="F19" s="21"/>
      <c r="G19" s="24">
        <v>1675570680</v>
      </c>
      <c r="H19" s="21"/>
      <c r="I19" s="34">
        <f t="shared" si="0"/>
        <v>574759710</v>
      </c>
      <c r="J19" s="21"/>
      <c r="K19" s="25">
        <v>245000</v>
      </c>
      <c r="L19" s="21"/>
      <c r="M19" s="24">
        <v>2250330390</v>
      </c>
      <c r="N19" s="21"/>
      <c r="O19" s="24">
        <v>1788422413</v>
      </c>
      <c r="P19" s="21"/>
      <c r="Q19" s="86">
        <f t="shared" si="1"/>
        <v>461907977</v>
      </c>
      <c r="R19" s="86"/>
    </row>
    <row r="20" spans="1:18" ht="18.75">
      <c r="A20" s="6" t="s">
        <v>47</v>
      </c>
      <c r="C20" s="25">
        <v>1000000</v>
      </c>
      <c r="D20" s="21"/>
      <c r="E20" s="24">
        <v>3980176200</v>
      </c>
      <c r="F20" s="21"/>
      <c r="G20" s="24">
        <v>4831083000</v>
      </c>
      <c r="H20" s="21"/>
      <c r="I20" s="34">
        <f t="shared" si="0"/>
        <v>-850906800</v>
      </c>
      <c r="J20" s="21"/>
      <c r="K20" s="25">
        <v>1000000</v>
      </c>
      <c r="L20" s="21"/>
      <c r="M20" s="24">
        <v>3980176200</v>
      </c>
      <c r="N20" s="21"/>
      <c r="O20" s="24">
        <v>5874835500</v>
      </c>
      <c r="P20" s="21"/>
      <c r="Q20" s="86">
        <f t="shared" si="1"/>
        <v>-1894659300</v>
      </c>
      <c r="R20" s="86"/>
    </row>
    <row r="21" spans="1:18" ht="18.75">
      <c r="A21" s="6" t="s">
        <v>50</v>
      </c>
      <c r="C21" s="25">
        <v>693476</v>
      </c>
      <c r="D21" s="21"/>
      <c r="E21" s="24">
        <v>17164810463</v>
      </c>
      <c r="F21" s="21"/>
      <c r="G21" s="24">
        <v>17992030244</v>
      </c>
      <c r="H21" s="21"/>
      <c r="I21" s="34">
        <f t="shared" si="0"/>
        <v>-827219781</v>
      </c>
      <c r="J21" s="21"/>
      <c r="K21" s="25">
        <v>693476</v>
      </c>
      <c r="L21" s="21"/>
      <c r="M21" s="24">
        <v>17164810463</v>
      </c>
      <c r="N21" s="21"/>
      <c r="O21" s="24">
        <v>15717175845</v>
      </c>
      <c r="P21" s="21"/>
      <c r="Q21" s="86">
        <f t="shared" si="1"/>
        <v>1447634618</v>
      </c>
      <c r="R21" s="86"/>
    </row>
    <row r="22" spans="1:18" ht="18.75">
      <c r="A22" s="6" t="s">
        <v>36</v>
      </c>
      <c r="C22" s="25">
        <v>428500</v>
      </c>
      <c r="D22" s="21"/>
      <c r="E22" s="24">
        <v>21254926207</v>
      </c>
      <c r="F22" s="21"/>
      <c r="G22" s="24">
        <v>19252959210</v>
      </c>
      <c r="H22" s="21"/>
      <c r="I22" s="34">
        <f t="shared" si="0"/>
        <v>2001966997</v>
      </c>
      <c r="J22" s="21"/>
      <c r="K22" s="25">
        <v>428500</v>
      </c>
      <c r="L22" s="21"/>
      <c r="M22" s="24">
        <v>21254926207</v>
      </c>
      <c r="N22" s="21"/>
      <c r="O22" s="24">
        <v>18306601308</v>
      </c>
      <c r="P22" s="21"/>
      <c r="Q22" s="86">
        <f t="shared" si="1"/>
        <v>2948324899</v>
      </c>
      <c r="R22" s="86"/>
    </row>
    <row r="23" spans="1:18" ht="18.75">
      <c r="A23" s="6" t="s">
        <v>39</v>
      </c>
      <c r="C23" s="25">
        <v>617383</v>
      </c>
      <c r="D23" s="21"/>
      <c r="E23" s="24">
        <v>613709571</v>
      </c>
      <c r="F23" s="21"/>
      <c r="G23" s="24">
        <v>613709571</v>
      </c>
      <c r="H23" s="21"/>
      <c r="I23" s="28">
        <f t="shared" si="0"/>
        <v>0</v>
      </c>
      <c r="J23" s="21"/>
      <c r="K23" s="25">
        <v>617383</v>
      </c>
      <c r="L23" s="21"/>
      <c r="M23" s="24">
        <v>613709571</v>
      </c>
      <c r="N23" s="21"/>
      <c r="O23" s="24">
        <v>1861994838</v>
      </c>
      <c r="P23" s="21"/>
      <c r="Q23" s="86">
        <f t="shared" si="1"/>
        <v>-1248285267</v>
      </c>
      <c r="R23" s="86"/>
    </row>
    <row r="24" spans="1:18" ht="18.75">
      <c r="A24" s="6" t="s">
        <v>33</v>
      </c>
      <c r="C24" s="25">
        <v>250000</v>
      </c>
      <c r="D24" s="21"/>
      <c r="E24" s="24">
        <v>19296995625</v>
      </c>
      <c r="F24" s="21"/>
      <c r="G24" s="24">
        <v>17308895625</v>
      </c>
      <c r="H24" s="21"/>
      <c r="I24" s="34">
        <f t="shared" si="0"/>
        <v>1988100000</v>
      </c>
      <c r="J24" s="21"/>
      <c r="K24" s="25">
        <v>250000</v>
      </c>
      <c r="L24" s="21"/>
      <c r="M24" s="24">
        <v>19296995625</v>
      </c>
      <c r="N24" s="21"/>
      <c r="O24" s="24">
        <v>11623044150</v>
      </c>
      <c r="P24" s="21"/>
      <c r="Q24" s="86">
        <f t="shared" si="1"/>
        <v>7673951475</v>
      </c>
      <c r="R24" s="86"/>
    </row>
    <row r="25" spans="1:18" ht="18.75">
      <c r="A25" s="6" t="s">
        <v>45</v>
      </c>
      <c r="C25" s="25">
        <v>600000</v>
      </c>
      <c r="D25" s="21"/>
      <c r="E25" s="24">
        <v>9071700300</v>
      </c>
      <c r="F25" s="21"/>
      <c r="G25" s="24">
        <v>7741661400</v>
      </c>
      <c r="H25" s="21"/>
      <c r="I25" s="34">
        <f t="shared" si="0"/>
        <v>1330038900</v>
      </c>
      <c r="J25" s="21"/>
      <c r="K25" s="25">
        <v>600000</v>
      </c>
      <c r="L25" s="21"/>
      <c r="M25" s="24">
        <v>9071700300</v>
      </c>
      <c r="N25" s="21"/>
      <c r="O25" s="24">
        <v>13670175600</v>
      </c>
      <c r="P25" s="21"/>
      <c r="Q25" s="86">
        <f t="shared" si="1"/>
        <v>-4598475300</v>
      </c>
      <c r="R25" s="86"/>
    </row>
    <row r="26" spans="1:18" ht="18.75">
      <c r="A26" s="6" t="s">
        <v>18</v>
      </c>
      <c r="C26" s="25">
        <v>1800000</v>
      </c>
      <c r="D26" s="21"/>
      <c r="E26" s="24">
        <v>15316322400</v>
      </c>
      <c r="F26" s="21"/>
      <c r="G26" s="24">
        <v>14636392200</v>
      </c>
      <c r="H26" s="21"/>
      <c r="I26" s="34">
        <f t="shared" si="0"/>
        <v>679930200</v>
      </c>
      <c r="J26" s="21"/>
      <c r="K26" s="25">
        <v>1800000</v>
      </c>
      <c r="L26" s="21"/>
      <c r="M26" s="24">
        <v>15316322400</v>
      </c>
      <c r="N26" s="21"/>
      <c r="O26" s="24">
        <v>19638207270</v>
      </c>
      <c r="P26" s="21"/>
      <c r="Q26" s="86">
        <f t="shared" si="1"/>
        <v>-4321884870</v>
      </c>
      <c r="R26" s="86"/>
    </row>
    <row r="27" spans="1:18" ht="18.75">
      <c r="A27" s="6" t="s">
        <v>73</v>
      </c>
      <c r="C27" s="25">
        <v>400000</v>
      </c>
      <c r="D27" s="21"/>
      <c r="E27" s="24">
        <v>1714537440</v>
      </c>
      <c r="F27" s="21"/>
      <c r="G27" s="24">
        <v>1782852949</v>
      </c>
      <c r="H27" s="21"/>
      <c r="I27" s="34">
        <f t="shared" si="0"/>
        <v>-68315509</v>
      </c>
      <c r="J27" s="21"/>
      <c r="K27" s="25">
        <v>400000</v>
      </c>
      <c r="L27" s="21"/>
      <c r="M27" s="24">
        <v>1714537440</v>
      </c>
      <c r="N27" s="21"/>
      <c r="O27" s="24">
        <v>1782852949</v>
      </c>
      <c r="P27" s="21"/>
      <c r="Q27" s="86">
        <f t="shared" si="1"/>
        <v>-68315509</v>
      </c>
      <c r="R27" s="86"/>
    </row>
    <row r="28" spans="1:18" ht="18.75">
      <c r="A28" s="6" t="s">
        <v>54</v>
      </c>
      <c r="C28" s="25">
        <v>1100000</v>
      </c>
      <c r="D28" s="21"/>
      <c r="E28" s="24">
        <v>76629326400</v>
      </c>
      <c r="F28" s="21"/>
      <c r="G28" s="24">
        <v>62687775150</v>
      </c>
      <c r="H28" s="21"/>
      <c r="I28" s="34">
        <f t="shared" si="0"/>
        <v>13941551250</v>
      </c>
      <c r="J28" s="21"/>
      <c r="K28" s="25">
        <v>1100000</v>
      </c>
      <c r="L28" s="21"/>
      <c r="M28" s="24">
        <v>76629326400</v>
      </c>
      <c r="N28" s="21"/>
      <c r="O28" s="24">
        <v>63604590011</v>
      </c>
      <c r="P28" s="21"/>
      <c r="Q28" s="86">
        <f t="shared" si="1"/>
        <v>13024736389</v>
      </c>
      <c r="R28" s="86"/>
    </row>
    <row r="29" spans="1:18" ht="18.75">
      <c r="A29" s="6" t="s">
        <v>42</v>
      </c>
      <c r="C29" s="25">
        <v>595000</v>
      </c>
      <c r="D29" s="21"/>
      <c r="E29" s="24">
        <v>22386751537</v>
      </c>
      <c r="F29" s="21"/>
      <c r="G29" s="24">
        <v>16294716112</v>
      </c>
      <c r="H29" s="21"/>
      <c r="I29" s="34">
        <f t="shared" si="0"/>
        <v>6092035425</v>
      </c>
      <c r="J29" s="21"/>
      <c r="K29" s="25">
        <v>595000</v>
      </c>
      <c r="L29" s="21"/>
      <c r="M29" s="24">
        <v>22386751537</v>
      </c>
      <c r="N29" s="21"/>
      <c r="O29" s="24">
        <v>11029405607</v>
      </c>
      <c r="P29" s="21"/>
      <c r="Q29" s="86">
        <f t="shared" si="1"/>
        <v>11357345930</v>
      </c>
      <c r="R29" s="86"/>
    </row>
    <row r="30" spans="1:18" ht="18.75">
      <c r="A30" s="6" t="s">
        <v>61</v>
      </c>
      <c r="C30" s="25">
        <v>100000</v>
      </c>
      <c r="D30" s="21"/>
      <c r="E30" s="24">
        <v>6680016000</v>
      </c>
      <c r="F30" s="21"/>
      <c r="G30" s="24">
        <v>5602465800</v>
      </c>
      <c r="H30" s="21"/>
      <c r="I30" s="34">
        <f t="shared" si="0"/>
        <v>1077550200</v>
      </c>
      <c r="J30" s="21"/>
      <c r="K30" s="25">
        <v>100000</v>
      </c>
      <c r="L30" s="21"/>
      <c r="M30" s="24">
        <v>6680016000</v>
      </c>
      <c r="N30" s="21"/>
      <c r="O30" s="24">
        <v>5677263616</v>
      </c>
      <c r="P30" s="21"/>
      <c r="Q30" s="86">
        <f t="shared" si="1"/>
        <v>1002752384</v>
      </c>
      <c r="R30" s="86"/>
    </row>
    <row r="31" spans="1:18" ht="18.75">
      <c r="A31" s="6" t="s">
        <v>20</v>
      </c>
      <c r="C31" s="25">
        <v>40000000</v>
      </c>
      <c r="D31" s="21"/>
      <c r="E31" s="24">
        <v>20914812000</v>
      </c>
      <c r="F31" s="21"/>
      <c r="G31" s="24">
        <v>15984324000</v>
      </c>
      <c r="H31" s="21"/>
      <c r="I31" s="34">
        <f t="shared" si="0"/>
        <v>4930488000</v>
      </c>
      <c r="J31" s="21"/>
      <c r="K31" s="25">
        <v>40000000</v>
      </c>
      <c r="L31" s="21"/>
      <c r="M31" s="24">
        <v>20914812000</v>
      </c>
      <c r="N31" s="21"/>
      <c r="O31" s="24">
        <v>15719710698</v>
      </c>
      <c r="P31" s="21"/>
      <c r="Q31" s="86">
        <f t="shared" si="1"/>
        <v>5195101302</v>
      </c>
      <c r="R31" s="86"/>
    </row>
    <row r="32" spans="1:18" ht="18.75">
      <c r="A32" s="6" t="s">
        <v>26</v>
      </c>
      <c r="C32" s="25">
        <v>426720</v>
      </c>
      <c r="D32" s="21"/>
      <c r="E32" s="24">
        <v>855573109</v>
      </c>
      <c r="F32" s="21"/>
      <c r="G32" s="24">
        <v>780493069</v>
      </c>
      <c r="H32" s="21"/>
      <c r="I32" s="34">
        <f t="shared" si="0"/>
        <v>75080040</v>
      </c>
      <c r="J32" s="21"/>
      <c r="K32" s="25">
        <v>426720</v>
      </c>
      <c r="L32" s="21"/>
      <c r="M32" s="24">
        <v>855573109</v>
      </c>
      <c r="N32" s="21"/>
      <c r="O32" s="24">
        <v>944498187</v>
      </c>
      <c r="P32" s="21"/>
      <c r="Q32" s="86">
        <f t="shared" si="1"/>
        <v>-88925078</v>
      </c>
      <c r="R32" s="86"/>
    </row>
    <row r="33" spans="1:18" ht="18.75">
      <c r="A33" s="6" t="s">
        <v>55</v>
      </c>
      <c r="C33" s="25">
        <v>6917981</v>
      </c>
      <c r="D33" s="21"/>
      <c r="E33" s="24">
        <v>16538749726</v>
      </c>
      <c r="F33" s="21"/>
      <c r="G33" s="24">
        <v>14434443108</v>
      </c>
      <c r="H33" s="21"/>
      <c r="I33" s="34">
        <f t="shared" si="0"/>
        <v>2104306618</v>
      </c>
      <c r="J33" s="21"/>
      <c r="K33" s="25">
        <v>6917981</v>
      </c>
      <c r="L33" s="21"/>
      <c r="M33" s="24">
        <v>16538749726</v>
      </c>
      <c r="N33" s="21"/>
      <c r="O33" s="24">
        <v>33710166798</v>
      </c>
      <c r="P33" s="21"/>
      <c r="Q33" s="86">
        <f t="shared" si="1"/>
        <v>-17171417072</v>
      </c>
      <c r="R33" s="86"/>
    </row>
    <row r="34" spans="1:18" ht="18.75">
      <c r="A34" s="6" t="s">
        <v>30</v>
      </c>
      <c r="C34" s="25">
        <v>4000000</v>
      </c>
      <c r="D34" s="21"/>
      <c r="E34" s="24">
        <v>11157217200</v>
      </c>
      <c r="F34" s="21"/>
      <c r="G34" s="24">
        <v>9515046600</v>
      </c>
      <c r="H34" s="21"/>
      <c r="I34" s="34">
        <f t="shared" si="0"/>
        <v>1642170600</v>
      </c>
      <c r="J34" s="21"/>
      <c r="K34" s="25">
        <v>4000000</v>
      </c>
      <c r="L34" s="21"/>
      <c r="M34" s="24">
        <v>11157217200</v>
      </c>
      <c r="N34" s="21"/>
      <c r="O34" s="24">
        <v>14046504299</v>
      </c>
      <c r="P34" s="21"/>
      <c r="Q34" s="86">
        <f t="shared" si="1"/>
        <v>-2889287099</v>
      </c>
      <c r="R34" s="86"/>
    </row>
    <row r="35" spans="1:18" ht="18.75">
      <c r="A35" s="6" t="s">
        <v>25</v>
      </c>
      <c r="C35" s="25">
        <v>5769173</v>
      </c>
      <c r="D35" s="21"/>
      <c r="E35" s="24">
        <v>24264135205</v>
      </c>
      <c r="F35" s="21"/>
      <c r="G35" s="24">
        <v>20272682096</v>
      </c>
      <c r="H35" s="21"/>
      <c r="I35" s="34">
        <f t="shared" si="0"/>
        <v>3991453109</v>
      </c>
      <c r="J35" s="21"/>
      <c r="K35" s="25">
        <v>5769173</v>
      </c>
      <c r="L35" s="21"/>
      <c r="M35" s="24">
        <v>24264135205</v>
      </c>
      <c r="N35" s="21"/>
      <c r="O35" s="24">
        <v>14232209004</v>
      </c>
      <c r="P35" s="21"/>
      <c r="Q35" s="86">
        <f t="shared" si="1"/>
        <v>10031926201</v>
      </c>
      <c r="R35" s="86"/>
    </row>
    <row r="36" spans="1:18" ht="18.75">
      <c r="A36" s="6" t="s">
        <v>69</v>
      </c>
      <c r="C36" s="25">
        <v>50000</v>
      </c>
      <c r="D36" s="21"/>
      <c r="E36" s="24">
        <v>543745350</v>
      </c>
      <c r="F36" s="21"/>
      <c r="G36" s="24">
        <v>499013100</v>
      </c>
      <c r="H36" s="21"/>
      <c r="I36" s="34">
        <f t="shared" si="0"/>
        <v>44732250</v>
      </c>
      <c r="J36" s="21"/>
      <c r="K36" s="25">
        <v>50000</v>
      </c>
      <c r="L36" s="21"/>
      <c r="M36" s="24">
        <v>543745350</v>
      </c>
      <c r="N36" s="21"/>
      <c r="O36" s="24">
        <v>908064676</v>
      </c>
      <c r="P36" s="21"/>
      <c r="Q36" s="86">
        <f t="shared" si="1"/>
        <v>-364319326</v>
      </c>
      <c r="R36" s="86"/>
    </row>
    <row r="37" spans="1:18" ht="18.75">
      <c r="A37" s="6" t="s">
        <v>51</v>
      </c>
      <c r="C37" s="25">
        <v>4000000</v>
      </c>
      <c r="D37" s="21"/>
      <c r="E37" s="24">
        <v>67833972000</v>
      </c>
      <c r="F37" s="21"/>
      <c r="G37" s="24">
        <v>59881572000</v>
      </c>
      <c r="H37" s="21"/>
      <c r="I37" s="34">
        <f t="shared" si="0"/>
        <v>7952400000</v>
      </c>
      <c r="J37" s="21"/>
      <c r="K37" s="25">
        <v>4000000</v>
      </c>
      <c r="L37" s="21"/>
      <c r="M37" s="24">
        <v>67833972000</v>
      </c>
      <c r="N37" s="21"/>
      <c r="O37" s="24">
        <v>34155558000</v>
      </c>
      <c r="P37" s="21"/>
      <c r="Q37" s="86">
        <f t="shared" si="1"/>
        <v>33678414000</v>
      </c>
      <c r="R37" s="86"/>
    </row>
    <row r="38" spans="1:18" ht="18.75">
      <c r="A38" s="6" t="s">
        <v>57</v>
      </c>
      <c r="C38" s="25">
        <v>3750000</v>
      </c>
      <c r="D38" s="21"/>
      <c r="E38" s="24">
        <v>11988243000</v>
      </c>
      <c r="F38" s="21"/>
      <c r="G38" s="24">
        <v>11328442312</v>
      </c>
      <c r="H38" s="21"/>
      <c r="I38" s="34">
        <f t="shared" si="0"/>
        <v>659800688</v>
      </c>
      <c r="J38" s="21"/>
      <c r="K38" s="25">
        <v>3750000</v>
      </c>
      <c r="L38" s="21"/>
      <c r="M38" s="24">
        <v>11988243000</v>
      </c>
      <c r="N38" s="21"/>
      <c r="O38" s="24">
        <v>11808212130</v>
      </c>
      <c r="P38" s="21"/>
      <c r="Q38" s="86">
        <f t="shared" si="1"/>
        <v>180030870</v>
      </c>
      <c r="R38" s="86"/>
    </row>
    <row r="39" spans="1:18" ht="18.75">
      <c r="A39" s="6" t="s">
        <v>38</v>
      </c>
      <c r="C39" s="25">
        <v>1000000</v>
      </c>
      <c r="D39" s="21"/>
      <c r="E39" s="24">
        <v>6888766500</v>
      </c>
      <c r="F39" s="21"/>
      <c r="G39" s="24">
        <v>5825133000</v>
      </c>
      <c r="H39" s="21"/>
      <c r="I39" s="34">
        <f t="shared" si="0"/>
        <v>1063633500</v>
      </c>
      <c r="J39" s="21"/>
      <c r="K39" s="25">
        <v>1000000</v>
      </c>
      <c r="L39" s="21"/>
      <c r="M39" s="24">
        <v>6888766500</v>
      </c>
      <c r="N39" s="21"/>
      <c r="O39" s="24">
        <v>6540849012</v>
      </c>
      <c r="P39" s="21"/>
      <c r="Q39" s="86">
        <f t="shared" si="1"/>
        <v>347917488</v>
      </c>
      <c r="R39" s="86"/>
    </row>
    <row r="40" spans="1:18" ht="18.75">
      <c r="A40" s="6" t="s">
        <v>28</v>
      </c>
      <c r="C40" s="25">
        <v>6062500</v>
      </c>
      <c r="D40" s="21"/>
      <c r="E40" s="24">
        <v>32518606169</v>
      </c>
      <c r="F40" s="21"/>
      <c r="G40" s="24">
        <v>24328690340</v>
      </c>
      <c r="H40" s="21"/>
      <c r="I40" s="34">
        <f t="shared" si="0"/>
        <v>8189915829</v>
      </c>
      <c r="J40" s="21"/>
      <c r="K40" s="25">
        <v>6062500</v>
      </c>
      <c r="L40" s="21"/>
      <c r="M40" s="24">
        <v>32518606169</v>
      </c>
      <c r="N40" s="21"/>
      <c r="O40" s="24">
        <v>28003836105</v>
      </c>
      <c r="P40" s="21"/>
      <c r="Q40" s="86">
        <f t="shared" si="1"/>
        <v>4514770064</v>
      </c>
      <c r="R40" s="86"/>
    </row>
    <row r="41" spans="1:18" ht="18.75">
      <c r="A41" s="6" t="s">
        <v>41</v>
      </c>
      <c r="C41" s="25">
        <v>650000</v>
      </c>
      <c r="D41" s="21"/>
      <c r="E41" s="24">
        <v>22679250750</v>
      </c>
      <c r="F41" s="21"/>
      <c r="G41" s="24">
        <v>18841223700</v>
      </c>
      <c r="H41" s="21"/>
      <c r="I41" s="34">
        <f t="shared" si="0"/>
        <v>3838027050</v>
      </c>
      <c r="J41" s="21"/>
      <c r="K41" s="25">
        <v>650000</v>
      </c>
      <c r="L41" s="21"/>
      <c r="M41" s="24">
        <v>22679250750</v>
      </c>
      <c r="N41" s="21"/>
      <c r="O41" s="24">
        <v>20168699200</v>
      </c>
      <c r="P41" s="21"/>
      <c r="Q41" s="86">
        <f t="shared" si="1"/>
        <v>2510551550</v>
      </c>
      <c r="R41" s="86"/>
    </row>
    <row r="42" spans="1:18" ht="18.75">
      <c r="A42" s="6" t="s">
        <v>46</v>
      </c>
      <c r="C42" s="25">
        <v>200000</v>
      </c>
      <c r="D42" s="21"/>
      <c r="E42" s="24">
        <v>2000028600</v>
      </c>
      <c r="F42" s="21"/>
      <c r="G42" s="24">
        <v>1675968300</v>
      </c>
      <c r="H42" s="21"/>
      <c r="I42" s="34">
        <f t="shared" si="0"/>
        <v>324060300</v>
      </c>
      <c r="J42" s="21"/>
      <c r="K42" s="25">
        <v>200000</v>
      </c>
      <c r="L42" s="21"/>
      <c r="M42" s="24">
        <v>2000028600</v>
      </c>
      <c r="N42" s="21"/>
      <c r="O42" s="24">
        <v>1691568315</v>
      </c>
      <c r="P42" s="21"/>
      <c r="Q42" s="86">
        <f t="shared" si="1"/>
        <v>308460285</v>
      </c>
      <c r="R42" s="86"/>
    </row>
    <row r="43" spans="1:18" ht="18.75">
      <c r="A43" s="6" t="s">
        <v>67</v>
      </c>
      <c r="C43" s="25">
        <v>447253</v>
      </c>
      <c r="D43" s="21"/>
      <c r="E43" s="24">
        <v>5655208263</v>
      </c>
      <c r="F43" s="21"/>
      <c r="G43" s="24">
        <v>4709794104</v>
      </c>
      <c r="H43" s="21"/>
      <c r="I43" s="34">
        <f t="shared" si="0"/>
        <v>945414159</v>
      </c>
      <c r="J43" s="21"/>
      <c r="K43" s="25">
        <v>447253</v>
      </c>
      <c r="L43" s="21"/>
      <c r="M43" s="24">
        <v>5655208263</v>
      </c>
      <c r="N43" s="21"/>
      <c r="O43" s="24">
        <v>5023261418</v>
      </c>
      <c r="P43" s="21"/>
      <c r="Q43" s="86">
        <f t="shared" si="1"/>
        <v>631946845</v>
      </c>
      <c r="R43" s="86"/>
    </row>
    <row r="44" spans="1:18" ht="18.75">
      <c r="A44" s="6" t="s">
        <v>24</v>
      </c>
      <c r="C44" s="25">
        <v>39313066</v>
      </c>
      <c r="D44" s="21"/>
      <c r="E44" s="24">
        <v>47559329514</v>
      </c>
      <c r="F44" s="21"/>
      <c r="G44" s="24">
        <v>39430865636</v>
      </c>
      <c r="H44" s="21"/>
      <c r="I44" s="34">
        <f t="shared" si="0"/>
        <v>8128463878</v>
      </c>
      <c r="J44" s="21"/>
      <c r="K44" s="25">
        <v>39313066</v>
      </c>
      <c r="L44" s="21"/>
      <c r="M44" s="24">
        <v>47559329514</v>
      </c>
      <c r="N44" s="21"/>
      <c r="O44" s="24">
        <v>38074842477</v>
      </c>
      <c r="P44" s="21"/>
      <c r="Q44" s="86">
        <f t="shared" si="1"/>
        <v>9484487037</v>
      </c>
      <c r="R44" s="86"/>
    </row>
    <row r="45" spans="1:18" ht="18.75">
      <c r="A45" s="6" t="s">
        <v>48</v>
      </c>
      <c r="C45" s="25">
        <v>1200000</v>
      </c>
      <c r="D45" s="21"/>
      <c r="E45" s="24">
        <v>10389810600</v>
      </c>
      <c r="F45" s="21"/>
      <c r="G45" s="24">
        <v>9578665800</v>
      </c>
      <c r="H45" s="21"/>
      <c r="I45" s="34">
        <f t="shared" si="0"/>
        <v>811144800</v>
      </c>
      <c r="J45" s="21"/>
      <c r="K45" s="25">
        <v>1200000</v>
      </c>
      <c r="L45" s="21"/>
      <c r="M45" s="24">
        <v>10389810600</v>
      </c>
      <c r="N45" s="21"/>
      <c r="O45" s="24">
        <v>12046928609</v>
      </c>
      <c r="P45" s="21"/>
      <c r="Q45" s="86">
        <f t="shared" si="1"/>
        <v>-1657118009</v>
      </c>
      <c r="R45" s="86"/>
    </row>
    <row r="46" spans="1:18" ht="18.75">
      <c r="A46" s="6" t="s">
        <v>31</v>
      </c>
      <c r="C46" s="25">
        <v>50000</v>
      </c>
      <c r="D46" s="21"/>
      <c r="E46" s="24">
        <v>14035986000</v>
      </c>
      <c r="F46" s="21"/>
      <c r="G46" s="24">
        <v>12457434600</v>
      </c>
      <c r="H46" s="21"/>
      <c r="I46" s="34">
        <f t="shared" si="0"/>
        <v>1578551400</v>
      </c>
      <c r="J46" s="21"/>
      <c r="K46" s="25">
        <v>50000</v>
      </c>
      <c r="L46" s="21"/>
      <c r="M46" s="24">
        <v>14035986000</v>
      </c>
      <c r="N46" s="21"/>
      <c r="O46" s="24">
        <v>13761258598</v>
      </c>
      <c r="P46" s="21"/>
      <c r="Q46" s="86">
        <f t="shared" si="1"/>
        <v>274727402</v>
      </c>
      <c r="R46" s="86"/>
    </row>
    <row r="47" spans="1:18" ht="18.75">
      <c r="A47" s="6" t="s">
        <v>35</v>
      </c>
      <c r="C47" s="25">
        <v>4600000</v>
      </c>
      <c r="D47" s="21"/>
      <c r="E47" s="24">
        <v>30865252500</v>
      </c>
      <c r="F47" s="21"/>
      <c r="G47" s="24">
        <v>30728073600</v>
      </c>
      <c r="H47" s="21"/>
      <c r="I47" s="34">
        <f t="shared" si="0"/>
        <v>137178900</v>
      </c>
      <c r="J47" s="21"/>
      <c r="K47" s="25">
        <v>4600000</v>
      </c>
      <c r="L47" s="21"/>
      <c r="M47" s="24">
        <v>30865252500</v>
      </c>
      <c r="N47" s="21"/>
      <c r="O47" s="24">
        <v>28078241681</v>
      </c>
      <c r="P47" s="21"/>
      <c r="Q47" s="86">
        <f t="shared" si="1"/>
        <v>2787010819</v>
      </c>
      <c r="R47" s="86"/>
    </row>
    <row r="48" spans="1:18" ht="18.75">
      <c r="A48" s="6" t="s">
        <v>37</v>
      </c>
      <c r="C48" s="25">
        <v>900000</v>
      </c>
      <c r="D48" s="21"/>
      <c r="E48" s="24">
        <v>4004431020</v>
      </c>
      <c r="F48" s="21"/>
      <c r="G48" s="24">
        <v>3146466465</v>
      </c>
      <c r="H48" s="21"/>
      <c r="I48" s="34">
        <f t="shared" si="0"/>
        <v>857964555</v>
      </c>
      <c r="J48" s="21"/>
      <c r="K48" s="25">
        <v>900000</v>
      </c>
      <c r="L48" s="21"/>
      <c r="M48" s="24">
        <v>4004431020</v>
      </c>
      <c r="N48" s="21"/>
      <c r="O48" s="24">
        <v>2934412033</v>
      </c>
      <c r="P48" s="21"/>
      <c r="Q48" s="86">
        <f t="shared" si="1"/>
        <v>1070018987</v>
      </c>
      <c r="R48" s="86"/>
    </row>
    <row r="49" spans="1:18" ht="18.75">
      <c r="A49" s="6" t="s">
        <v>34</v>
      </c>
      <c r="C49" s="25">
        <v>10660149</v>
      </c>
      <c r="D49" s="21"/>
      <c r="E49" s="24">
        <v>16583868546</v>
      </c>
      <c r="F49" s="21"/>
      <c r="G49" s="24">
        <v>14920183327</v>
      </c>
      <c r="H49" s="21"/>
      <c r="I49" s="34">
        <f t="shared" si="0"/>
        <v>1663685219</v>
      </c>
      <c r="J49" s="21"/>
      <c r="K49" s="25">
        <v>10660149</v>
      </c>
      <c r="L49" s="21"/>
      <c r="M49" s="24">
        <v>16583868546</v>
      </c>
      <c r="N49" s="21"/>
      <c r="O49" s="24">
        <v>17366735140</v>
      </c>
      <c r="P49" s="21"/>
      <c r="Q49" s="86">
        <f t="shared" si="1"/>
        <v>-782866594</v>
      </c>
      <c r="R49" s="86"/>
    </row>
    <row r="50" spans="1:18" ht="18.75">
      <c r="A50" s="6" t="s">
        <v>59</v>
      </c>
      <c r="C50" s="25">
        <v>6800000</v>
      </c>
      <c r="D50" s="21"/>
      <c r="E50" s="24">
        <v>18514380060</v>
      </c>
      <c r="F50" s="21"/>
      <c r="G50" s="24">
        <v>15060255120</v>
      </c>
      <c r="H50" s="21"/>
      <c r="I50" s="34">
        <f t="shared" si="0"/>
        <v>3454124940</v>
      </c>
      <c r="J50" s="21"/>
      <c r="K50" s="25">
        <v>6800000</v>
      </c>
      <c r="L50" s="21"/>
      <c r="M50" s="24">
        <v>18514380060</v>
      </c>
      <c r="N50" s="21"/>
      <c r="O50" s="24">
        <v>27838489397</v>
      </c>
      <c r="P50" s="21"/>
      <c r="Q50" s="86">
        <f t="shared" si="1"/>
        <v>-9324109337</v>
      </c>
      <c r="R50" s="86"/>
    </row>
    <row r="51" spans="1:18" ht="18.75">
      <c r="A51" s="6" t="s">
        <v>64</v>
      </c>
      <c r="C51" s="25">
        <v>4000999</v>
      </c>
      <c r="D51" s="21"/>
      <c r="E51" s="24">
        <v>31300509350</v>
      </c>
      <c r="F51" s="21"/>
      <c r="G51" s="24">
        <v>23306351307</v>
      </c>
      <c r="H51" s="21"/>
      <c r="I51" s="34">
        <f t="shared" si="0"/>
        <v>7994158043</v>
      </c>
      <c r="J51" s="21"/>
      <c r="K51" s="25">
        <v>4000999</v>
      </c>
      <c r="L51" s="21"/>
      <c r="M51" s="24">
        <v>31300509350</v>
      </c>
      <c r="N51" s="21"/>
      <c r="O51" s="24">
        <v>24736421140</v>
      </c>
      <c r="P51" s="21"/>
      <c r="Q51" s="86">
        <f t="shared" si="1"/>
        <v>6564088210</v>
      </c>
      <c r="R51" s="86"/>
    </row>
    <row r="52" spans="1:18" ht="18.75">
      <c r="A52" s="6" t="s">
        <v>53</v>
      </c>
      <c r="C52" s="25">
        <v>1268806</v>
      </c>
      <c r="D52" s="21"/>
      <c r="E52" s="24">
        <v>23699011594</v>
      </c>
      <c r="F52" s="21"/>
      <c r="G52" s="24">
        <v>20861184235</v>
      </c>
      <c r="H52" s="21"/>
      <c r="I52" s="34">
        <f t="shared" si="0"/>
        <v>2837827359</v>
      </c>
      <c r="J52" s="21"/>
      <c r="K52" s="25">
        <v>1268806</v>
      </c>
      <c r="L52" s="21"/>
      <c r="M52" s="24">
        <v>23699011594</v>
      </c>
      <c r="N52" s="21"/>
      <c r="O52" s="24">
        <v>24663078494</v>
      </c>
      <c r="P52" s="21"/>
      <c r="Q52" s="86">
        <f t="shared" si="1"/>
        <v>-964066900</v>
      </c>
      <c r="R52" s="86"/>
    </row>
    <row r="53" spans="1:18" ht="18.75">
      <c r="A53" s="6" t="s">
        <v>72</v>
      </c>
      <c r="C53" s="25">
        <v>383571</v>
      </c>
      <c r="D53" s="21"/>
      <c r="E53" s="24">
        <v>1580060590</v>
      </c>
      <c r="F53" s="21"/>
      <c r="G53" s="24">
        <v>1542001892</v>
      </c>
      <c r="H53" s="21"/>
      <c r="I53" s="34">
        <f t="shared" si="0"/>
        <v>38058698</v>
      </c>
      <c r="J53" s="21"/>
      <c r="K53" s="25">
        <v>383571</v>
      </c>
      <c r="L53" s="21"/>
      <c r="M53" s="24">
        <v>1580060590</v>
      </c>
      <c r="N53" s="21"/>
      <c r="O53" s="24">
        <v>1542001892</v>
      </c>
      <c r="P53" s="21"/>
      <c r="Q53" s="86">
        <f t="shared" si="1"/>
        <v>38058698</v>
      </c>
      <c r="R53" s="86"/>
    </row>
    <row r="54" spans="1:18" ht="18.75">
      <c r="A54" s="6" t="s">
        <v>71</v>
      </c>
      <c r="C54" s="25">
        <v>4072601</v>
      </c>
      <c r="D54" s="21"/>
      <c r="E54" s="24">
        <v>26557300797</v>
      </c>
      <c r="F54" s="21"/>
      <c r="G54" s="24">
        <v>22873284985</v>
      </c>
      <c r="H54" s="21"/>
      <c r="I54" s="34">
        <f t="shared" si="0"/>
        <v>3684015812</v>
      </c>
      <c r="J54" s="21"/>
      <c r="K54" s="25">
        <v>4072601</v>
      </c>
      <c r="L54" s="21"/>
      <c r="M54" s="24">
        <v>26557300797</v>
      </c>
      <c r="N54" s="21"/>
      <c r="O54" s="24">
        <v>18682269366</v>
      </c>
      <c r="P54" s="21"/>
      <c r="Q54" s="86">
        <f t="shared" si="1"/>
        <v>7875031431</v>
      </c>
      <c r="R54" s="86"/>
    </row>
    <row r="55" spans="1:18" ht="18.75">
      <c r="A55" s="6" t="s">
        <v>74</v>
      </c>
      <c r="C55" s="25">
        <v>3000000</v>
      </c>
      <c r="D55" s="21"/>
      <c r="E55" s="24">
        <v>20576835000</v>
      </c>
      <c r="F55" s="21"/>
      <c r="G55" s="24">
        <v>19332083180</v>
      </c>
      <c r="H55" s="21"/>
      <c r="I55" s="34">
        <f t="shared" si="0"/>
        <v>1244751820</v>
      </c>
      <c r="J55" s="21"/>
      <c r="K55" s="25">
        <v>3000000</v>
      </c>
      <c r="L55" s="21"/>
      <c r="M55" s="24">
        <v>20576835000</v>
      </c>
      <c r="N55" s="21"/>
      <c r="O55" s="24">
        <v>19332083180</v>
      </c>
      <c r="P55" s="21"/>
      <c r="Q55" s="86">
        <f t="shared" si="1"/>
        <v>1244751820</v>
      </c>
      <c r="R55" s="86"/>
    </row>
    <row r="56" spans="1:18" ht="18.75">
      <c r="A56" s="6" t="s">
        <v>60</v>
      </c>
      <c r="C56" s="25">
        <v>3280000</v>
      </c>
      <c r="D56" s="21"/>
      <c r="E56" s="24">
        <v>28040162400</v>
      </c>
      <c r="F56" s="21"/>
      <c r="G56" s="24">
        <v>23866742880</v>
      </c>
      <c r="H56" s="21"/>
      <c r="I56" s="34">
        <f t="shared" si="0"/>
        <v>4173419520</v>
      </c>
      <c r="J56" s="21"/>
      <c r="K56" s="25">
        <v>3280000</v>
      </c>
      <c r="L56" s="21"/>
      <c r="M56" s="24">
        <v>28040162400</v>
      </c>
      <c r="N56" s="21"/>
      <c r="O56" s="24">
        <v>29974190258</v>
      </c>
      <c r="P56" s="21"/>
      <c r="Q56" s="86">
        <f t="shared" si="1"/>
        <v>-1934027858</v>
      </c>
      <c r="R56" s="86"/>
    </row>
    <row r="57" spans="1:18" ht="18.75">
      <c r="A57" s="6" t="s">
        <v>40</v>
      </c>
      <c r="C57" s="25">
        <v>217280</v>
      </c>
      <c r="D57" s="21"/>
      <c r="E57" s="24">
        <v>219658966</v>
      </c>
      <c r="F57" s="21"/>
      <c r="G57" s="24">
        <v>181429234</v>
      </c>
      <c r="H57" s="21"/>
      <c r="I57" s="34">
        <f t="shared" si="0"/>
        <v>38229732</v>
      </c>
      <c r="J57" s="21"/>
      <c r="K57" s="25">
        <v>217280</v>
      </c>
      <c r="L57" s="21"/>
      <c r="M57" s="24">
        <v>219658966</v>
      </c>
      <c r="N57" s="21"/>
      <c r="O57" s="24">
        <v>98210560</v>
      </c>
      <c r="P57" s="21"/>
      <c r="Q57" s="86">
        <f t="shared" si="1"/>
        <v>121448406</v>
      </c>
      <c r="R57" s="86"/>
    </row>
    <row r="58" spans="1:18" ht="18.75">
      <c r="A58" s="6" t="s">
        <v>65</v>
      </c>
      <c r="C58" s="25">
        <v>350000</v>
      </c>
      <c r="D58" s="21"/>
      <c r="E58" s="24">
        <v>1830046050</v>
      </c>
      <c r="F58" s="21"/>
      <c r="G58" s="24">
        <v>1658870640</v>
      </c>
      <c r="H58" s="21"/>
      <c r="I58" s="34">
        <f t="shared" si="0"/>
        <v>171175410</v>
      </c>
      <c r="J58" s="21"/>
      <c r="K58" s="25">
        <v>350000</v>
      </c>
      <c r="L58" s="21"/>
      <c r="M58" s="24">
        <v>1830046050</v>
      </c>
      <c r="N58" s="21"/>
      <c r="O58" s="24">
        <v>1819608525</v>
      </c>
      <c r="P58" s="21"/>
      <c r="Q58" s="86">
        <f t="shared" si="1"/>
        <v>10437525</v>
      </c>
      <c r="R58" s="86"/>
    </row>
    <row r="59" spans="1:18" ht="18.75">
      <c r="A59" s="6" t="s">
        <v>75</v>
      </c>
      <c r="C59" s="25">
        <v>1054064</v>
      </c>
      <c r="D59" s="21"/>
      <c r="E59" s="24">
        <v>27347379531</v>
      </c>
      <c r="F59" s="21"/>
      <c r="G59" s="24">
        <v>24930646507</v>
      </c>
      <c r="H59" s="21"/>
      <c r="I59" s="34">
        <f t="shared" si="0"/>
        <v>2416733024</v>
      </c>
      <c r="J59" s="21"/>
      <c r="K59" s="25">
        <v>1054064</v>
      </c>
      <c r="L59" s="21"/>
      <c r="M59" s="24">
        <v>27347379531</v>
      </c>
      <c r="N59" s="21"/>
      <c r="O59" s="24">
        <v>24930646507</v>
      </c>
      <c r="P59" s="21"/>
      <c r="Q59" s="86">
        <f t="shared" si="1"/>
        <v>2416733024</v>
      </c>
      <c r="R59" s="86"/>
    </row>
    <row r="60" spans="1:18" ht="18.75">
      <c r="A60" s="6" t="s">
        <v>68</v>
      </c>
      <c r="C60" s="25">
        <v>26299529</v>
      </c>
      <c r="D60" s="21"/>
      <c r="E60" s="24">
        <v>42221020585</v>
      </c>
      <c r="F60" s="21"/>
      <c r="G60" s="24">
        <v>32025232333</v>
      </c>
      <c r="H60" s="21"/>
      <c r="I60" s="34">
        <f t="shared" si="0"/>
        <v>10195788252</v>
      </c>
      <c r="J60" s="21"/>
      <c r="K60" s="25">
        <v>26299529</v>
      </c>
      <c r="L60" s="21"/>
      <c r="M60" s="24">
        <v>42221020585</v>
      </c>
      <c r="N60" s="21"/>
      <c r="O60" s="24">
        <v>41254214073</v>
      </c>
      <c r="P60" s="21"/>
      <c r="Q60" s="86">
        <f t="shared" si="1"/>
        <v>966806512</v>
      </c>
      <c r="R60" s="86"/>
    </row>
    <row r="61" spans="1:18" ht="18.75">
      <c r="A61" s="6" t="s">
        <v>23</v>
      </c>
      <c r="C61" s="25">
        <v>60000000</v>
      </c>
      <c r="D61" s="21"/>
      <c r="E61" s="24">
        <v>33877224000</v>
      </c>
      <c r="F61" s="21"/>
      <c r="G61" s="24">
        <v>27733995000</v>
      </c>
      <c r="H61" s="21"/>
      <c r="I61" s="34">
        <f t="shared" si="0"/>
        <v>6143229000</v>
      </c>
      <c r="J61" s="21"/>
      <c r="K61" s="25">
        <v>60000000</v>
      </c>
      <c r="L61" s="21"/>
      <c r="M61" s="24">
        <v>33877224000</v>
      </c>
      <c r="N61" s="21"/>
      <c r="O61" s="24">
        <v>36463439794</v>
      </c>
      <c r="P61" s="21"/>
      <c r="Q61" s="86">
        <f t="shared" si="1"/>
        <v>-2586215794</v>
      </c>
      <c r="R61" s="86"/>
    </row>
    <row r="62" spans="1:18" ht="18.75">
      <c r="A62" s="45" t="s">
        <v>32</v>
      </c>
      <c r="C62" s="28">
        <v>100000</v>
      </c>
      <c r="D62" s="21"/>
      <c r="E62" s="29">
        <v>2962269000</v>
      </c>
      <c r="F62" s="21"/>
      <c r="G62" s="29">
        <v>2857893750</v>
      </c>
      <c r="H62" s="21"/>
      <c r="I62" s="34">
        <f t="shared" si="0"/>
        <v>104375250</v>
      </c>
      <c r="J62" s="21"/>
      <c r="K62" s="28">
        <v>100000</v>
      </c>
      <c r="L62" s="21"/>
      <c r="M62" s="29">
        <v>2962269000</v>
      </c>
      <c r="N62" s="21"/>
      <c r="O62" s="29">
        <v>2651405291</v>
      </c>
      <c r="P62" s="21"/>
      <c r="Q62" s="86">
        <f t="shared" si="1"/>
        <v>310863709</v>
      </c>
      <c r="R62" s="86"/>
    </row>
    <row r="63" spans="1:18" s="16" customFormat="1" ht="21.75" thickBot="1">
      <c r="A63" s="33"/>
      <c r="C63" s="31"/>
      <c r="D63" s="30"/>
      <c r="E63" s="32">
        <f>SUM(E8:E62)</f>
        <v>963546868279</v>
      </c>
      <c r="F63" s="30"/>
      <c r="G63" s="32">
        <f>SUM(G8:G62)</f>
        <v>813867653290</v>
      </c>
      <c r="H63" s="30"/>
      <c r="I63" s="35">
        <f>SUM(I8:I62)</f>
        <v>149679214989</v>
      </c>
      <c r="J63" s="30"/>
      <c r="K63" s="31"/>
      <c r="L63" s="30"/>
      <c r="M63" s="32">
        <f>SUM(M8:M62)</f>
        <v>963546868279</v>
      </c>
      <c r="N63" s="30"/>
      <c r="O63" s="32">
        <f>SUM(O8:O62)</f>
        <v>855263465464</v>
      </c>
      <c r="P63" s="30"/>
      <c r="Q63" s="94">
        <f>SUM(Q8:R62)</f>
        <v>108283402815</v>
      </c>
      <c r="R63" s="94"/>
    </row>
    <row r="66" spans="5:21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5:21">
      <c r="E67" s="39">
        <v>969314288294</v>
      </c>
      <c r="F67" s="38"/>
      <c r="G67" s="39">
        <v>813867653290</v>
      </c>
      <c r="H67" s="38"/>
      <c r="I67" s="39">
        <v>149679214989</v>
      </c>
      <c r="J67" s="38"/>
      <c r="K67" s="38"/>
      <c r="L67" s="38"/>
      <c r="M67" s="39">
        <v>969314288294</v>
      </c>
      <c r="N67" s="38"/>
      <c r="O67" s="39">
        <v>855263465464</v>
      </c>
      <c r="P67" s="38"/>
      <c r="Q67" s="39">
        <v>108283402815</v>
      </c>
      <c r="R67" s="38"/>
      <c r="S67" s="38"/>
      <c r="T67" s="38"/>
      <c r="U67" s="38"/>
    </row>
    <row r="68" spans="5:21">
      <c r="E68" s="39">
        <v>920848574</v>
      </c>
      <c r="F68" s="38"/>
      <c r="G68" s="38"/>
      <c r="H68" s="38"/>
      <c r="I68" s="38"/>
      <c r="J68" s="38"/>
      <c r="K68" s="38"/>
      <c r="L68" s="38"/>
      <c r="M68" s="39">
        <v>920848574</v>
      </c>
      <c r="N68" s="38"/>
      <c r="O68" s="38"/>
      <c r="P68" s="38"/>
      <c r="Q68" s="38"/>
      <c r="R68" s="38"/>
      <c r="S68" s="38"/>
      <c r="T68" s="38"/>
      <c r="U68" s="38"/>
    </row>
    <row r="69" spans="5:21">
      <c r="E69" s="39">
        <v>4846571441</v>
      </c>
      <c r="F69" s="38"/>
      <c r="G69" s="38"/>
      <c r="H69" s="38"/>
      <c r="I69" s="38"/>
      <c r="J69" s="38"/>
      <c r="K69" s="38"/>
      <c r="L69" s="38"/>
      <c r="M69" s="39">
        <v>4846571441</v>
      </c>
      <c r="N69" s="38"/>
      <c r="O69" s="38"/>
      <c r="P69" s="38"/>
      <c r="Q69" s="38"/>
      <c r="R69" s="38"/>
      <c r="S69" s="38"/>
      <c r="T69" s="38"/>
      <c r="U69" s="38"/>
    </row>
    <row r="70" spans="5:21">
      <c r="E70" s="38"/>
      <c r="F70" s="38"/>
      <c r="G70" s="38"/>
      <c r="H70" s="38"/>
      <c r="I70" s="38"/>
      <c r="J70" s="38"/>
      <c r="K70" s="38"/>
      <c r="L70" s="38"/>
      <c r="M70" s="39">
        <f>M67-M68-M69</f>
        <v>963546868279</v>
      </c>
      <c r="N70" s="38"/>
      <c r="O70" s="38"/>
      <c r="P70" s="38"/>
      <c r="Q70" s="38"/>
      <c r="R70" s="38"/>
      <c r="S70" s="38"/>
      <c r="T70" s="38"/>
      <c r="U70" s="38"/>
    </row>
    <row r="71" spans="5:21"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</row>
    <row r="72" spans="5:21"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</row>
    <row r="73" spans="5:21">
      <c r="E73" s="38"/>
      <c r="F73" s="38"/>
      <c r="G73" s="39">
        <f>G63-G67</f>
        <v>0</v>
      </c>
      <c r="H73" s="38"/>
      <c r="I73" s="39">
        <f>I63-I67</f>
        <v>0</v>
      </c>
      <c r="J73" s="38"/>
      <c r="K73" s="38"/>
      <c r="L73" s="38"/>
      <c r="M73" s="39">
        <f>M63-M70</f>
        <v>0</v>
      </c>
      <c r="N73" s="38"/>
      <c r="O73" s="39">
        <f>O63-O67</f>
        <v>0</v>
      </c>
      <c r="P73" s="38"/>
      <c r="Q73" s="39">
        <f>Q63-Q67</f>
        <v>0</v>
      </c>
      <c r="R73" s="38"/>
      <c r="S73" s="38"/>
      <c r="T73" s="38"/>
      <c r="U73" s="38"/>
    </row>
    <row r="74" spans="5:21">
      <c r="E74" s="39">
        <f>E67-E68-E69</f>
        <v>963546868279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5:21"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</row>
    <row r="76" spans="5:21"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</row>
    <row r="77" spans="5:21">
      <c r="E77" s="39">
        <f>E63-E74</f>
        <v>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</row>
    <row r="78" spans="5:21"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5:21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</row>
    <row r="80" spans="5:21"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</row>
    <row r="81" spans="5:21"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</row>
    <row r="82" spans="5:21"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</row>
    <row r="83" spans="5:21"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5:21"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</row>
    <row r="85" spans="5:21"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</row>
    <row r="86" spans="5:21"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</sheetData>
  <mergeCells count="64">
    <mergeCell ref="Q63:R63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2"/>
  <sheetViews>
    <sheetView rightToLeft="1" workbookViewId="0">
      <selection activeCell="U24" sqref="U24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5" spans="1:49" ht="24">
      <c r="A5" s="72" t="s">
        <v>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</row>
    <row r="6" spans="1:49" ht="21">
      <c r="I6" s="73" t="s">
        <v>7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C6" s="73" t="s">
        <v>9</v>
      </c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75"/>
      <c r="B8" s="75"/>
      <c r="C8" s="75"/>
      <c r="D8" s="75"/>
      <c r="E8" s="75"/>
      <c r="F8" s="75"/>
      <c r="G8" s="75"/>
      <c r="I8" s="73" t="s">
        <v>78</v>
      </c>
      <c r="J8" s="73"/>
      <c r="K8" s="73"/>
      <c r="M8" s="73" t="s">
        <v>79</v>
      </c>
      <c r="N8" s="73"/>
      <c r="O8" s="73"/>
      <c r="Q8" s="73" t="s">
        <v>80</v>
      </c>
      <c r="R8" s="73"/>
      <c r="S8" s="73"/>
      <c r="T8" s="73"/>
      <c r="U8" s="73"/>
      <c r="W8" s="73" t="s">
        <v>81</v>
      </c>
      <c r="X8" s="73"/>
      <c r="Y8" s="73"/>
      <c r="Z8" s="73"/>
      <c r="AA8" s="73"/>
      <c r="AC8" s="73" t="s">
        <v>78</v>
      </c>
      <c r="AD8" s="73"/>
      <c r="AE8" s="73"/>
      <c r="AF8" s="73"/>
      <c r="AG8" s="73"/>
      <c r="AI8" s="73" t="s">
        <v>79</v>
      </c>
      <c r="AJ8" s="73"/>
      <c r="AK8" s="73"/>
      <c r="AM8" s="73" t="s">
        <v>80</v>
      </c>
      <c r="AN8" s="73"/>
      <c r="AO8" s="73"/>
      <c r="AQ8" s="73" t="s">
        <v>81</v>
      </c>
      <c r="AR8" s="73"/>
      <c r="AS8" s="73"/>
    </row>
    <row r="9" spans="1:49" ht="24">
      <c r="A9" s="72" t="s">
        <v>82</v>
      </c>
      <c r="B9" s="82"/>
      <c r="C9" s="82"/>
      <c r="D9" s="82"/>
      <c r="E9" s="82"/>
      <c r="F9" s="82"/>
      <c r="G9" s="82"/>
      <c r="H9" s="72"/>
      <c r="I9" s="83"/>
      <c r="J9" s="83"/>
      <c r="K9" s="83"/>
      <c r="L9" s="72"/>
      <c r="M9" s="83"/>
      <c r="N9" s="83"/>
      <c r="O9" s="83"/>
      <c r="P9" s="72"/>
      <c r="Q9" s="83"/>
      <c r="R9" s="83"/>
      <c r="S9" s="83"/>
      <c r="T9" s="83"/>
      <c r="U9" s="83"/>
      <c r="V9" s="72"/>
      <c r="W9" s="83"/>
      <c r="X9" s="83"/>
      <c r="Y9" s="83"/>
      <c r="Z9" s="83"/>
      <c r="AA9" s="83"/>
      <c r="AB9" s="72"/>
      <c r="AC9" s="83"/>
      <c r="AD9" s="83"/>
      <c r="AE9" s="83"/>
      <c r="AF9" s="83"/>
      <c r="AG9" s="83"/>
      <c r="AH9" s="72"/>
      <c r="AI9" s="83"/>
      <c r="AJ9" s="83"/>
      <c r="AK9" s="83"/>
      <c r="AL9" s="72"/>
      <c r="AM9" s="83"/>
      <c r="AN9" s="83"/>
      <c r="AO9" s="83"/>
      <c r="AP9" s="72"/>
      <c r="AQ9" s="83"/>
      <c r="AR9" s="83"/>
      <c r="AS9" s="83"/>
      <c r="AT9" s="72"/>
      <c r="AU9" s="72"/>
      <c r="AV9" s="72"/>
      <c r="AW9" s="72"/>
    </row>
    <row r="10" spans="1:49" ht="21">
      <c r="C10" s="73" t="s">
        <v>7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Y10" s="73" t="s">
        <v>9</v>
      </c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</row>
    <row r="11" spans="1:49" ht="21">
      <c r="A11" s="33"/>
      <c r="C11" s="4" t="s">
        <v>83</v>
      </c>
      <c r="D11" s="3"/>
      <c r="E11" s="4" t="s">
        <v>84</v>
      </c>
      <c r="F11" s="3"/>
      <c r="G11" s="74" t="s">
        <v>85</v>
      </c>
      <c r="H11" s="74"/>
      <c r="I11" s="74"/>
      <c r="J11" s="3"/>
      <c r="K11" s="74" t="s">
        <v>86</v>
      </c>
      <c r="L11" s="74"/>
      <c r="M11" s="74"/>
      <c r="N11" s="3"/>
      <c r="O11" s="74" t="s">
        <v>79</v>
      </c>
      <c r="P11" s="74"/>
      <c r="Q11" s="74"/>
      <c r="R11" s="3"/>
      <c r="S11" s="74" t="s">
        <v>80</v>
      </c>
      <c r="T11" s="74"/>
      <c r="U11" s="74"/>
      <c r="V11" s="74"/>
      <c r="W11" s="74"/>
      <c r="Y11" s="74" t="s">
        <v>83</v>
      </c>
      <c r="Z11" s="74"/>
      <c r="AA11" s="74"/>
      <c r="AB11" s="74"/>
      <c r="AC11" s="74"/>
      <c r="AD11" s="3"/>
      <c r="AE11" s="74" t="s">
        <v>84</v>
      </c>
      <c r="AF11" s="74"/>
      <c r="AG11" s="74"/>
      <c r="AH11" s="74"/>
      <c r="AI11" s="74"/>
      <c r="AJ11" s="3"/>
      <c r="AK11" s="74" t="s">
        <v>85</v>
      </c>
      <c r="AL11" s="74"/>
      <c r="AM11" s="74"/>
      <c r="AN11" s="3"/>
      <c r="AO11" s="74" t="s">
        <v>86</v>
      </c>
      <c r="AP11" s="74"/>
      <c r="AQ11" s="74"/>
      <c r="AR11" s="3"/>
      <c r="AS11" s="74" t="s">
        <v>79</v>
      </c>
      <c r="AT11" s="74"/>
      <c r="AU11" s="3"/>
      <c r="AV11" s="4" t="s">
        <v>80</v>
      </c>
    </row>
    <row r="12" spans="1:49" ht="24">
      <c r="A12" s="72" t="s">
        <v>87</v>
      </c>
      <c r="B12" s="72"/>
      <c r="C12" s="83"/>
      <c r="D12" s="72"/>
      <c r="E12" s="83"/>
      <c r="F12" s="72"/>
      <c r="G12" s="83"/>
      <c r="H12" s="83"/>
      <c r="I12" s="83"/>
      <c r="J12" s="72"/>
      <c r="K12" s="83"/>
      <c r="L12" s="83"/>
      <c r="M12" s="83"/>
      <c r="N12" s="72"/>
      <c r="O12" s="83"/>
      <c r="P12" s="83"/>
      <c r="Q12" s="83"/>
      <c r="R12" s="72"/>
      <c r="S12" s="83"/>
      <c r="T12" s="83"/>
      <c r="U12" s="83"/>
      <c r="V12" s="83"/>
      <c r="W12" s="83"/>
      <c r="X12" s="72"/>
      <c r="Y12" s="83"/>
      <c r="Z12" s="83"/>
      <c r="AA12" s="83"/>
      <c r="AB12" s="83"/>
      <c r="AC12" s="83"/>
      <c r="AD12" s="72"/>
      <c r="AE12" s="83"/>
      <c r="AF12" s="83"/>
      <c r="AG12" s="83"/>
      <c r="AH12" s="83"/>
      <c r="AI12" s="83"/>
      <c r="AJ12" s="72"/>
      <c r="AK12" s="83"/>
      <c r="AL12" s="83"/>
      <c r="AM12" s="83"/>
      <c r="AN12" s="72"/>
      <c r="AO12" s="83"/>
      <c r="AP12" s="83"/>
      <c r="AQ12" s="83"/>
      <c r="AR12" s="72"/>
      <c r="AS12" s="83"/>
      <c r="AT12" s="83"/>
      <c r="AU12" s="72"/>
      <c r="AV12" s="83"/>
      <c r="AW12" s="72"/>
    </row>
    <row r="13" spans="1:49" ht="21">
      <c r="C13" s="73" t="s">
        <v>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O13" s="73" t="s">
        <v>9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49" ht="21">
      <c r="A14" s="33"/>
      <c r="C14" s="4" t="s">
        <v>84</v>
      </c>
      <c r="D14" s="3"/>
      <c r="E14" s="4" t="s">
        <v>86</v>
      </c>
      <c r="F14" s="3"/>
      <c r="G14" s="74" t="s">
        <v>79</v>
      </c>
      <c r="H14" s="74"/>
      <c r="I14" s="74"/>
      <c r="J14" s="3"/>
      <c r="K14" s="74" t="s">
        <v>80</v>
      </c>
      <c r="L14" s="74"/>
      <c r="M14" s="74"/>
      <c r="O14" s="74" t="s">
        <v>84</v>
      </c>
      <c r="P14" s="74"/>
      <c r="Q14" s="74"/>
      <c r="R14" s="74"/>
      <c r="S14" s="74"/>
      <c r="T14" s="3"/>
      <c r="U14" s="74" t="s">
        <v>86</v>
      </c>
      <c r="V14" s="74"/>
      <c r="W14" s="74"/>
      <c r="X14" s="74"/>
      <c r="Y14" s="74"/>
      <c r="Z14" s="3"/>
      <c r="AA14" s="74" t="s">
        <v>79</v>
      </c>
      <c r="AB14" s="74"/>
      <c r="AC14" s="74"/>
      <c r="AD14" s="74"/>
      <c r="AE14" s="74"/>
      <c r="AF14" s="3"/>
      <c r="AG14" s="74" t="s">
        <v>80</v>
      </c>
      <c r="AH14" s="74"/>
      <c r="AI14" s="74"/>
    </row>
    <row r="15" spans="1:49">
      <c r="A15" s="11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S18" sqref="S18:S19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5" spans="1:27" ht="24">
      <c r="A5" s="1" t="s">
        <v>88</v>
      </c>
      <c r="B5" s="72" t="s">
        <v>89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27" ht="21">
      <c r="E6" s="73" t="s">
        <v>7</v>
      </c>
      <c r="F6" s="73"/>
      <c r="G6" s="73"/>
      <c r="H6" s="73"/>
      <c r="I6" s="73"/>
      <c r="K6" s="73" t="s">
        <v>8</v>
      </c>
      <c r="L6" s="73"/>
      <c r="M6" s="73"/>
      <c r="N6" s="73"/>
      <c r="O6" s="73"/>
      <c r="P6" s="73"/>
      <c r="Q6" s="73"/>
      <c r="S6" s="73" t="s">
        <v>9</v>
      </c>
      <c r="T6" s="73"/>
      <c r="U6" s="73"/>
      <c r="V6" s="73"/>
      <c r="W6" s="73"/>
      <c r="X6" s="73"/>
      <c r="Y6" s="73"/>
      <c r="Z6" s="73"/>
      <c r="AA6" s="73"/>
    </row>
    <row r="7" spans="1:27" ht="21">
      <c r="E7" s="3"/>
      <c r="F7" s="3"/>
      <c r="G7" s="3"/>
      <c r="H7" s="3"/>
      <c r="I7" s="3"/>
      <c r="K7" s="74" t="s">
        <v>90</v>
      </c>
      <c r="L7" s="74"/>
      <c r="M7" s="74"/>
      <c r="N7" s="3"/>
      <c r="O7" s="74" t="s">
        <v>91</v>
      </c>
      <c r="P7" s="74"/>
      <c r="Q7" s="74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75"/>
      <c r="B8" s="75"/>
      <c r="D8" s="73" t="s">
        <v>92</v>
      </c>
      <c r="E8" s="73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93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J17" sqref="J17:J18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5" spans="1:38" ht="24">
      <c r="A5" s="1" t="s">
        <v>94</v>
      </c>
      <c r="B5" s="72" t="s">
        <v>95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ht="21">
      <c r="A6" s="73" t="s">
        <v>96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 t="s">
        <v>7</v>
      </c>
      <c r="Q6" s="73"/>
      <c r="R6" s="73"/>
      <c r="S6" s="73"/>
      <c r="T6" s="73"/>
      <c r="V6" s="73" t="s">
        <v>8</v>
      </c>
      <c r="W6" s="73"/>
      <c r="X6" s="73"/>
      <c r="Y6" s="73"/>
      <c r="Z6" s="73"/>
      <c r="AA6" s="73"/>
      <c r="AB6" s="73"/>
      <c r="AD6" s="73" t="s">
        <v>9</v>
      </c>
      <c r="AE6" s="73"/>
      <c r="AF6" s="73"/>
      <c r="AG6" s="73"/>
      <c r="AH6" s="73"/>
      <c r="AI6" s="73"/>
      <c r="AJ6" s="73"/>
      <c r="AK6" s="73"/>
      <c r="AL6" s="73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4" t="s">
        <v>10</v>
      </c>
      <c r="W7" s="74"/>
      <c r="X7" s="74"/>
      <c r="Y7" s="3"/>
      <c r="Z7" s="74" t="s">
        <v>11</v>
      </c>
      <c r="AA7" s="74"/>
      <c r="AB7" s="74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75"/>
      <c r="B8" s="75"/>
      <c r="D8" s="2" t="s">
        <v>97</v>
      </c>
      <c r="F8" s="2" t="s">
        <v>98</v>
      </c>
      <c r="H8" s="2" t="s">
        <v>99</v>
      </c>
      <c r="J8" s="2" t="s">
        <v>100</v>
      </c>
      <c r="L8" s="2" t="s">
        <v>101</v>
      </c>
      <c r="N8" s="2" t="s">
        <v>81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H21" sqref="H2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4">
      <c r="A4" s="72" t="s">
        <v>102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24">
      <c r="A5" s="72" t="s">
        <v>103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7" spans="1:13" ht="21">
      <c r="C7" s="73" t="s">
        <v>9</v>
      </c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21">
      <c r="A8" s="33"/>
      <c r="C8" s="4" t="s">
        <v>12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6"/>
  <sheetViews>
    <sheetView rightToLeft="1" workbookViewId="0">
      <selection activeCell="P10" sqref="P10"/>
    </sheetView>
  </sheetViews>
  <sheetFormatPr defaultRowHeight="12.75"/>
  <cols>
    <col min="1" max="1" width="6.28515625" bestFit="1" customWidth="1"/>
    <col min="2" max="2" width="12.7109375" customWidth="1"/>
    <col min="3" max="3" width="1.28515625" customWidth="1"/>
    <col min="4" max="4" width="17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7.7109375" bestFit="1" customWidth="1"/>
    <col min="11" max="11" width="1.28515625" customWidth="1"/>
    <col min="12" max="12" width="18.28515625" bestFit="1" customWidth="1"/>
    <col min="13" max="13" width="0.28515625" customWidth="1"/>
    <col min="20" max="20" width="16.42578125" bestFit="1" customWidth="1"/>
  </cols>
  <sheetData>
    <row r="1" spans="1:20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0" ht="25.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20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5" spans="1:20" ht="24">
      <c r="A5" s="1" t="s">
        <v>109</v>
      </c>
      <c r="B5" s="72" t="s">
        <v>110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20" ht="21">
      <c r="D6" s="2" t="s">
        <v>7</v>
      </c>
      <c r="F6" s="73" t="s">
        <v>8</v>
      </c>
      <c r="G6" s="73"/>
      <c r="H6" s="73"/>
      <c r="J6" s="84" t="s">
        <v>9</v>
      </c>
      <c r="K6" s="84"/>
      <c r="L6" s="84"/>
    </row>
    <row r="7" spans="1:20" ht="21">
      <c r="A7" s="75"/>
      <c r="B7" s="75"/>
      <c r="D7" s="2" t="s">
        <v>111</v>
      </c>
      <c r="F7" s="2" t="s">
        <v>112</v>
      </c>
      <c r="H7" s="2" t="s">
        <v>113</v>
      </c>
      <c r="J7" s="36" t="s">
        <v>111</v>
      </c>
      <c r="L7" s="36" t="s">
        <v>17</v>
      </c>
    </row>
    <row r="8" spans="1:20" ht="18.75">
      <c r="A8" s="76" t="s">
        <v>263</v>
      </c>
      <c r="B8" s="76"/>
      <c r="D8" s="5">
        <v>3157761247</v>
      </c>
      <c r="E8">
        <v>0</v>
      </c>
      <c r="F8" s="5">
        <v>7168107863</v>
      </c>
      <c r="G8">
        <v>0</v>
      </c>
      <c r="H8" s="5">
        <v>10002385000</v>
      </c>
      <c r="I8">
        <v>0</v>
      </c>
      <c r="J8" s="12">
        <f>D8+F8-H8</f>
        <v>323484110</v>
      </c>
      <c r="L8" s="42">
        <f>J8/$T$8</f>
        <v>3.1061905179345206E-4</v>
      </c>
      <c r="T8" s="39">
        <v>1041417479489</v>
      </c>
    </row>
    <row r="9" spans="1:20" ht="18.75">
      <c r="A9" s="78" t="s">
        <v>264</v>
      </c>
      <c r="B9" s="78"/>
      <c r="D9" s="7">
        <v>3126375693</v>
      </c>
      <c r="F9" s="7">
        <v>81726645703</v>
      </c>
      <c r="H9" s="7">
        <v>84474938807</v>
      </c>
      <c r="J9" s="12">
        <f t="shared" ref="J9:J10" si="0">D9+F9-H9</f>
        <v>378082589</v>
      </c>
      <c r="L9" s="42">
        <f t="shared" ref="L9:L10" si="1">J9/$T$8</f>
        <v>3.6304613322364875E-4</v>
      </c>
    </row>
    <row r="10" spans="1:20" ht="18.75">
      <c r="A10" s="78" t="s">
        <v>265</v>
      </c>
      <c r="B10" s="78"/>
      <c r="D10" s="7">
        <v>72491872098</v>
      </c>
      <c r="E10">
        <v>0</v>
      </c>
      <c r="F10" s="7">
        <v>53320897004</v>
      </c>
      <c r="G10">
        <v>0</v>
      </c>
      <c r="H10" s="7">
        <v>67662294533</v>
      </c>
      <c r="I10">
        <v>0</v>
      </c>
      <c r="J10" s="12">
        <f t="shared" si="0"/>
        <v>58150474569</v>
      </c>
      <c r="L10" s="42">
        <f t="shared" si="1"/>
        <v>5.5837813090609083E-2</v>
      </c>
    </row>
    <row r="11" spans="1:20" s="16" customFormat="1" ht="21.75" thickBot="1">
      <c r="A11" s="75"/>
      <c r="B11" s="75"/>
      <c r="D11" s="18">
        <f>SUM(D8:D10)</f>
        <v>78776009038</v>
      </c>
      <c r="F11" s="18">
        <f>SUM(F8:F10)</f>
        <v>142215650570</v>
      </c>
      <c r="H11" s="18">
        <f>SUM(H8:H10)</f>
        <v>162139618340</v>
      </c>
      <c r="J11" s="46">
        <f>SUM(J8:J10)</f>
        <v>58852041268</v>
      </c>
      <c r="L11" s="43">
        <f>SUM(L8:L10)</f>
        <v>5.6511478275626185E-2</v>
      </c>
    </row>
    <row r="12" spans="1:20" ht="13.5" thickTop="1"/>
    <row r="13" spans="1:20">
      <c r="D13" s="37"/>
      <c r="E13" s="37"/>
      <c r="F13" s="37"/>
      <c r="G13" s="37"/>
      <c r="H13" s="37"/>
      <c r="I13" s="37"/>
      <c r="J13" s="37"/>
      <c r="K13" s="37"/>
      <c r="L13" s="37"/>
    </row>
    <row r="14" spans="1:20">
      <c r="D14" s="37">
        <v>78776009038</v>
      </c>
      <c r="E14" s="37"/>
      <c r="F14" s="37">
        <v>142215650570</v>
      </c>
      <c r="G14" s="37"/>
      <c r="H14" s="37">
        <v>162139618340</v>
      </c>
      <c r="I14" s="37"/>
      <c r="J14" s="37">
        <v>58852041268</v>
      </c>
      <c r="K14" s="37"/>
      <c r="L14" s="37"/>
      <c r="M14" s="66"/>
      <c r="N14" s="66"/>
    </row>
    <row r="15" spans="1:20">
      <c r="D15" s="37"/>
      <c r="E15" s="37"/>
      <c r="F15" s="37"/>
      <c r="G15" s="37"/>
      <c r="H15" s="37"/>
      <c r="I15" s="37"/>
      <c r="J15" s="67"/>
      <c r="K15" s="37"/>
      <c r="L15" s="37"/>
      <c r="M15" s="66"/>
      <c r="N15" s="66"/>
    </row>
    <row r="16" spans="1:20">
      <c r="D16" s="37"/>
      <c r="E16" s="37"/>
      <c r="F16" s="37"/>
      <c r="G16" s="37"/>
      <c r="H16" s="37"/>
      <c r="I16" s="37"/>
      <c r="J16" s="37"/>
      <c r="K16" s="37"/>
      <c r="L16" s="37"/>
      <c r="M16" s="66"/>
      <c r="N16" s="66"/>
    </row>
    <row r="17" spans="4:14">
      <c r="D17" s="37"/>
      <c r="E17" s="37"/>
      <c r="F17" s="37"/>
      <c r="G17" s="37"/>
      <c r="H17" s="37"/>
      <c r="I17" s="37"/>
      <c r="J17" s="37"/>
      <c r="K17" s="37"/>
      <c r="L17" s="37"/>
      <c r="M17" s="66"/>
      <c r="N17" s="66"/>
    </row>
    <row r="18" spans="4:14">
      <c r="D18" s="37">
        <f>D11-D14</f>
        <v>0</v>
      </c>
      <c r="E18" s="37"/>
      <c r="F18" s="37">
        <f>F11-F14</f>
        <v>0</v>
      </c>
      <c r="G18" s="37"/>
      <c r="H18" s="37">
        <f>H11-H14</f>
        <v>0</v>
      </c>
      <c r="I18" s="37"/>
      <c r="J18" s="37">
        <f>J11-J14</f>
        <v>0</v>
      </c>
      <c r="K18" s="37"/>
      <c r="L18" s="37"/>
      <c r="M18" s="66"/>
      <c r="N18" s="66"/>
    </row>
    <row r="19" spans="4:14">
      <c r="D19" s="37">
        <v>1781404451069</v>
      </c>
      <c r="E19" s="37"/>
      <c r="F19" s="37"/>
      <c r="G19" s="37"/>
      <c r="H19" s="37"/>
      <c r="I19" s="37"/>
      <c r="J19" s="37"/>
      <c r="K19" s="37"/>
      <c r="L19" s="37"/>
      <c r="M19" s="66"/>
      <c r="N19" s="66"/>
    </row>
    <row r="20" spans="4:14">
      <c r="D20" s="37">
        <v>1702628442031</v>
      </c>
      <c r="E20" s="37"/>
      <c r="F20" s="37"/>
      <c r="G20" s="37"/>
      <c r="H20" s="37"/>
      <c r="I20" s="37"/>
      <c r="J20" s="37"/>
      <c r="K20" s="37"/>
      <c r="L20" s="37"/>
      <c r="M20" s="66"/>
      <c r="N20" s="66"/>
    </row>
    <row r="21" spans="4:14">
      <c r="D21" s="37">
        <f>D19-D20</f>
        <v>78776009038</v>
      </c>
      <c r="E21" s="37"/>
      <c r="F21" s="37"/>
      <c r="G21" s="37"/>
      <c r="H21" s="37"/>
      <c r="I21" s="37"/>
      <c r="J21" s="37"/>
      <c r="K21" s="37"/>
      <c r="L21" s="37"/>
      <c r="M21" s="66"/>
      <c r="N21" s="66"/>
    </row>
    <row r="22" spans="4:14">
      <c r="D22" s="68">
        <f>D21-D11</f>
        <v>0</v>
      </c>
      <c r="E22" s="38"/>
      <c r="F22" s="38"/>
      <c r="G22" s="38"/>
      <c r="H22" s="38"/>
      <c r="I22" s="38"/>
      <c r="J22" s="38"/>
      <c r="K22" s="38"/>
      <c r="L22" s="38"/>
      <c r="M22" s="66"/>
      <c r="N22" s="66"/>
    </row>
    <row r="23" spans="4:14">
      <c r="D23" s="38"/>
      <c r="E23" s="38"/>
      <c r="F23" s="38"/>
      <c r="G23" s="38"/>
      <c r="H23" s="38"/>
      <c r="I23" s="38"/>
      <c r="J23" s="38"/>
      <c r="K23" s="38"/>
      <c r="L23" s="38"/>
      <c r="M23" s="66"/>
      <c r="N23" s="66"/>
    </row>
    <row r="24" spans="4:14">
      <c r="D24" s="38"/>
      <c r="E24" s="38"/>
      <c r="F24" s="38"/>
      <c r="G24" s="38"/>
      <c r="H24" s="38"/>
      <c r="I24" s="38"/>
      <c r="J24" s="38"/>
      <c r="K24" s="38"/>
      <c r="L24" s="38"/>
      <c r="M24" s="66"/>
      <c r="N24" s="66"/>
    </row>
    <row r="25" spans="4:14">
      <c r="D25" s="38"/>
      <c r="E25" s="38"/>
      <c r="F25" s="38"/>
      <c r="G25" s="38"/>
      <c r="H25" s="38"/>
      <c r="I25" s="38"/>
      <c r="J25" s="38"/>
      <c r="K25" s="38"/>
      <c r="L25" s="38"/>
      <c r="M25" s="66"/>
      <c r="N25" s="66"/>
    </row>
    <row r="26" spans="4:14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A11:B11"/>
    <mergeCell ref="J6:L6"/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1"/>
  <sheetViews>
    <sheetView rightToLeft="1" workbookViewId="0">
      <selection activeCell="J28" sqref="J27:J28"/>
    </sheetView>
  </sheetViews>
  <sheetFormatPr defaultRowHeight="12.75"/>
  <cols>
    <col min="1" max="1" width="2.5703125" customWidth="1"/>
    <col min="2" max="2" width="48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5" max="15" width="16.42578125" bestFit="1" customWidth="1"/>
  </cols>
  <sheetData>
    <row r="1" spans="1:15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5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</row>
    <row r="3" spans="1:15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5" spans="1:15" ht="24">
      <c r="A5" s="1" t="s">
        <v>118</v>
      </c>
      <c r="B5" s="72" t="s">
        <v>119</v>
      </c>
      <c r="C5" s="72"/>
      <c r="D5" s="72"/>
      <c r="E5" s="72"/>
      <c r="F5" s="72"/>
      <c r="G5" s="72"/>
      <c r="H5" s="72"/>
      <c r="I5" s="72"/>
      <c r="J5" s="72"/>
    </row>
    <row r="7" spans="1:15" ht="21">
      <c r="A7" s="75"/>
      <c r="B7" s="75"/>
      <c r="D7" s="2" t="s">
        <v>120</v>
      </c>
      <c r="F7" s="2" t="s">
        <v>111</v>
      </c>
      <c r="H7" s="36" t="s">
        <v>121</v>
      </c>
      <c r="J7" s="36" t="s">
        <v>122</v>
      </c>
    </row>
    <row r="8" spans="1:15" ht="18.75">
      <c r="A8" s="76" t="s">
        <v>123</v>
      </c>
      <c r="B8" s="76"/>
      <c r="D8" s="53" t="s">
        <v>124</v>
      </c>
      <c r="F8" s="5">
        <f>'درآمد سرمایه گذاری در سهام'!U87</f>
        <v>215704278406</v>
      </c>
      <c r="H8" s="42">
        <f>F8/$F$13</f>
        <v>0.95923354395460758</v>
      </c>
      <c r="J8" s="42">
        <f>F8/$O$15</f>
        <v>0.20712565580504871</v>
      </c>
    </row>
    <row r="9" spans="1:15" ht="18.75">
      <c r="A9" s="78" t="s">
        <v>125</v>
      </c>
      <c r="B9" s="78"/>
      <c r="D9" s="54" t="s">
        <v>126</v>
      </c>
      <c r="F9" s="14">
        <v>0</v>
      </c>
      <c r="H9" s="42">
        <f t="shared" ref="H9:H12" si="0">F9/$F$13</f>
        <v>0</v>
      </c>
      <c r="J9" s="42">
        <f>F9/$O$15</f>
        <v>0</v>
      </c>
    </row>
    <row r="10" spans="1:15" ht="18.75">
      <c r="A10" s="78" t="s">
        <v>127</v>
      </c>
      <c r="B10" s="78"/>
      <c r="D10" s="54" t="s">
        <v>128</v>
      </c>
      <c r="F10" s="14">
        <v>0</v>
      </c>
      <c r="H10" s="42">
        <f t="shared" si="0"/>
        <v>0</v>
      </c>
      <c r="J10" s="42">
        <f>F10/$O$15</f>
        <v>0</v>
      </c>
    </row>
    <row r="11" spans="1:15" ht="18.75">
      <c r="A11" s="78" t="s">
        <v>129</v>
      </c>
      <c r="B11" s="78"/>
      <c r="D11" s="54" t="s">
        <v>130</v>
      </c>
      <c r="F11" s="7">
        <f>'درآمد سپرده بانکی'!H11</f>
        <v>8827393132</v>
      </c>
      <c r="H11" s="42">
        <f t="shared" si="0"/>
        <v>3.9255278849644699E-2</v>
      </c>
      <c r="J11" s="42">
        <f t="shared" ref="J11:J12" si="1">F11/$O$15</f>
        <v>8.4763251105900422E-3</v>
      </c>
    </row>
    <row r="12" spans="1:15" ht="18.75">
      <c r="A12" s="76" t="s">
        <v>131</v>
      </c>
      <c r="B12" s="76"/>
      <c r="D12" s="55" t="s">
        <v>132</v>
      </c>
      <c r="F12" s="8">
        <f>'سایر درآمدها'!F11</f>
        <v>339820671</v>
      </c>
      <c r="H12" s="42">
        <f t="shared" si="0"/>
        <v>1.5111771957477117E-3</v>
      </c>
      <c r="J12" s="42">
        <f t="shared" si="1"/>
        <v>3.2630590295713331E-4</v>
      </c>
    </row>
    <row r="13" spans="1:15" s="16" customFormat="1" ht="21.75" thickBot="1">
      <c r="A13" s="75"/>
      <c r="B13" s="75"/>
      <c r="D13" s="17"/>
      <c r="F13" s="18">
        <f>SUM(F8:F12)</f>
        <v>224871492209</v>
      </c>
      <c r="H13" s="61">
        <f>SUM(H8:H12)</f>
        <v>1</v>
      </c>
      <c r="J13" s="43">
        <f>SUM(J8:J12)</f>
        <v>0.21592828681859588</v>
      </c>
    </row>
    <row r="14" spans="1:15" ht="13.5" thickTop="1"/>
    <row r="15" spans="1:15">
      <c r="D15" s="66"/>
      <c r="E15" s="66"/>
      <c r="F15" s="66"/>
      <c r="G15" s="66"/>
      <c r="H15" s="66"/>
      <c r="I15" s="66"/>
      <c r="J15" s="66"/>
      <c r="O15" s="39">
        <v>1041417479489</v>
      </c>
    </row>
    <row r="16" spans="1:15">
      <c r="D16" s="66"/>
      <c r="E16" s="66"/>
      <c r="F16" s="66"/>
      <c r="G16" s="66"/>
      <c r="H16" s="66"/>
      <c r="I16" s="66"/>
      <c r="J16" s="66"/>
    </row>
    <row r="17" spans="4:12">
      <c r="D17" s="66"/>
      <c r="E17" s="66"/>
      <c r="F17" s="66"/>
      <c r="G17" s="66"/>
      <c r="H17" s="66"/>
      <c r="I17" s="66"/>
      <c r="J17" s="66"/>
    </row>
    <row r="18" spans="4:12">
      <c r="D18" s="66"/>
      <c r="E18" s="66"/>
      <c r="F18" s="69"/>
      <c r="G18" s="66"/>
      <c r="H18" s="66"/>
      <c r="I18" s="66"/>
      <c r="J18" s="66"/>
    </row>
    <row r="19" spans="4:12">
      <c r="D19" s="66"/>
      <c r="E19" s="66"/>
      <c r="F19" s="39">
        <v>228569182388</v>
      </c>
      <c r="G19" s="38"/>
      <c r="H19" s="38"/>
      <c r="I19" s="38"/>
      <c r="J19" s="38"/>
      <c r="K19" s="38"/>
      <c r="L19" s="38"/>
    </row>
    <row r="20" spans="4:12">
      <c r="D20" s="66"/>
      <c r="E20" s="66"/>
      <c r="F20" s="38"/>
      <c r="G20" s="38"/>
      <c r="H20" s="38"/>
      <c r="I20" s="38"/>
      <c r="J20" s="39">
        <v>2871263487</v>
      </c>
      <c r="K20" s="38"/>
      <c r="L20" s="38"/>
    </row>
    <row r="21" spans="4:12">
      <c r="D21" s="66"/>
      <c r="E21" s="66"/>
      <c r="F21" s="39"/>
      <c r="G21" s="38"/>
      <c r="H21" s="38"/>
      <c r="I21" s="38"/>
      <c r="J21" s="39">
        <v>545533055</v>
      </c>
      <c r="K21" s="38"/>
      <c r="L21" s="38"/>
    </row>
    <row r="22" spans="4:12">
      <c r="D22" s="66"/>
      <c r="E22" s="66"/>
      <c r="F22" s="38"/>
      <c r="G22" s="38"/>
      <c r="H22" s="38"/>
      <c r="I22" s="38"/>
      <c r="J22" s="39">
        <v>280891836</v>
      </c>
      <c r="K22" s="38"/>
      <c r="L22" s="38"/>
    </row>
    <row r="23" spans="4:12">
      <c r="D23" s="66"/>
      <c r="E23" s="66"/>
      <c r="F23" s="39">
        <f>F19-F13</f>
        <v>3697690179</v>
      </c>
      <c r="G23" s="38"/>
      <c r="H23" s="38"/>
      <c r="I23" s="38"/>
      <c r="J23" s="39">
        <f>SUM(J20:J22)</f>
        <v>3697688378</v>
      </c>
      <c r="K23" s="38"/>
      <c r="L23" s="38"/>
    </row>
    <row r="24" spans="4:12">
      <c r="D24" s="66"/>
      <c r="E24" s="66"/>
      <c r="F24" s="38"/>
      <c r="G24" s="38"/>
      <c r="H24" s="38"/>
      <c r="I24" s="38"/>
      <c r="J24" s="38"/>
      <c r="K24" s="38"/>
      <c r="L24" s="38"/>
    </row>
    <row r="25" spans="4:12">
      <c r="F25" s="39"/>
      <c r="G25" s="38"/>
      <c r="H25" s="38"/>
      <c r="I25" s="38"/>
      <c r="J25" s="38"/>
      <c r="K25" s="38"/>
      <c r="L25" s="38"/>
    </row>
    <row r="26" spans="4:12">
      <c r="F26" s="39">
        <f>F23-J23</f>
        <v>1801</v>
      </c>
      <c r="G26" s="38"/>
      <c r="H26" s="38"/>
      <c r="I26" s="38"/>
      <c r="J26" s="38"/>
      <c r="K26" s="38"/>
      <c r="L26" s="38"/>
    </row>
    <row r="27" spans="4:12">
      <c r="F27" s="39"/>
      <c r="G27" s="38"/>
      <c r="H27" s="39"/>
      <c r="I27" s="38"/>
      <c r="J27" s="38"/>
    </row>
    <row r="28" spans="4:12">
      <c r="F28" s="39"/>
      <c r="G28" s="38"/>
      <c r="H28" s="39"/>
      <c r="I28" s="38"/>
      <c r="J28" s="38"/>
    </row>
    <row r="29" spans="4:12">
      <c r="F29" s="39"/>
      <c r="G29" s="38"/>
      <c r="H29" s="39"/>
      <c r="I29" s="38"/>
      <c r="J29" s="38"/>
    </row>
    <row r="30" spans="4:12">
      <c r="F30" s="39"/>
      <c r="G30" s="38"/>
      <c r="H30" s="39"/>
      <c r="I30" s="38"/>
      <c r="J30" s="38"/>
    </row>
    <row r="31" spans="4:12">
      <c r="F31" s="39"/>
      <c r="G31" s="38"/>
      <c r="H31" s="39"/>
      <c r="I31" s="38"/>
      <c r="J31" s="38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2"/>
  <sheetViews>
    <sheetView rightToLeft="1" zoomScale="115" zoomScaleNormal="115" workbookViewId="0">
      <selection activeCell="D91" sqref="D91:W96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7.2851562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22.85546875" bestFit="1" customWidth="1"/>
    <col min="15" max="16" width="1.28515625" customWidth="1"/>
    <col min="17" max="17" width="23.85546875" bestFit="1" customWidth="1"/>
    <col min="18" max="18" width="1.28515625" customWidth="1"/>
    <col min="19" max="19" width="22.85546875" bestFit="1" customWidth="1"/>
    <col min="20" max="20" width="1.28515625" customWidth="1"/>
    <col min="21" max="21" width="17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5.5">
      <c r="A2" s="70" t="s">
        <v>117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5.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5" spans="1:23" ht="24">
      <c r="A5" s="1" t="s">
        <v>133</v>
      </c>
      <c r="B5" s="72" t="s">
        <v>134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21">
      <c r="D6" s="73" t="s">
        <v>135</v>
      </c>
      <c r="E6" s="73"/>
      <c r="F6" s="73"/>
      <c r="G6" s="73"/>
      <c r="H6" s="73"/>
      <c r="I6" s="73"/>
      <c r="J6" s="73"/>
      <c r="K6" s="73"/>
      <c r="L6" s="73"/>
      <c r="N6" s="73" t="s">
        <v>136</v>
      </c>
      <c r="O6" s="73"/>
      <c r="P6" s="73"/>
      <c r="Q6" s="73"/>
      <c r="R6" s="73"/>
      <c r="S6" s="73"/>
      <c r="T6" s="73"/>
      <c r="U6" s="73"/>
      <c r="V6" s="73"/>
      <c r="W6" s="73"/>
    </row>
    <row r="7" spans="1:23" ht="21">
      <c r="D7" s="3"/>
      <c r="E7" s="3"/>
      <c r="F7" s="3"/>
      <c r="G7" s="3"/>
      <c r="H7" s="3"/>
      <c r="I7" s="3"/>
      <c r="J7" s="74" t="s">
        <v>76</v>
      </c>
      <c r="K7" s="74"/>
      <c r="L7" s="74"/>
      <c r="N7" s="3"/>
      <c r="O7" s="3"/>
      <c r="P7" s="3"/>
      <c r="Q7" s="3"/>
      <c r="R7" s="3"/>
      <c r="S7" s="3"/>
      <c r="T7" s="3"/>
      <c r="U7" s="74" t="s">
        <v>76</v>
      </c>
      <c r="V7" s="74"/>
      <c r="W7" s="74"/>
    </row>
    <row r="8" spans="1:23" ht="21">
      <c r="A8" s="75"/>
      <c r="B8" s="75"/>
      <c r="D8" s="2" t="s">
        <v>137</v>
      </c>
      <c r="F8" s="2" t="s">
        <v>138</v>
      </c>
      <c r="H8" s="2" t="s">
        <v>139</v>
      </c>
      <c r="J8" s="59" t="s">
        <v>111</v>
      </c>
      <c r="K8" s="3"/>
      <c r="L8" s="59" t="s">
        <v>121</v>
      </c>
      <c r="N8" s="2" t="s">
        <v>137</v>
      </c>
      <c r="P8" s="73" t="s">
        <v>138</v>
      </c>
      <c r="Q8" s="73"/>
      <c r="S8" s="2" t="s">
        <v>139</v>
      </c>
      <c r="U8" s="59" t="s">
        <v>111</v>
      </c>
      <c r="V8" s="3"/>
      <c r="W8" s="59" t="s">
        <v>121</v>
      </c>
    </row>
    <row r="9" spans="1:23" ht="18.75">
      <c r="A9" s="76" t="s">
        <v>56</v>
      </c>
      <c r="B9" s="76"/>
      <c r="D9" s="23">
        <v>0</v>
      </c>
      <c r="E9" s="21"/>
      <c r="F9" s="23">
        <v>0</v>
      </c>
      <c r="G9" s="21"/>
      <c r="H9" s="22">
        <v>-122594871</v>
      </c>
      <c r="I9" s="21"/>
      <c r="J9" s="34">
        <f>D9+F9+H9</f>
        <v>-122594871</v>
      </c>
      <c r="L9" s="60">
        <f>J9/$Q$102</f>
        <v>-8.0349540133444993E-4</v>
      </c>
      <c r="N9" s="22">
        <v>29500000</v>
      </c>
      <c r="O9" s="21"/>
      <c r="P9" s="77">
        <v>0</v>
      </c>
      <c r="Q9" s="77"/>
      <c r="R9" s="21"/>
      <c r="S9" s="22">
        <v>321418776</v>
      </c>
      <c r="T9" s="21"/>
      <c r="U9" s="34">
        <f>N9+P9+S9</f>
        <v>350918776</v>
      </c>
      <c r="W9" s="60">
        <f>U9/درآمد!$F$13</f>
        <v>1.5605302946709188E-3</v>
      </c>
    </row>
    <row r="10" spans="1:23" ht="18.75">
      <c r="A10" s="78" t="s">
        <v>43</v>
      </c>
      <c r="B10" s="78"/>
      <c r="D10" s="25">
        <v>0</v>
      </c>
      <c r="E10" s="21"/>
      <c r="F10" s="25">
        <v>0</v>
      </c>
      <c r="G10" s="21"/>
      <c r="H10" s="24">
        <v>-3505738746</v>
      </c>
      <c r="I10" s="21"/>
      <c r="J10" s="34">
        <f t="shared" ref="J10:J73" si="0">D10+F10+H10</f>
        <v>-3505738746</v>
      </c>
      <c r="L10" s="60">
        <f t="shared" ref="L10:L73" si="1">J10/$Q$102</f>
        <v>-2.2976858148421243E-2</v>
      </c>
      <c r="N10" s="24">
        <v>280000000</v>
      </c>
      <c r="O10" s="21"/>
      <c r="P10" s="79">
        <v>0</v>
      </c>
      <c r="Q10" s="79"/>
      <c r="R10" s="21"/>
      <c r="S10" s="24">
        <v>-3955338190</v>
      </c>
      <c r="T10" s="21"/>
      <c r="U10" s="34">
        <f>N10+P10+S10</f>
        <v>-3675338190</v>
      </c>
      <c r="W10" s="60">
        <f>U10/درآمد!$F$13</f>
        <v>-1.6344171303777664E-2</v>
      </c>
    </row>
    <row r="11" spans="1:23" ht="18.75">
      <c r="A11" s="78" t="s">
        <v>66</v>
      </c>
      <c r="B11" s="78"/>
      <c r="D11" s="25">
        <v>0</v>
      </c>
      <c r="E11" s="21"/>
      <c r="F11" s="25">
        <v>0</v>
      </c>
      <c r="G11" s="21"/>
      <c r="H11" s="24">
        <v>679988818</v>
      </c>
      <c r="I11" s="21"/>
      <c r="J11" s="34">
        <f t="shared" si="0"/>
        <v>679988818</v>
      </c>
      <c r="L11" s="42">
        <f t="shared" si="1"/>
        <v>4.4566945074060093E-3</v>
      </c>
      <c r="N11" s="24">
        <v>84375000</v>
      </c>
      <c r="O11" s="21"/>
      <c r="P11" s="79">
        <v>0</v>
      </c>
      <c r="Q11" s="79"/>
      <c r="R11" s="21"/>
      <c r="S11" s="24">
        <v>679988818</v>
      </c>
      <c r="T11" s="21"/>
      <c r="U11" s="34">
        <f t="shared" ref="U11:U73" si="2">N11+P11+S11</f>
        <v>764363818</v>
      </c>
      <c r="W11" s="60">
        <f>U11/درآمد!$F$13</f>
        <v>3.3991139138685716E-3</v>
      </c>
    </row>
    <row r="12" spans="1:23" ht="18.75">
      <c r="A12" s="78" t="s">
        <v>140</v>
      </c>
      <c r="B12" s="78"/>
      <c r="D12" s="25">
        <v>0</v>
      </c>
      <c r="E12" s="21"/>
      <c r="F12" s="25">
        <v>0</v>
      </c>
      <c r="G12" s="21"/>
      <c r="H12" s="25">
        <v>0</v>
      </c>
      <c r="I12" s="21"/>
      <c r="J12" s="28">
        <f t="shared" si="0"/>
        <v>0</v>
      </c>
      <c r="L12" s="42">
        <f t="shared" si="1"/>
        <v>0</v>
      </c>
      <c r="N12" s="25">
        <v>0</v>
      </c>
      <c r="O12" s="21"/>
      <c r="P12" s="79">
        <v>0</v>
      </c>
      <c r="Q12" s="79"/>
      <c r="R12" s="21"/>
      <c r="S12" s="24">
        <v>-681818808</v>
      </c>
      <c r="T12" s="21"/>
      <c r="U12" s="34">
        <f t="shared" si="2"/>
        <v>-681818808</v>
      </c>
      <c r="W12" s="60">
        <f>U12/درآمد!$F$13</f>
        <v>-3.0320375486560303E-3</v>
      </c>
    </row>
    <row r="13" spans="1:23" ht="18.75">
      <c r="A13" s="78" t="s">
        <v>30</v>
      </c>
      <c r="B13" s="78"/>
      <c r="D13" s="25">
        <v>0</v>
      </c>
      <c r="E13" s="21"/>
      <c r="F13" s="24">
        <v>1642170599</v>
      </c>
      <c r="G13" s="21"/>
      <c r="H13" s="25">
        <v>0</v>
      </c>
      <c r="I13" s="21"/>
      <c r="J13" s="34">
        <f t="shared" si="0"/>
        <v>1642170599</v>
      </c>
      <c r="L13" s="42">
        <f t="shared" si="1"/>
        <v>1.0762901528752691E-2</v>
      </c>
      <c r="N13" s="24">
        <v>640000000</v>
      </c>
      <c r="O13" s="21"/>
      <c r="P13" s="85">
        <v>-2889287099</v>
      </c>
      <c r="Q13" s="85"/>
      <c r="R13" s="21"/>
      <c r="S13" s="24">
        <v>56195522</v>
      </c>
      <c r="T13" s="21"/>
      <c r="U13" s="34">
        <f t="shared" si="2"/>
        <v>-2193091577</v>
      </c>
      <c r="W13" s="60">
        <f>U13/درآمد!$F$13</f>
        <v>-9.7526438565262753E-3</v>
      </c>
    </row>
    <row r="14" spans="1:23" ht="18.75">
      <c r="A14" s="78" t="s">
        <v>53</v>
      </c>
      <c r="B14" s="78"/>
      <c r="D14" s="25">
        <v>0</v>
      </c>
      <c r="E14" s="21"/>
      <c r="F14" s="24">
        <v>2837827359</v>
      </c>
      <c r="G14" s="21"/>
      <c r="H14" s="25">
        <v>0</v>
      </c>
      <c r="I14" s="21"/>
      <c r="J14" s="34">
        <f t="shared" si="0"/>
        <v>2837827359</v>
      </c>
      <c r="L14" s="42">
        <f t="shared" si="1"/>
        <v>1.859931997267314E-2</v>
      </c>
      <c r="N14" s="25">
        <v>0</v>
      </c>
      <c r="O14" s="21"/>
      <c r="P14" s="85">
        <v>-964066899</v>
      </c>
      <c r="Q14" s="85"/>
      <c r="R14" s="21"/>
      <c r="S14" s="24">
        <v>-380072906</v>
      </c>
      <c r="T14" s="21"/>
      <c r="U14" s="34">
        <f t="shared" si="2"/>
        <v>-1344139805</v>
      </c>
      <c r="W14" s="60">
        <f>U14/درآمد!$F$13</f>
        <v>-5.9773686375093286E-3</v>
      </c>
    </row>
    <row r="15" spans="1:23" ht="18.75">
      <c r="A15" s="78" t="s">
        <v>50</v>
      </c>
      <c r="B15" s="78"/>
      <c r="D15" s="25">
        <v>0</v>
      </c>
      <c r="E15" s="21"/>
      <c r="F15" s="25">
        <v>0</v>
      </c>
      <c r="G15" s="21"/>
      <c r="H15" s="25">
        <v>0</v>
      </c>
      <c r="I15" s="21"/>
      <c r="J15" s="28">
        <f t="shared" si="0"/>
        <v>0</v>
      </c>
      <c r="L15" s="42">
        <f t="shared" si="1"/>
        <v>0</v>
      </c>
      <c r="N15" s="24">
        <v>2310000000</v>
      </c>
      <c r="O15" s="21"/>
      <c r="P15" s="79">
        <v>0</v>
      </c>
      <c r="Q15" s="79"/>
      <c r="R15" s="21"/>
      <c r="S15" s="24">
        <v>849818534</v>
      </c>
      <c r="T15" s="21"/>
      <c r="U15" s="34">
        <f t="shared" si="2"/>
        <v>3159818534</v>
      </c>
      <c r="W15" s="60">
        <f>U15/درآمد!$F$13</f>
        <v>1.4051663476592232E-2</v>
      </c>
    </row>
    <row r="16" spans="1:23" ht="18.75">
      <c r="A16" s="78" t="s">
        <v>64</v>
      </c>
      <c r="B16" s="78"/>
      <c r="D16" s="25">
        <v>0</v>
      </c>
      <c r="E16" s="21"/>
      <c r="F16" s="24">
        <v>7994158043</v>
      </c>
      <c r="G16" s="21"/>
      <c r="H16" s="25">
        <v>0</v>
      </c>
      <c r="I16" s="21"/>
      <c r="J16" s="34">
        <f t="shared" si="0"/>
        <v>7994158043</v>
      </c>
      <c r="L16" s="42">
        <f t="shared" si="1"/>
        <v>5.2394273697561992E-2</v>
      </c>
      <c r="N16" s="24">
        <v>1480369630</v>
      </c>
      <c r="O16" s="21"/>
      <c r="P16" s="85">
        <v>6564088210</v>
      </c>
      <c r="Q16" s="85"/>
      <c r="R16" s="21"/>
      <c r="S16" s="24">
        <v>2858526971</v>
      </c>
      <c r="T16" s="21"/>
      <c r="U16" s="34">
        <f t="shared" si="2"/>
        <v>10902984811</v>
      </c>
      <c r="W16" s="60">
        <f>U16/درآمد!$F$13</f>
        <v>4.848540250209462E-2</v>
      </c>
    </row>
    <row r="17" spans="1:23" ht="18.75">
      <c r="A17" s="78" t="s">
        <v>25</v>
      </c>
      <c r="B17" s="78"/>
      <c r="D17" s="25">
        <v>0</v>
      </c>
      <c r="E17" s="21"/>
      <c r="F17" s="24">
        <v>3991453109</v>
      </c>
      <c r="G17" s="21"/>
      <c r="H17" s="25">
        <v>0</v>
      </c>
      <c r="I17" s="21"/>
      <c r="J17" s="34">
        <f t="shared" si="0"/>
        <v>3991453109</v>
      </c>
      <c r="L17" s="42">
        <f t="shared" si="1"/>
        <v>2.6160264222828643E-2</v>
      </c>
      <c r="N17" s="24">
        <v>1384601520</v>
      </c>
      <c r="O17" s="21"/>
      <c r="P17" s="85">
        <v>10031926201</v>
      </c>
      <c r="Q17" s="85"/>
      <c r="R17" s="21"/>
      <c r="S17" s="24">
        <v>-2465</v>
      </c>
      <c r="T17" s="21"/>
      <c r="U17" s="34">
        <f t="shared" si="2"/>
        <v>11416525256</v>
      </c>
      <c r="W17" s="60">
        <f>U17/درآمد!$F$13</f>
        <v>5.0769108808995926E-2</v>
      </c>
    </row>
    <row r="18" spans="1:23" ht="18.75">
      <c r="A18" s="78" t="s">
        <v>69</v>
      </c>
      <c r="B18" s="78"/>
      <c r="D18" s="25">
        <v>0</v>
      </c>
      <c r="E18" s="21"/>
      <c r="F18" s="24">
        <v>44732249</v>
      </c>
      <c r="G18" s="21"/>
      <c r="H18" s="25">
        <v>0</v>
      </c>
      <c r="I18" s="21"/>
      <c r="J18" s="34">
        <f t="shared" si="0"/>
        <v>44732249</v>
      </c>
      <c r="L18" s="42">
        <f t="shared" si="1"/>
        <v>2.9317830403237301E-4</v>
      </c>
      <c r="N18" s="24">
        <v>74000000</v>
      </c>
      <c r="O18" s="21"/>
      <c r="P18" s="85">
        <v>-364319326</v>
      </c>
      <c r="Q18" s="85"/>
      <c r="R18" s="21"/>
      <c r="S18" s="24">
        <v>41253085</v>
      </c>
      <c r="T18" s="21"/>
      <c r="U18" s="34">
        <f t="shared" si="2"/>
        <v>-249066241</v>
      </c>
      <c r="W18" s="60">
        <f>U18/درآمد!$F$13</f>
        <v>-1.1075936685140725E-3</v>
      </c>
    </row>
    <row r="19" spans="1:23" ht="18.75">
      <c r="A19" s="78" t="s">
        <v>24</v>
      </c>
      <c r="B19" s="78"/>
      <c r="D19" s="25">
        <v>0</v>
      </c>
      <c r="E19" s="21"/>
      <c r="F19" s="24">
        <v>8128463878</v>
      </c>
      <c r="G19" s="21"/>
      <c r="H19" s="25">
        <v>0</v>
      </c>
      <c r="I19" s="21"/>
      <c r="J19" s="34">
        <f t="shared" si="0"/>
        <v>8128463878</v>
      </c>
      <c r="L19" s="42">
        <f t="shared" si="1"/>
        <v>5.3274523580078559E-2</v>
      </c>
      <c r="N19" s="24">
        <v>1800000000</v>
      </c>
      <c r="O19" s="21"/>
      <c r="P19" s="85">
        <v>9484487037</v>
      </c>
      <c r="Q19" s="85"/>
      <c r="R19" s="21"/>
      <c r="S19" s="24">
        <v>8249809512</v>
      </c>
      <c r="T19" s="21"/>
      <c r="U19" s="34">
        <f t="shared" si="2"/>
        <v>19534296549</v>
      </c>
      <c r="W19" s="60">
        <f>U19/درآمد!$F$13</f>
        <v>8.6868710467062848E-2</v>
      </c>
    </row>
    <row r="20" spans="1:23" ht="18.75">
      <c r="A20" s="78" t="s">
        <v>141</v>
      </c>
      <c r="B20" s="78"/>
      <c r="D20" s="25">
        <v>0</v>
      </c>
      <c r="E20" s="21"/>
      <c r="F20" s="25">
        <v>0</v>
      </c>
      <c r="G20" s="21"/>
      <c r="H20" s="25">
        <v>0</v>
      </c>
      <c r="I20" s="21"/>
      <c r="J20" s="28">
        <f t="shared" si="0"/>
        <v>0</v>
      </c>
      <c r="L20" s="42">
        <f t="shared" si="1"/>
        <v>0</v>
      </c>
      <c r="N20" s="25">
        <v>0</v>
      </c>
      <c r="O20" s="21"/>
      <c r="P20" s="79">
        <v>0</v>
      </c>
      <c r="Q20" s="79"/>
      <c r="R20" s="21"/>
      <c r="S20" s="24">
        <v>208414929</v>
      </c>
      <c r="T20" s="21"/>
      <c r="U20" s="34">
        <f t="shared" si="2"/>
        <v>208414929</v>
      </c>
      <c r="W20" s="60">
        <f>U20/درآمد!$F$13</f>
        <v>9.2681792143885916E-4</v>
      </c>
    </row>
    <row r="21" spans="1:23" ht="18.75">
      <c r="A21" s="78" t="s">
        <v>23</v>
      </c>
      <c r="B21" s="78"/>
      <c r="D21" s="25">
        <v>0</v>
      </c>
      <c r="E21" s="21"/>
      <c r="F21" s="24">
        <v>6143229000</v>
      </c>
      <c r="G21" s="21"/>
      <c r="H21" s="25">
        <v>0</v>
      </c>
      <c r="I21" s="21"/>
      <c r="J21" s="34">
        <f t="shared" si="0"/>
        <v>6143229000</v>
      </c>
      <c r="L21" s="42">
        <f t="shared" si="1"/>
        <v>4.0263154653871543E-2</v>
      </c>
      <c r="N21" s="24">
        <v>900000000</v>
      </c>
      <c r="O21" s="21"/>
      <c r="P21" s="85">
        <v>-2586215794</v>
      </c>
      <c r="Q21" s="85"/>
      <c r="R21" s="21"/>
      <c r="S21" s="24">
        <v>-393570575</v>
      </c>
      <c r="T21" s="21"/>
      <c r="U21" s="34">
        <f t="shared" si="2"/>
        <v>-2079786369</v>
      </c>
      <c r="W21" s="60">
        <f>U21/درآمد!$F$13</f>
        <v>-9.2487773731096401E-3</v>
      </c>
    </row>
    <row r="22" spans="1:23" ht="18.75">
      <c r="A22" s="78" t="s">
        <v>20</v>
      </c>
      <c r="B22" s="78"/>
      <c r="D22" s="25">
        <v>0</v>
      </c>
      <c r="E22" s="21"/>
      <c r="F22" s="24">
        <v>4930488000</v>
      </c>
      <c r="G22" s="21"/>
      <c r="H22" s="25">
        <v>0</v>
      </c>
      <c r="I22" s="21"/>
      <c r="J22" s="34">
        <f t="shared" si="0"/>
        <v>4930488000</v>
      </c>
      <c r="L22" s="42">
        <f t="shared" si="1"/>
        <v>3.2314764900194637E-2</v>
      </c>
      <c r="N22" s="25">
        <v>0</v>
      </c>
      <c r="O22" s="21"/>
      <c r="P22" s="85">
        <v>5195101302</v>
      </c>
      <c r="Q22" s="85"/>
      <c r="R22" s="21"/>
      <c r="S22" s="24">
        <v>3608787908</v>
      </c>
      <c r="T22" s="21"/>
      <c r="U22" s="34">
        <f t="shared" si="2"/>
        <v>8803889210</v>
      </c>
      <c r="W22" s="60">
        <f>U22/درآمد!$F$13</f>
        <v>3.9150757277038442E-2</v>
      </c>
    </row>
    <row r="23" spans="1:23" ht="18.75">
      <c r="A23" s="78" t="s">
        <v>51</v>
      </c>
      <c r="B23" s="78"/>
      <c r="D23" s="25">
        <v>0</v>
      </c>
      <c r="E23" s="21"/>
      <c r="F23" s="24">
        <v>7952399999</v>
      </c>
      <c r="G23" s="21"/>
      <c r="H23" s="25">
        <v>0</v>
      </c>
      <c r="I23" s="21"/>
      <c r="J23" s="34">
        <f t="shared" si="0"/>
        <v>7952399999</v>
      </c>
      <c r="L23" s="42">
        <f t="shared" si="1"/>
        <v>5.2120588542146955E-2</v>
      </c>
      <c r="N23" s="25">
        <v>0</v>
      </c>
      <c r="O23" s="21"/>
      <c r="P23" s="85">
        <v>33678414000</v>
      </c>
      <c r="Q23" s="85"/>
      <c r="R23" s="21"/>
      <c r="S23" s="24">
        <v>1835057666</v>
      </c>
      <c r="T23" s="21"/>
      <c r="U23" s="34">
        <f t="shared" si="2"/>
        <v>35513471666</v>
      </c>
      <c r="W23" s="60">
        <f>U23/درآمد!$F$13</f>
        <v>0.15792785166824561</v>
      </c>
    </row>
    <row r="24" spans="1:23" ht="18.75">
      <c r="A24" s="78" t="s">
        <v>142</v>
      </c>
      <c r="B24" s="78"/>
      <c r="D24" s="25">
        <v>0</v>
      </c>
      <c r="E24" s="21"/>
      <c r="F24" s="25">
        <v>0</v>
      </c>
      <c r="G24" s="21"/>
      <c r="H24" s="25">
        <v>0</v>
      </c>
      <c r="I24" s="21"/>
      <c r="J24" s="28">
        <f t="shared" si="0"/>
        <v>0</v>
      </c>
      <c r="L24" s="42">
        <f t="shared" si="1"/>
        <v>0</v>
      </c>
      <c r="N24" s="25">
        <v>0</v>
      </c>
      <c r="O24" s="21"/>
      <c r="P24" s="79">
        <v>0</v>
      </c>
      <c r="Q24" s="79"/>
      <c r="R24" s="21"/>
      <c r="S24" s="24">
        <v>-4572629873</v>
      </c>
      <c r="T24" s="21"/>
      <c r="U24" s="34">
        <f t="shared" si="2"/>
        <v>-4572629873</v>
      </c>
      <c r="W24" s="60">
        <f>U24/درآمد!$F$13</f>
        <v>-2.0334413349070088E-2</v>
      </c>
    </row>
    <row r="25" spans="1:23" ht="18.75">
      <c r="A25" s="78" t="s">
        <v>55</v>
      </c>
      <c r="B25" s="78"/>
      <c r="D25" s="25">
        <v>0</v>
      </c>
      <c r="E25" s="21"/>
      <c r="F25" s="24">
        <v>2104306618</v>
      </c>
      <c r="G25" s="21"/>
      <c r="H25" s="25">
        <v>0</v>
      </c>
      <c r="I25" s="21"/>
      <c r="J25" s="34">
        <f t="shared" si="0"/>
        <v>2104306618</v>
      </c>
      <c r="L25" s="42">
        <f t="shared" si="1"/>
        <v>1.3791773479337884E-2</v>
      </c>
      <c r="N25" s="24">
        <v>4546069360</v>
      </c>
      <c r="O25" s="21"/>
      <c r="P25" s="85">
        <v>-17171417071</v>
      </c>
      <c r="Q25" s="85"/>
      <c r="R25" s="21"/>
      <c r="S25" s="24">
        <v>-2876254430</v>
      </c>
      <c r="T25" s="21"/>
      <c r="U25" s="34">
        <f t="shared" si="2"/>
        <v>-15501602141</v>
      </c>
      <c r="W25" s="60">
        <f>U25/درآمد!$F$13</f>
        <v>-6.8935381664975592E-2</v>
      </c>
    </row>
    <row r="26" spans="1:23" ht="18.75">
      <c r="A26" s="78" t="s">
        <v>143</v>
      </c>
      <c r="B26" s="78"/>
      <c r="D26" s="25">
        <v>0</v>
      </c>
      <c r="E26" s="21"/>
      <c r="F26" s="25">
        <v>0</v>
      </c>
      <c r="G26" s="21"/>
      <c r="H26" s="25">
        <v>0</v>
      </c>
      <c r="I26" s="21"/>
      <c r="J26" s="28">
        <f t="shared" si="0"/>
        <v>0</v>
      </c>
      <c r="L26" s="42">
        <f t="shared" si="1"/>
        <v>0</v>
      </c>
      <c r="N26" s="25">
        <v>0</v>
      </c>
      <c r="O26" s="21"/>
      <c r="P26" s="79">
        <v>0</v>
      </c>
      <c r="Q26" s="79"/>
      <c r="R26" s="21"/>
      <c r="S26" s="24">
        <v>2924495258</v>
      </c>
      <c r="T26" s="21"/>
      <c r="U26" s="34">
        <f t="shared" si="2"/>
        <v>2924495258</v>
      </c>
      <c r="W26" s="60">
        <f>U26/درآمد!$F$13</f>
        <v>1.3005184557951509E-2</v>
      </c>
    </row>
    <row r="27" spans="1:23" ht="18.75">
      <c r="A27" s="78" t="s">
        <v>144</v>
      </c>
      <c r="B27" s="78"/>
      <c r="D27" s="25">
        <v>0</v>
      </c>
      <c r="E27" s="21"/>
      <c r="F27" s="25">
        <v>0</v>
      </c>
      <c r="G27" s="21"/>
      <c r="H27" s="25">
        <v>0</v>
      </c>
      <c r="I27" s="21"/>
      <c r="J27" s="28">
        <f t="shared" si="0"/>
        <v>0</v>
      </c>
      <c r="L27" s="42">
        <f t="shared" si="1"/>
        <v>0</v>
      </c>
      <c r="N27" s="25">
        <v>0</v>
      </c>
      <c r="O27" s="21"/>
      <c r="P27" s="79">
        <v>0</v>
      </c>
      <c r="Q27" s="79"/>
      <c r="R27" s="21"/>
      <c r="S27" s="24">
        <v>-1257473127</v>
      </c>
      <c r="T27" s="21"/>
      <c r="U27" s="34">
        <f t="shared" si="2"/>
        <v>-1257473127</v>
      </c>
      <c r="W27" s="60">
        <f>U27/درآمد!$F$13</f>
        <v>-5.5919632793261301E-3</v>
      </c>
    </row>
    <row r="28" spans="1:23" ht="18.75">
      <c r="A28" s="78" t="s">
        <v>33</v>
      </c>
      <c r="B28" s="78"/>
      <c r="D28" s="25">
        <v>0</v>
      </c>
      <c r="E28" s="21"/>
      <c r="F28" s="24">
        <v>1988099999</v>
      </c>
      <c r="G28" s="21"/>
      <c r="H28" s="25">
        <v>0</v>
      </c>
      <c r="I28" s="21"/>
      <c r="J28" s="34">
        <f t="shared" si="0"/>
        <v>1988099999</v>
      </c>
      <c r="L28" s="42">
        <f t="shared" si="1"/>
        <v>1.3030147130621186E-2</v>
      </c>
      <c r="N28" s="24">
        <v>2350000000</v>
      </c>
      <c r="O28" s="21"/>
      <c r="P28" s="85">
        <v>7673951475</v>
      </c>
      <c r="Q28" s="85"/>
      <c r="R28" s="21"/>
      <c r="S28" s="24">
        <v>-266022817</v>
      </c>
      <c r="T28" s="21"/>
      <c r="U28" s="34">
        <f t="shared" si="2"/>
        <v>9757928658</v>
      </c>
      <c r="W28" s="60">
        <f>U28/درآمد!$F$13</f>
        <v>4.3393355743514113E-2</v>
      </c>
    </row>
    <row r="29" spans="1:23" ht="18.75">
      <c r="A29" s="78" t="s">
        <v>145</v>
      </c>
      <c r="B29" s="78"/>
      <c r="D29" s="25">
        <v>0</v>
      </c>
      <c r="E29" s="21"/>
      <c r="F29" s="25">
        <v>0</v>
      </c>
      <c r="G29" s="21"/>
      <c r="H29" s="25">
        <v>0</v>
      </c>
      <c r="I29" s="21"/>
      <c r="J29" s="28">
        <f t="shared" si="0"/>
        <v>0</v>
      </c>
      <c r="L29" s="42">
        <f t="shared" si="1"/>
        <v>0</v>
      </c>
      <c r="N29" s="25">
        <v>0</v>
      </c>
      <c r="O29" s="26"/>
      <c r="P29" s="79">
        <v>0</v>
      </c>
      <c r="Q29" s="79"/>
      <c r="R29" s="21"/>
      <c r="S29" s="24">
        <v>329591602</v>
      </c>
      <c r="T29" s="21"/>
      <c r="U29" s="34">
        <f t="shared" si="2"/>
        <v>329591602</v>
      </c>
      <c r="W29" s="60">
        <f>U29/درآمد!$F$13</f>
        <v>1.4656886862905285E-3</v>
      </c>
    </row>
    <row r="30" spans="1:23" ht="18.75">
      <c r="A30" s="78" t="s">
        <v>71</v>
      </c>
      <c r="B30" s="78"/>
      <c r="D30" s="25">
        <v>0</v>
      </c>
      <c r="E30" s="21"/>
      <c r="F30" s="24">
        <v>3684015812</v>
      </c>
      <c r="G30" s="21"/>
      <c r="H30" s="25">
        <v>0</v>
      </c>
      <c r="I30" s="21"/>
      <c r="J30" s="34">
        <f t="shared" si="0"/>
        <v>3684015812</v>
      </c>
      <c r="L30" s="42">
        <f t="shared" si="1"/>
        <v>2.4145298569508665E-2</v>
      </c>
      <c r="N30" s="24">
        <v>3200000000</v>
      </c>
      <c r="O30" s="21"/>
      <c r="P30" s="85">
        <v>7875031431</v>
      </c>
      <c r="Q30" s="85"/>
      <c r="R30" s="21"/>
      <c r="S30" s="24">
        <v>709845373</v>
      </c>
      <c r="T30" s="21"/>
      <c r="U30" s="34">
        <f t="shared" si="2"/>
        <v>11784876804</v>
      </c>
      <c r="W30" s="60">
        <f>U30/درآمد!$F$13</f>
        <v>5.2407162367415175E-2</v>
      </c>
    </row>
    <row r="31" spans="1:23" ht="18.75">
      <c r="A31" s="78" t="s">
        <v>146</v>
      </c>
      <c r="B31" s="78"/>
      <c r="D31" s="25">
        <v>0</v>
      </c>
      <c r="E31" s="21"/>
      <c r="F31" s="25">
        <v>0</v>
      </c>
      <c r="G31" s="21"/>
      <c r="H31" s="25">
        <v>0</v>
      </c>
      <c r="I31" s="21"/>
      <c r="J31" s="28">
        <f t="shared" si="0"/>
        <v>0</v>
      </c>
      <c r="L31" s="42">
        <f t="shared" si="1"/>
        <v>0</v>
      </c>
      <c r="N31" s="25">
        <v>0</v>
      </c>
      <c r="O31" s="26"/>
      <c r="P31" s="79">
        <v>0</v>
      </c>
      <c r="Q31" s="79"/>
      <c r="R31" s="21"/>
      <c r="S31" s="24">
        <v>1709895</v>
      </c>
      <c r="T31" s="21"/>
      <c r="U31" s="34">
        <f t="shared" si="2"/>
        <v>1709895</v>
      </c>
      <c r="W31" s="60">
        <f>U31/درآمد!$F$13</f>
        <v>7.6038762548468786E-6</v>
      </c>
    </row>
    <row r="32" spans="1:23" ht="18.75">
      <c r="A32" s="78" t="s">
        <v>37</v>
      </c>
      <c r="B32" s="78"/>
      <c r="D32" s="25">
        <v>0</v>
      </c>
      <c r="E32" s="21"/>
      <c r="F32" s="24">
        <v>857964559</v>
      </c>
      <c r="G32" s="21"/>
      <c r="H32" s="25">
        <v>0</v>
      </c>
      <c r="I32" s="21"/>
      <c r="J32" s="34">
        <f t="shared" si="0"/>
        <v>857964559</v>
      </c>
      <c r="L32" s="42">
        <f t="shared" si="1"/>
        <v>5.6231600232642632E-3</v>
      </c>
      <c r="N32" s="24">
        <v>292500000</v>
      </c>
      <c r="O32" s="21"/>
      <c r="P32" s="85">
        <v>1070018987</v>
      </c>
      <c r="Q32" s="85"/>
      <c r="R32" s="21"/>
      <c r="S32" s="24">
        <v>679953812</v>
      </c>
      <c r="T32" s="21"/>
      <c r="U32" s="34">
        <f t="shared" si="2"/>
        <v>2042472799</v>
      </c>
      <c r="W32" s="60">
        <f>U32/درآمد!$F$13</f>
        <v>9.0828445123745851E-3</v>
      </c>
    </row>
    <row r="33" spans="1:23" ht="18.75">
      <c r="A33" s="78" t="s">
        <v>62</v>
      </c>
      <c r="B33" s="78"/>
      <c r="D33" s="25">
        <v>0</v>
      </c>
      <c r="E33" s="21"/>
      <c r="F33" s="24">
        <v>1007966699</v>
      </c>
      <c r="G33" s="21"/>
      <c r="H33" s="25">
        <v>0</v>
      </c>
      <c r="I33" s="21"/>
      <c r="J33" s="34">
        <f t="shared" si="0"/>
        <v>1007966699</v>
      </c>
      <c r="L33" s="42">
        <f t="shared" si="1"/>
        <v>6.6062845919937852E-3</v>
      </c>
      <c r="N33" s="24">
        <v>424477852</v>
      </c>
      <c r="O33" s="21"/>
      <c r="P33" s="85">
        <v>527112213</v>
      </c>
      <c r="Q33" s="85"/>
      <c r="R33" s="21"/>
      <c r="S33" s="24">
        <v>240464589</v>
      </c>
      <c r="T33" s="21"/>
      <c r="U33" s="34">
        <f t="shared" si="2"/>
        <v>1192054654</v>
      </c>
      <c r="W33" s="60">
        <f>U33/درآمد!$F$13</f>
        <v>5.3010483556185095E-3</v>
      </c>
    </row>
    <row r="34" spans="1:23" ht="18.75">
      <c r="A34" s="78" t="s">
        <v>68</v>
      </c>
      <c r="B34" s="78"/>
      <c r="D34" s="25">
        <v>0</v>
      </c>
      <c r="E34" s="21"/>
      <c r="F34" s="24">
        <v>10195788252</v>
      </c>
      <c r="G34" s="21"/>
      <c r="H34" s="25">
        <v>0</v>
      </c>
      <c r="I34" s="21"/>
      <c r="J34" s="34">
        <f t="shared" si="0"/>
        <v>10195788252</v>
      </c>
      <c r="L34" s="42">
        <f t="shared" si="1"/>
        <v>6.6823912832877072E-2</v>
      </c>
      <c r="N34" s="24">
        <v>3637370482</v>
      </c>
      <c r="O34" s="21"/>
      <c r="P34" s="85">
        <v>966806512</v>
      </c>
      <c r="Q34" s="85"/>
      <c r="R34" s="21"/>
      <c r="S34" s="24">
        <v>-5076</v>
      </c>
      <c r="T34" s="21"/>
      <c r="U34" s="34">
        <f t="shared" si="2"/>
        <v>4604171918</v>
      </c>
      <c r="W34" s="60">
        <f>U34/درآمد!$F$13</f>
        <v>2.0474680328624279E-2</v>
      </c>
    </row>
    <row r="35" spans="1:23" ht="18.75">
      <c r="A35" s="78" t="s">
        <v>147</v>
      </c>
      <c r="B35" s="78"/>
      <c r="D35" s="25">
        <v>0</v>
      </c>
      <c r="E35" s="21"/>
      <c r="F35" s="25">
        <v>0</v>
      </c>
      <c r="G35" s="21"/>
      <c r="H35" s="25">
        <v>0</v>
      </c>
      <c r="I35" s="21"/>
      <c r="J35" s="28">
        <f t="shared" si="0"/>
        <v>0</v>
      </c>
      <c r="L35" s="42">
        <f t="shared" si="1"/>
        <v>0</v>
      </c>
      <c r="N35" s="25">
        <v>0</v>
      </c>
      <c r="O35" s="26"/>
      <c r="P35" s="79">
        <v>0</v>
      </c>
      <c r="Q35" s="79"/>
      <c r="R35" s="21"/>
      <c r="S35" s="24">
        <v>2159192063</v>
      </c>
      <c r="T35" s="21"/>
      <c r="U35" s="34">
        <f t="shared" si="2"/>
        <v>2159192063</v>
      </c>
      <c r="W35" s="60">
        <f>U35/درآمد!$F$13</f>
        <v>9.6018932492928193E-3</v>
      </c>
    </row>
    <row r="36" spans="1:23" ht="18.75">
      <c r="A36" s="78" t="s">
        <v>148</v>
      </c>
      <c r="B36" s="78"/>
      <c r="D36" s="25">
        <v>0</v>
      </c>
      <c r="E36" s="21"/>
      <c r="F36" s="25">
        <v>0</v>
      </c>
      <c r="G36" s="21"/>
      <c r="H36" s="25">
        <v>0</v>
      </c>
      <c r="I36" s="21"/>
      <c r="J36" s="28">
        <f t="shared" si="0"/>
        <v>0</v>
      </c>
      <c r="L36" s="42">
        <f t="shared" si="1"/>
        <v>0</v>
      </c>
      <c r="N36" s="25">
        <v>0</v>
      </c>
      <c r="O36" s="26"/>
      <c r="P36" s="79">
        <v>0</v>
      </c>
      <c r="Q36" s="79"/>
      <c r="R36" s="21"/>
      <c r="S36" s="24">
        <v>19796432</v>
      </c>
      <c r="T36" s="21"/>
      <c r="U36" s="34">
        <f t="shared" si="2"/>
        <v>19796432</v>
      </c>
      <c r="W36" s="60">
        <f>U36/درآمد!$F$13</f>
        <v>8.8034422707529357E-5</v>
      </c>
    </row>
    <row r="37" spans="1:23" ht="18.75">
      <c r="A37" s="78" t="s">
        <v>67</v>
      </c>
      <c r="B37" s="78"/>
      <c r="D37" s="25">
        <v>0</v>
      </c>
      <c r="E37" s="21"/>
      <c r="F37" s="24">
        <v>945414159</v>
      </c>
      <c r="G37" s="21"/>
      <c r="H37" s="25">
        <v>0</v>
      </c>
      <c r="I37" s="21"/>
      <c r="J37" s="34">
        <f t="shared" si="0"/>
        <v>945414159</v>
      </c>
      <c r="L37" s="42">
        <f t="shared" si="1"/>
        <v>6.196310848216288E-3</v>
      </c>
      <c r="N37" s="24">
        <v>150000000</v>
      </c>
      <c r="O37" s="21"/>
      <c r="P37" s="85">
        <v>631946845</v>
      </c>
      <c r="Q37" s="85"/>
      <c r="R37" s="21"/>
      <c r="S37" s="24">
        <v>361834211</v>
      </c>
      <c r="T37" s="21"/>
      <c r="U37" s="34">
        <f t="shared" si="2"/>
        <v>1143781056</v>
      </c>
      <c r="W37" s="60">
        <f>U37/درآمد!$F$13</f>
        <v>5.086376422214281E-3</v>
      </c>
    </row>
    <row r="38" spans="1:23" ht="18.75">
      <c r="A38" s="78" t="s">
        <v>149</v>
      </c>
      <c r="B38" s="78"/>
      <c r="D38" s="25">
        <v>0</v>
      </c>
      <c r="E38" s="21"/>
      <c r="F38" s="25">
        <v>0</v>
      </c>
      <c r="G38" s="21"/>
      <c r="H38" s="25">
        <v>0</v>
      </c>
      <c r="I38" s="21"/>
      <c r="J38" s="28">
        <f t="shared" si="0"/>
        <v>0</v>
      </c>
      <c r="L38" s="42">
        <f t="shared" si="1"/>
        <v>0</v>
      </c>
      <c r="N38" s="25">
        <v>0</v>
      </c>
      <c r="O38" s="26"/>
      <c r="P38" s="79">
        <v>0</v>
      </c>
      <c r="Q38" s="79"/>
      <c r="R38" s="21"/>
      <c r="S38" s="24">
        <v>-352631914</v>
      </c>
      <c r="T38" s="21"/>
      <c r="U38" s="34">
        <f t="shared" si="2"/>
        <v>-352631914</v>
      </c>
      <c r="W38" s="60">
        <f>U38/درآمد!$F$13</f>
        <v>-1.5681485924959175E-3</v>
      </c>
    </row>
    <row r="39" spans="1:23" ht="18.75">
      <c r="A39" s="78" t="s">
        <v>45</v>
      </c>
      <c r="B39" s="78"/>
      <c r="D39" s="25">
        <v>0</v>
      </c>
      <c r="E39" s="21"/>
      <c r="F39" s="24">
        <v>1330038900</v>
      </c>
      <c r="G39" s="21"/>
      <c r="H39" s="25">
        <v>0</v>
      </c>
      <c r="I39" s="21"/>
      <c r="J39" s="34">
        <f t="shared" si="0"/>
        <v>1330038900</v>
      </c>
      <c r="L39" s="42">
        <f t="shared" si="1"/>
        <v>8.7171684347702467E-3</v>
      </c>
      <c r="N39" s="24">
        <v>1434000000</v>
      </c>
      <c r="O39" s="21"/>
      <c r="P39" s="85">
        <v>-4598475300</v>
      </c>
      <c r="Q39" s="85"/>
      <c r="R39" s="21"/>
      <c r="S39" s="24">
        <v>-278334000</v>
      </c>
      <c r="T39" s="21"/>
      <c r="U39" s="34">
        <f t="shared" si="2"/>
        <v>-3442809300</v>
      </c>
      <c r="W39" s="60">
        <f>U39/درآمد!$F$13</f>
        <v>-1.5310118975864602E-2</v>
      </c>
    </row>
    <row r="40" spans="1:23" ht="18.75">
      <c r="A40" s="78" t="s">
        <v>150</v>
      </c>
      <c r="B40" s="78"/>
      <c r="D40" s="25">
        <v>0</v>
      </c>
      <c r="E40" s="21"/>
      <c r="F40" s="25">
        <v>0</v>
      </c>
      <c r="G40" s="21"/>
      <c r="H40" s="25">
        <v>0</v>
      </c>
      <c r="I40" s="21"/>
      <c r="J40" s="28">
        <f t="shared" si="0"/>
        <v>0</v>
      </c>
      <c r="L40" s="42">
        <f t="shared" si="1"/>
        <v>0</v>
      </c>
      <c r="N40" s="25">
        <v>0</v>
      </c>
      <c r="O40" s="26"/>
      <c r="P40" s="79">
        <v>0</v>
      </c>
      <c r="Q40" s="79"/>
      <c r="R40" s="21"/>
      <c r="S40" s="24">
        <v>200936351</v>
      </c>
      <c r="T40" s="21"/>
      <c r="U40" s="34">
        <f t="shared" si="2"/>
        <v>200936351</v>
      </c>
      <c r="W40" s="60">
        <f>U40/درآمد!$F$13</f>
        <v>8.9356080233258639E-4</v>
      </c>
    </row>
    <row r="41" spans="1:23" ht="18.75">
      <c r="A41" s="78" t="s">
        <v>151</v>
      </c>
      <c r="B41" s="78"/>
      <c r="D41" s="25">
        <v>0</v>
      </c>
      <c r="E41" s="21"/>
      <c r="F41" s="25">
        <v>0</v>
      </c>
      <c r="G41" s="21"/>
      <c r="H41" s="25">
        <v>0</v>
      </c>
      <c r="I41" s="21"/>
      <c r="J41" s="28">
        <f t="shared" si="0"/>
        <v>0</v>
      </c>
      <c r="L41" s="42">
        <f t="shared" si="1"/>
        <v>0</v>
      </c>
      <c r="N41" s="25">
        <v>0</v>
      </c>
      <c r="O41" s="26"/>
      <c r="P41" s="79">
        <v>0</v>
      </c>
      <c r="Q41" s="79"/>
      <c r="R41" s="21"/>
      <c r="S41" s="24">
        <v>-141254493</v>
      </c>
      <c r="T41" s="21"/>
      <c r="U41" s="34">
        <f t="shared" si="2"/>
        <v>-141254493</v>
      </c>
      <c r="W41" s="60">
        <f>U41/درآمد!$F$13</f>
        <v>-6.2815651558319934E-4</v>
      </c>
    </row>
    <row r="42" spans="1:23" ht="18.75">
      <c r="A42" s="78" t="s">
        <v>21</v>
      </c>
      <c r="B42" s="78"/>
      <c r="D42" s="25">
        <v>0</v>
      </c>
      <c r="E42" s="21"/>
      <c r="F42" s="24">
        <v>5751878089</v>
      </c>
      <c r="G42" s="21"/>
      <c r="H42" s="25">
        <v>0</v>
      </c>
      <c r="I42" s="21"/>
      <c r="J42" s="34">
        <f t="shared" si="0"/>
        <v>5751878089</v>
      </c>
      <c r="L42" s="42">
        <f t="shared" si="1"/>
        <v>3.7698213276376659E-2</v>
      </c>
      <c r="N42" s="24">
        <v>2900616000</v>
      </c>
      <c r="O42" s="21"/>
      <c r="P42" s="85">
        <v>110494690</v>
      </c>
      <c r="Q42" s="85"/>
      <c r="R42" s="21"/>
      <c r="S42" s="24">
        <v>131215039</v>
      </c>
      <c r="T42" s="21"/>
      <c r="U42" s="34">
        <f t="shared" si="2"/>
        <v>3142325729</v>
      </c>
      <c r="W42" s="60">
        <f>U42/درآمد!$F$13</f>
        <v>1.3973873247034179E-2</v>
      </c>
    </row>
    <row r="43" spans="1:23" ht="18.75">
      <c r="A43" s="78" t="s">
        <v>63</v>
      </c>
      <c r="B43" s="78"/>
      <c r="D43" s="25">
        <v>0</v>
      </c>
      <c r="E43" s="21"/>
      <c r="F43" s="24">
        <v>791512312</v>
      </c>
      <c r="G43" s="21"/>
      <c r="H43" s="25">
        <v>0</v>
      </c>
      <c r="I43" s="21"/>
      <c r="J43" s="34">
        <f t="shared" si="0"/>
        <v>791512312</v>
      </c>
      <c r="L43" s="42">
        <f t="shared" si="1"/>
        <v>5.1876273257108639E-3</v>
      </c>
      <c r="N43" s="24">
        <v>262500000</v>
      </c>
      <c r="O43" s="21"/>
      <c r="P43" s="85">
        <v>923882715</v>
      </c>
      <c r="Q43" s="85"/>
      <c r="R43" s="21"/>
      <c r="S43" s="24">
        <v>616721364</v>
      </c>
      <c r="T43" s="21"/>
      <c r="U43" s="34">
        <f t="shared" si="2"/>
        <v>1803104079</v>
      </c>
      <c r="W43" s="60">
        <f>U43/درآمد!$F$13</f>
        <v>8.018375567696058E-3</v>
      </c>
    </row>
    <row r="44" spans="1:23" ht="18.75">
      <c r="A44" s="78" t="s">
        <v>152</v>
      </c>
      <c r="B44" s="78"/>
      <c r="D44" s="25">
        <v>0</v>
      </c>
      <c r="E44" s="21"/>
      <c r="F44" s="25">
        <v>0</v>
      </c>
      <c r="G44" s="21"/>
      <c r="H44" s="25">
        <v>0</v>
      </c>
      <c r="I44" s="21"/>
      <c r="J44" s="28">
        <f t="shared" si="0"/>
        <v>0</v>
      </c>
      <c r="L44" s="42">
        <f t="shared" si="1"/>
        <v>0</v>
      </c>
      <c r="N44" s="25">
        <v>0</v>
      </c>
      <c r="O44" s="26"/>
      <c r="P44" s="79">
        <v>0</v>
      </c>
      <c r="Q44" s="79"/>
      <c r="R44" s="21"/>
      <c r="S44" s="24">
        <v>-68235246</v>
      </c>
      <c r="T44" s="21"/>
      <c r="U44" s="34">
        <f t="shared" si="2"/>
        <v>-68235246</v>
      </c>
      <c r="W44" s="60">
        <f>U44/درآمد!$F$13</f>
        <v>-3.0344106907326794E-4</v>
      </c>
    </row>
    <row r="45" spans="1:23" ht="18.75">
      <c r="A45" s="78" t="s">
        <v>31</v>
      </c>
      <c r="B45" s="78"/>
      <c r="D45" s="25">
        <v>0</v>
      </c>
      <c r="E45" s="21"/>
      <c r="F45" s="24">
        <v>1578551399</v>
      </c>
      <c r="G45" s="21"/>
      <c r="H45" s="25">
        <v>0</v>
      </c>
      <c r="I45" s="21"/>
      <c r="J45" s="34">
        <f t="shared" si="0"/>
        <v>1578551399</v>
      </c>
      <c r="L45" s="42">
        <f t="shared" si="1"/>
        <v>1.0345936820363083E-2</v>
      </c>
      <c r="N45" s="24">
        <v>1846870839</v>
      </c>
      <c r="O45" s="21"/>
      <c r="P45" s="85">
        <v>274727409</v>
      </c>
      <c r="Q45" s="85"/>
      <c r="R45" s="21"/>
      <c r="S45" s="24">
        <v>639295292</v>
      </c>
      <c r="T45" s="21"/>
      <c r="U45" s="34">
        <f t="shared" si="2"/>
        <v>2760893540</v>
      </c>
      <c r="W45" s="60">
        <f>U45/درآمد!$F$13</f>
        <v>1.2277650283184723E-2</v>
      </c>
    </row>
    <row r="46" spans="1:23" ht="18.75">
      <c r="A46" s="78" t="s">
        <v>35</v>
      </c>
      <c r="B46" s="78"/>
      <c r="D46" s="25">
        <v>0</v>
      </c>
      <c r="E46" s="21"/>
      <c r="F46" s="24">
        <v>137178899</v>
      </c>
      <c r="G46" s="21"/>
      <c r="H46" s="25">
        <v>0</v>
      </c>
      <c r="I46" s="21"/>
      <c r="J46" s="34">
        <f t="shared" si="0"/>
        <v>137178899</v>
      </c>
      <c r="L46" s="42">
        <f t="shared" si="1"/>
        <v>8.9908014591102243E-4</v>
      </c>
      <c r="N46" s="24">
        <v>4600000000</v>
      </c>
      <c r="O46" s="21"/>
      <c r="P46" s="85">
        <v>2787010818</v>
      </c>
      <c r="Q46" s="85"/>
      <c r="R46" s="21"/>
      <c r="S46" s="24">
        <v>10127133094</v>
      </c>
      <c r="T46" s="21"/>
      <c r="U46" s="34">
        <f t="shared" si="2"/>
        <v>17514143912</v>
      </c>
      <c r="W46" s="60">
        <f>U46/درآمد!$F$13</f>
        <v>7.7885123365135187E-2</v>
      </c>
    </row>
    <row r="47" spans="1:23" ht="18.75">
      <c r="A47" s="78" t="s">
        <v>54</v>
      </c>
      <c r="B47" s="78"/>
      <c r="D47" s="25">
        <v>0</v>
      </c>
      <c r="E47" s="21"/>
      <c r="F47" s="24">
        <v>13941551250</v>
      </c>
      <c r="G47" s="21"/>
      <c r="H47" s="25">
        <v>0</v>
      </c>
      <c r="I47" s="21"/>
      <c r="J47" s="34">
        <f t="shared" si="0"/>
        <v>13941551250</v>
      </c>
      <c r="L47" s="42">
        <f t="shared" si="1"/>
        <v>9.137390679944149E-2</v>
      </c>
      <c r="N47" s="24">
        <v>7650000000</v>
      </c>
      <c r="O47" s="21"/>
      <c r="P47" s="85">
        <v>13024736389</v>
      </c>
      <c r="Q47" s="85"/>
      <c r="R47" s="21"/>
      <c r="S47" s="24">
        <v>4509010948</v>
      </c>
      <c r="T47" s="21"/>
      <c r="U47" s="34">
        <f t="shared" si="2"/>
        <v>25183747337</v>
      </c>
      <c r="W47" s="60">
        <f>U47/درآمد!$F$13</f>
        <v>0.11199172954121606</v>
      </c>
    </row>
    <row r="48" spans="1:23" ht="18.75">
      <c r="A48" s="78" t="s">
        <v>32</v>
      </c>
      <c r="B48" s="78"/>
      <c r="D48" s="25">
        <v>0</v>
      </c>
      <c r="E48" s="21"/>
      <c r="F48" s="24">
        <v>104375249</v>
      </c>
      <c r="G48" s="21"/>
      <c r="H48" s="25">
        <v>0</v>
      </c>
      <c r="I48" s="21"/>
      <c r="J48" s="34">
        <f t="shared" si="0"/>
        <v>104375249</v>
      </c>
      <c r="L48" s="42">
        <f t="shared" si="1"/>
        <v>6.8408271814763069E-4</v>
      </c>
      <c r="N48" s="24">
        <v>470000000</v>
      </c>
      <c r="O48" s="21"/>
      <c r="P48" s="85">
        <v>310863708</v>
      </c>
      <c r="Q48" s="85"/>
      <c r="R48" s="21"/>
      <c r="S48" s="24">
        <v>435120001</v>
      </c>
      <c r="T48" s="21"/>
      <c r="U48" s="34">
        <f t="shared" si="2"/>
        <v>1215983709</v>
      </c>
      <c r="W48" s="60">
        <f>U48/درآمد!$F$13</f>
        <v>5.4074604880099287E-3</v>
      </c>
    </row>
    <row r="49" spans="1:23" ht="18.75">
      <c r="A49" s="78" t="s">
        <v>19</v>
      </c>
      <c r="B49" s="78"/>
      <c r="D49" s="25">
        <v>0</v>
      </c>
      <c r="E49" s="21"/>
      <c r="F49" s="24">
        <v>574759713</v>
      </c>
      <c r="G49" s="21"/>
      <c r="H49" s="25">
        <v>0</v>
      </c>
      <c r="I49" s="21"/>
      <c r="J49" s="34">
        <f t="shared" si="0"/>
        <v>574759713</v>
      </c>
      <c r="L49" s="42">
        <f t="shared" si="1"/>
        <v>3.7670155570195775E-3</v>
      </c>
      <c r="N49" s="24">
        <v>24168919</v>
      </c>
      <c r="O49" s="21"/>
      <c r="P49" s="85">
        <v>461907977</v>
      </c>
      <c r="Q49" s="85"/>
      <c r="R49" s="21"/>
      <c r="S49" s="24">
        <v>384372112</v>
      </c>
      <c r="T49" s="21"/>
      <c r="U49" s="34">
        <f t="shared" si="2"/>
        <v>870449008</v>
      </c>
      <c r="W49" s="60">
        <f>U49/درآمد!$F$13</f>
        <v>3.8708730904448642E-3</v>
      </c>
    </row>
    <row r="50" spans="1:23" ht="18.75">
      <c r="A50" s="78" t="s">
        <v>153</v>
      </c>
      <c r="B50" s="78"/>
      <c r="D50" s="25">
        <v>0</v>
      </c>
      <c r="E50" s="21"/>
      <c r="F50" s="25">
        <v>0</v>
      </c>
      <c r="G50" s="21"/>
      <c r="H50" s="25">
        <v>0</v>
      </c>
      <c r="I50" s="21"/>
      <c r="J50" s="28">
        <f t="shared" si="0"/>
        <v>0</v>
      </c>
      <c r="L50" s="42">
        <f t="shared" si="1"/>
        <v>0</v>
      </c>
      <c r="N50" s="25">
        <v>0</v>
      </c>
      <c r="O50" s="26"/>
      <c r="P50" s="79">
        <v>0</v>
      </c>
      <c r="Q50" s="79"/>
      <c r="R50" s="21"/>
      <c r="S50" s="24">
        <v>-2419306370</v>
      </c>
      <c r="T50" s="21"/>
      <c r="U50" s="34">
        <f t="shared" si="2"/>
        <v>-2419306370</v>
      </c>
      <c r="W50" s="60">
        <f>U50/درآمد!$F$13</f>
        <v>-1.0758617494081682E-2</v>
      </c>
    </row>
    <row r="51" spans="1:23" ht="18.75">
      <c r="A51" s="78" t="s">
        <v>154</v>
      </c>
      <c r="B51" s="78"/>
      <c r="D51" s="25">
        <v>0</v>
      </c>
      <c r="E51" s="21"/>
      <c r="F51" s="25">
        <v>0</v>
      </c>
      <c r="G51" s="21"/>
      <c r="H51" s="25">
        <v>0</v>
      </c>
      <c r="I51" s="21"/>
      <c r="J51" s="28">
        <f t="shared" si="0"/>
        <v>0</v>
      </c>
      <c r="L51" s="42">
        <f t="shared" si="1"/>
        <v>0</v>
      </c>
      <c r="N51" s="25">
        <v>0</v>
      </c>
      <c r="O51" s="26"/>
      <c r="P51" s="79">
        <v>0</v>
      </c>
      <c r="Q51" s="79"/>
      <c r="R51" s="21"/>
      <c r="S51" s="24">
        <v>84282826</v>
      </c>
      <c r="T51" s="21"/>
      <c r="U51" s="34">
        <f t="shared" si="2"/>
        <v>84282826</v>
      </c>
      <c r="W51" s="60">
        <f>U51/درآمد!$F$13</f>
        <v>3.7480440571660317E-4</v>
      </c>
    </row>
    <row r="52" spans="1:23" ht="18.75">
      <c r="A52" s="78" t="s">
        <v>155</v>
      </c>
      <c r="B52" s="78"/>
      <c r="D52" s="25">
        <v>0</v>
      </c>
      <c r="E52" s="21"/>
      <c r="F52" s="25">
        <v>0</v>
      </c>
      <c r="G52" s="21"/>
      <c r="H52" s="25">
        <v>0</v>
      </c>
      <c r="I52" s="21"/>
      <c r="J52" s="28">
        <f t="shared" si="0"/>
        <v>0</v>
      </c>
      <c r="L52" s="42">
        <f t="shared" si="1"/>
        <v>0</v>
      </c>
      <c r="N52" s="25">
        <v>0</v>
      </c>
      <c r="O52" s="26"/>
      <c r="P52" s="79">
        <v>0</v>
      </c>
      <c r="Q52" s="79"/>
      <c r="R52" s="21"/>
      <c r="S52" s="24">
        <v>800117</v>
      </c>
      <c r="T52" s="21"/>
      <c r="U52" s="34">
        <f t="shared" si="2"/>
        <v>800117</v>
      </c>
      <c r="W52" s="60">
        <f>U52/درآمد!$F$13</f>
        <v>3.5581077536335975E-6</v>
      </c>
    </row>
    <row r="53" spans="1:23" ht="18.75">
      <c r="A53" s="78" t="s">
        <v>156</v>
      </c>
      <c r="B53" s="78"/>
      <c r="D53" s="25">
        <v>0</v>
      </c>
      <c r="E53" s="21"/>
      <c r="F53" s="25">
        <v>0</v>
      </c>
      <c r="G53" s="21"/>
      <c r="H53" s="25">
        <v>0</v>
      </c>
      <c r="I53" s="21"/>
      <c r="J53" s="28">
        <f t="shared" si="0"/>
        <v>0</v>
      </c>
      <c r="L53" s="42">
        <f t="shared" si="1"/>
        <v>0</v>
      </c>
      <c r="N53" s="25">
        <v>0</v>
      </c>
      <c r="O53" s="26"/>
      <c r="P53" s="79">
        <v>0</v>
      </c>
      <c r="Q53" s="79"/>
      <c r="R53" s="21"/>
      <c r="S53" s="24">
        <v>-8418</v>
      </c>
      <c r="T53" s="21"/>
      <c r="U53" s="34">
        <f>N53+P53+S53</f>
        <v>-8418</v>
      </c>
      <c r="W53" s="60">
        <f>U53/درآمد!$F$13</f>
        <v>-3.7434714010685465E-8</v>
      </c>
    </row>
    <row r="54" spans="1:23" ht="18.75">
      <c r="A54" s="78" t="s">
        <v>52</v>
      </c>
      <c r="B54" s="78"/>
      <c r="D54" s="25">
        <v>0</v>
      </c>
      <c r="E54" s="21"/>
      <c r="F54" s="24">
        <v>3944006140</v>
      </c>
      <c r="G54" s="21"/>
      <c r="H54" s="25">
        <v>0</v>
      </c>
      <c r="I54" s="21"/>
      <c r="J54" s="34">
        <f t="shared" si="0"/>
        <v>3944006140</v>
      </c>
      <c r="L54" s="42">
        <f t="shared" si="1"/>
        <v>2.5849293453107304E-2</v>
      </c>
      <c r="N54" s="24">
        <v>3662441400</v>
      </c>
      <c r="O54" s="21"/>
      <c r="P54" s="85">
        <v>11966733744</v>
      </c>
      <c r="Q54" s="85"/>
      <c r="R54" s="21"/>
      <c r="S54" s="24">
        <v>6982704260</v>
      </c>
      <c r="T54" s="21"/>
      <c r="U54" s="34">
        <f t="shared" si="2"/>
        <v>22611879404</v>
      </c>
      <c r="W54" s="60">
        <f>U54/درآمد!$F$13</f>
        <v>0.10055467316854941</v>
      </c>
    </row>
    <row r="55" spans="1:23" ht="18.75">
      <c r="A55" s="78" t="s">
        <v>29</v>
      </c>
      <c r="B55" s="78"/>
      <c r="D55" s="25">
        <v>0</v>
      </c>
      <c r="E55" s="21"/>
      <c r="F55" s="24">
        <v>6907753248</v>
      </c>
      <c r="G55" s="21"/>
      <c r="H55" s="25">
        <v>0</v>
      </c>
      <c r="I55" s="21"/>
      <c r="J55" s="34">
        <f t="shared" si="0"/>
        <v>6907753248</v>
      </c>
      <c r="L55" s="42">
        <f t="shared" si="1"/>
        <v>4.5273900311221908E-2</v>
      </c>
      <c r="N55" s="24">
        <v>1656000000</v>
      </c>
      <c r="O55" s="21"/>
      <c r="P55" s="85">
        <v>5868182777</v>
      </c>
      <c r="Q55" s="85"/>
      <c r="R55" s="21"/>
      <c r="S55" s="24">
        <v>5086820811</v>
      </c>
      <c r="T55" s="21"/>
      <c r="U55" s="34">
        <f t="shared" si="2"/>
        <v>12611003588</v>
      </c>
      <c r="W55" s="60">
        <f>U55/درآمد!$F$13</f>
        <v>5.6080935222678582E-2</v>
      </c>
    </row>
    <row r="56" spans="1:23" ht="18.75">
      <c r="A56" s="78" t="s">
        <v>59</v>
      </c>
      <c r="B56" s="78"/>
      <c r="D56" s="25">
        <v>0</v>
      </c>
      <c r="E56" s="21"/>
      <c r="F56" s="24">
        <v>3454124949</v>
      </c>
      <c r="G56" s="21"/>
      <c r="H56" s="25">
        <v>0</v>
      </c>
      <c r="I56" s="21"/>
      <c r="J56" s="34">
        <f t="shared" si="0"/>
        <v>3454124949</v>
      </c>
      <c r="L56" s="42">
        <f t="shared" si="1"/>
        <v>2.2638577695114924E-2</v>
      </c>
      <c r="N56" s="24">
        <v>1904000000</v>
      </c>
      <c r="O56" s="21"/>
      <c r="P56" s="85">
        <v>-9324109337</v>
      </c>
      <c r="Q56" s="85"/>
      <c r="R56" s="21"/>
      <c r="S56" s="24">
        <v>-810452745</v>
      </c>
      <c r="T56" s="21"/>
      <c r="U56" s="34">
        <f t="shared" si="2"/>
        <v>-8230562082</v>
      </c>
      <c r="W56" s="60">
        <f>U56/درآمد!$F$13</f>
        <v>-3.6601180528256345E-2</v>
      </c>
    </row>
    <row r="57" spans="1:23" ht="18.75">
      <c r="A57" s="78" t="s">
        <v>157</v>
      </c>
      <c r="B57" s="78"/>
      <c r="D57" s="25">
        <v>0</v>
      </c>
      <c r="E57" s="21"/>
      <c r="F57" s="25">
        <v>0</v>
      </c>
      <c r="G57" s="21"/>
      <c r="H57" s="25">
        <v>0</v>
      </c>
      <c r="I57" s="21"/>
      <c r="J57" s="28">
        <f t="shared" si="0"/>
        <v>0</v>
      </c>
      <c r="L57" s="42">
        <f t="shared" si="1"/>
        <v>0</v>
      </c>
      <c r="N57" s="25">
        <v>0</v>
      </c>
      <c r="O57" s="26"/>
      <c r="P57" s="79">
        <v>0</v>
      </c>
      <c r="Q57" s="79"/>
      <c r="R57" s="21"/>
      <c r="S57" s="24">
        <v>-647836479</v>
      </c>
      <c r="T57" s="21"/>
      <c r="U57" s="34">
        <f t="shared" si="2"/>
        <v>-647836479</v>
      </c>
      <c r="W57" s="60">
        <f>U57/درآمد!$F$13</f>
        <v>-2.8809186644160657E-3</v>
      </c>
    </row>
    <row r="58" spans="1:23" ht="18.75">
      <c r="A58" s="78" t="s">
        <v>158</v>
      </c>
      <c r="B58" s="78"/>
      <c r="D58" s="25">
        <v>0</v>
      </c>
      <c r="E58" s="21"/>
      <c r="F58" s="25">
        <v>0</v>
      </c>
      <c r="G58" s="21"/>
      <c r="H58" s="25">
        <v>0</v>
      </c>
      <c r="I58" s="21"/>
      <c r="J58" s="28">
        <f t="shared" si="0"/>
        <v>0</v>
      </c>
      <c r="L58" s="42">
        <f t="shared" si="1"/>
        <v>0</v>
      </c>
      <c r="N58" s="25">
        <v>0</v>
      </c>
      <c r="O58" s="26"/>
      <c r="P58" s="79">
        <v>0</v>
      </c>
      <c r="Q58" s="79"/>
      <c r="R58" s="21"/>
      <c r="S58" s="24">
        <v>3230632906</v>
      </c>
      <c r="T58" s="21"/>
      <c r="U58" s="34">
        <f t="shared" si="2"/>
        <v>3230632906</v>
      </c>
      <c r="W58" s="60">
        <f>U58/درآمد!$F$13</f>
        <v>1.4366573878548313E-2</v>
      </c>
    </row>
    <row r="59" spans="1:23" ht="18.75">
      <c r="A59" s="78" t="s">
        <v>22</v>
      </c>
      <c r="B59" s="78"/>
      <c r="D59" s="25">
        <v>0</v>
      </c>
      <c r="E59" s="21"/>
      <c r="F59" s="24">
        <v>1520399475</v>
      </c>
      <c r="G59" s="21"/>
      <c r="H59" s="25">
        <v>0</v>
      </c>
      <c r="I59" s="21"/>
      <c r="J59" s="34">
        <f t="shared" si="0"/>
        <v>1520399475</v>
      </c>
      <c r="L59" s="42">
        <f t="shared" si="1"/>
        <v>9.9648050231547769E-3</v>
      </c>
      <c r="N59" s="24">
        <v>700000000</v>
      </c>
      <c r="O59" s="21"/>
      <c r="P59" s="85">
        <v>3649225072</v>
      </c>
      <c r="Q59" s="85"/>
      <c r="R59" s="21"/>
      <c r="S59" s="24">
        <v>764989043</v>
      </c>
      <c r="T59" s="21"/>
      <c r="U59" s="34">
        <f t="shared" si="2"/>
        <v>5114214115</v>
      </c>
      <c r="W59" s="60">
        <f>U59/درآمد!$F$13</f>
        <v>2.2742829981520062E-2</v>
      </c>
    </row>
    <row r="60" spans="1:23" ht="18.75">
      <c r="A60" s="78" t="s">
        <v>38</v>
      </c>
      <c r="B60" s="78"/>
      <c r="D60" s="25">
        <v>0</v>
      </c>
      <c r="E60" s="21"/>
      <c r="F60" s="24">
        <v>1063633500</v>
      </c>
      <c r="G60" s="21"/>
      <c r="H60" s="25">
        <v>0</v>
      </c>
      <c r="I60" s="21"/>
      <c r="J60" s="34">
        <f t="shared" si="0"/>
        <v>1063633500</v>
      </c>
      <c r="L60" s="42">
        <f t="shared" si="1"/>
        <v>6.9711287183887626E-3</v>
      </c>
      <c r="N60" s="24">
        <v>600000000</v>
      </c>
      <c r="O60" s="21"/>
      <c r="P60" s="85">
        <v>347917487</v>
      </c>
      <c r="Q60" s="85"/>
      <c r="R60" s="21"/>
      <c r="S60" s="24">
        <v>616311071</v>
      </c>
      <c r="T60" s="21"/>
      <c r="U60" s="34">
        <f t="shared" si="2"/>
        <v>1564228558</v>
      </c>
      <c r="W60" s="60">
        <f>U60/درآمد!$F$13</f>
        <v>6.9560998712374584E-3</v>
      </c>
    </row>
    <row r="61" spans="1:23" ht="18.75">
      <c r="A61" s="78" t="s">
        <v>44</v>
      </c>
      <c r="B61" s="78"/>
      <c r="D61" s="25">
        <v>0</v>
      </c>
      <c r="E61" s="21"/>
      <c r="F61" s="24">
        <v>1216717200</v>
      </c>
      <c r="G61" s="21"/>
      <c r="H61" s="25">
        <v>0</v>
      </c>
      <c r="I61" s="21"/>
      <c r="J61" s="34">
        <f t="shared" si="0"/>
        <v>1216717200</v>
      </c>
      <c r="L61" s="42">
        <f t="shared" si="1"/>
        <v>7.9744500479512568E-3</v>
      </c>
      <c r="N61" s="24">
        <v>576000000</v>
      </c>
      <c r="O61" s="21"/>
      <c r="P61" s="85">
        <v>-218691000</v>
      </c>
      <c r="Q61" s="85"/>
      <c r="R61" s="21"/>
      <c r="S61" s="25">
        <v>0</v>
      </c>
      <c r="T61" s="21"/>
      <c r="U61" s="34">
        <f t="shared" si="2"/>
        <v>357309000</v>
      </c>
      <c r="W61" s="60">
        <f>U61/درآمد!$F$13</f>
        <v>1.5889475206039454E-3</v>
      </c>
    </row>
    <row r="62" spans="1:23" ht="18.75">
      <c r="A62" s="78" t="s">
        <v>47</v>
      </c>
      <c r="B62" s="78"/>
      <c r="D62" s="25">
        <v>0</v>
      </c>
      <c r="E62" s="21"/>
      <c r="F62" s="24">
        <v>-850906800</v>
      </c>
      <c r="G62" s="21"/>
      <c r="H62" s="25">
        <v>0</v>
      </c>
      <c r="I62" s="21"/>
      <c r="J62" s="34">
        <f t="shared" si="0"/>
        <v>-850906800</v>
      </c>
      <c r="L62" s="42">
        <f t="shared" si="1"/>
        <v>-5.5769029747110097E-3</v>
      </c>
      <c r="N62" s="24">
        <v>48000000</v>
      </c>
      <c r="O62" s="21"/>
      <c r="P62" s="85">
        <v>-1894659300</v>
      </c>
      <c r="Q62" s="85"/>
      <c r="R62" s="21"/>
      <c r="S62" s="25">
        <v>0</v>
      </c>
      <c r="T62" s="21"/>
      <c r="U62" s="34">
        <f t="shared" si="2"/>
        <v>-1846659300</v>
      </c>
      <c r="W62" s="60">
        <f>U62/درآمد!$F$13</f>
        <v>-8.2120649525626779E-3</v>
      </c>
    </row>
    <row r="63" spans="1:23" ht="18.75">
      <c r="A63" s="78" t="s">
        <v>41</v>
      </c>
      <c r="B63" s="78"/>
      <c r="D63" s="25">
        <v>0</v>
      </c>
      <c r="E63" s="21"/>
      <c r="F63" s="24">
        <v>3838027049</v>
      </c>
      <c r="G63" s="21"/>
      <c r="H63" s="25">
        <v>0</v>
      </c>
      <c r="I63" s="21"/>
      <c r="J63" s="34">
        <f t="shared" si="0"/>
        <v>3838027049</v>
      </c>
      <c r="L63" s="42">
        <f t="shared" si="1"/>
        <v>2.5154699041762763E-2</v>
      </c>
      <c r="N63" s="24">
        <v>1586000000</v>
      </c>
      <c r="O63" s="21"/>
      <c r="P63" s="85">
        <v>2510551549</v>
      </c>
      <c r="Q63" s="85"/>
      <c r="R63" s="21"/>
      <c r="S63" s="25">
        <v>0</v>
      </c>
      <c r="T63" s="21"/>
      <c r="U63" s="34">
        <f t="shared" si="2"/>
        <v>4096551549</v>
      </c>
      <c r="W63" s="60">
        <f>U63/درآمد!$F$13</f>
        <v>1.8217300506871651E-2</v>
      </c>
    </row>
    <row r="64" spans="1:23" ht="18.75">
      <c r="A64" s="78" t="s">
        <v>28</v>
      </c>
      <c r="B64" s="78"/>
      <c r="D64" s="25">
        <v>0</v>
      </c>
      <c r="E64" s="21"/>
      <c r="F64" s="24">
        <v>8189915822</v>
      </c>
      <c r="G64" s="21"/>
      <c r="H64" s="25">
        <v>0</v>
      </c>
      <c r="I64" s="21"/>
      <c r="J64" s="34">
        <f t="shared" si="0"/>
        <v>8189915822</v>
      </c>
      <c r="L64" s="42">
        <f t="shared" si="1"/>
        <v>5.3677283940314693E-2</v>
      </c>
      <c r="N64" s="24">
        <v>414375000</v>
      </c>
      <c r="O64" s="21"/>
      <c r="P64" s="85">
        <v>4514770057</v>
      </c>
      <c r="Q64" s="85"/>
      <c r="R64" s="21"/>
      <c r="S64" s="25">
        <v>0</v>
      </c>
      <c r="T64" s="21"/>
      <c r="U64" s="34">
        <f t="shared" si="2"/>
        <v>4929145057</v>
      </c>
      <c r="W64" s="60">
        <f>U64/درآمد!$F$13</f>
        <v>2.1919830782368605E-2</v>
      </c>
    </row>
    <row r="65" spans="1:23" ht="18.75">
      <c r="A65" s="78" t="s">
        <v>49</v>
      </c>
      <c r="B65" s="78"/>
      <c r="D65" s="25">
        <v>0</v>
      </c>
      <c r="E65" s="21"/>
      <c r="F65" s="24">
        <v>870787799</v>
      </c>
      <c r="G65" s="21"/>
      <c r="H65" s="25">
        <v>0</v>
      </c>
      <c r="I65" s="21"/>
      <c r="J65" s="34">
        <f t="shared" si="0"/>
        <v>870787799</v>
      </c>
      <c r="L65" s="42">
        <f t="shared" si="1"/>
        <v>5.7072044395286925E-3</v>
      </c>
      <c r="N65" s="24">
        <v>451500000</v>
      </c>
      <c r="O65" s="21"/>
      <c r="P65" s="85">
        <v>-292145806</v>
      </c>
      <c r="Q65" s="85"/>
      <c r="R65" s="21"/>
      <c r="S65" s="25">
        <v>0</v>
      </c>
      <c r="T65" s="21"/>
      <c r="U65" s="34">
        <f t="shared" si="2"/>
        <v>159354194</v>
      </c>
      <c r="W65" s="60">
        <f>U65/درآمد!$F$13</f>
        <v>7.0864560213747805E-4</v>
      </c>
    </row>
    <row r="66" spans="1:23" ht="18.75">
      <c r="A66" s="78" t="s">
        <v>27</v>
      </c>
      <c r="B66" s="78"/>
      <c r="D66" s="25">
        <v>0</v>
      </c>
      <c r="E66" s="21"/>
      <c r="F66" s="24">
        <v>1412213734</v>
      </c>
      <c r="G66" s="21"/>
      <c r="H66" s="25">
        <v>0</v>
      </c>
      <c r="I66" s="21"/>
      <c r="J66" s="34">
        <f t="shared" si="0"/>
        <v>1412213734</v>
      </c>
      <c r="L66" s="42">
        <f t="shared" si="1"/>
        <v>9.2557480726118812E-3</v>
      </c>
      <c r="N66" s="24">
        <v>117285400</v>
      </c>
      <c r="O66" s="21"/>
      <c r="P66" s="85">
        <v>193685775</v>
      </c>
      <c r="Q66" s="85"/>
      <c r="R66" s="21"/>
      <c r="S66" s="25">
        <v>0</v>
      </c>
      <c r="T66" s="21"/>
      <c r="U66" s="34">
        <f t="shared" si="2"/>
        <v>310971175</v>
      </c>
      <c r="W66" s="60">
        <f>U66/درآمد!$F$13</f>
        <v>1.3828839393789287E-3</v>
      </c>
    </row>
    <row r="67" spans="1:23" ht="18.75">
      <c r="A67" s="78" t="s">
        <v>34</v>
      </c>
      <c r="B67" s="78"/>
      <c r="D67" s="25">
        <v>0</v>
      </c>
      <c r="E67" s="21"/>
      <c r="F67" s="24">
        <v>1663685215</v>
      </c>
      <c r="G67" s="21"/>
      <c r="H67" s="25">
        <v>0</v>
      </c>
      <c r="I67" s="21"/>
      <c r="J67" s="34">
        <f t="shared" si="0"/>
        <v>1663685215</v>
      </c>
      <c r="L67" s="42">
        <f t="shared" si="1"/>
        <v>1.0903909834210076E-2</v>
      </c>
      <c r="N67" s="24">
        <v>2771638740</v>
      </c>
      <c r="O67" s="21"/>
      <c r="P67" s="85">
        <v>-782866597</v>
      </c>
      <c r="Q67" s="85"/>
      <c r="R67" s="21"/>
      <c r="S67" s="25">
        <v>0</v>
      </c>
      <c r="T67" s="21"/>
      <c r="U67" s="34">
        <f t="shared" si="2"/>
        <v>1988772143</v>
      </c>
      <c r="W67" s="60">
        <f>U67/درآمد!$F$13</f>
        <v>8.8440385371374511E-3</v>
      </c>
    </row>
    <row r="68" spans="1:23" ht="18.75">
      <c r="A68" s="78" t="s">
        <v>70</v>
      </c>
      <c r="B68" s="78"/>
      <c r="D68" s="25">
        <v>0</v>
      </c>
      <c r="E68" s="21"/>
      <c r="F68" s="24">
        <v>4098822989</v>
      </c>
      <c r="G68" s="21"/>
      <c r="H68" s="25">
        <v>0</v>
      </c>
      <c r="I68" s="21"/>
      <c r="J68" s="34">
        <f t="shared" si="0"/>
        <v>4098822989</v>
      </c>
      <c r="L68" s="42">
        <f t="shared" si="1"/>
        <v>2.6863973963033288E-2</v>
      </c>
      <c r="N68" s="24">
        <v>2258014868</v>
      </c>
      <c r="O68" s="21"/>
      <c r="P68" s="85">
        <v>3509799049</v>
      </c>
      <c r="Q68" s="85"/>
      <c r="R68" s="21"/>
      <c r="S68" s="25">
        <v>0</v>
      </c>
      <c r="T68" s="21"/>
      <c r="U68" s="34">
        <f t="shared" si="2"/>
        <v>5767813917</v>
      </c>
      <c r="W68" s="60">
        <f>U68/درآمد!$F$13</f>
        <v>2.5649378052951595E-2</v>
      </c>
    </row>
    <row r="69" spans="1:23" ht="18.75">
      <c r="A69" s="78" t="s">
        <v>18</v>
      </c>
      <c r="B69" s="78"/>
      <c r="D69" s="25">
        <v>0</v>
      </c>
      <c r="E69" s="21"/>
      <c r="F69" s="24">
        <v>679930199</v>
      </c>
      <c r="G69" s="21"/>
      <c r="H69" s="25">
        <v>0</v>
      </c>
      <c r="I69" s="21"/>
      <c r="J69" s="34">
        <f t="shared" si="0"/>
        <v>679930199</v>
      </c>
      <c r="L69" s="42">
        <f t="shared" si="1"/>
        <v>4.4563103143598678E-3</v>
      </c>
      <c r="N69" s="24">
        <v>1080000000</v>
      </c>
      <c r="O69" s="21"/>
      <c r="P69" s="85">
        <v>-4321884870</v>
      </c>
      <c r="Q69" s="85"/>
      <c r="R69" s="21"/>
      <c r="S69" s="25">
        <v>0</v>
      </c>
      <c r="T69" s="21"/>
      <c r="U69" s="34">
        <f t="shared" si="2"/>
        <v>-3241884870</v>
      </c>
      <c r="W69" s="60">
        <f>U69/درآمد!$F$13</f>
        <v>-1.4416611186032102E-2</v>
      </c>
    </row>
    <row r="70" spans="1:23" ht="18.75">
      <c r="A70" s="78" t="s">
        <v>65</v>
      </c>
      <c r="B70" s="78"/>
      <c r="D70" s="25">
        <v>0</v>
      </c>
      <c r="E70" s="21"/>
      <c r="F70" s="24">
        <v>171175409</v>
      </c>
      <c r="G70" s="21"/>
      <c r="H70" s="25">
        <v>0</v>
      </c>
      <c r="I70" s="21"/>
      <c r="J70" s="34">
        <f t="shared" si="0"/>
        <v>171175409</v>
      </c>
      <c r="L70" s="42">
        <f t="shared" si="1"/>
        <v>1.1218956619567194E-3</v>
      </c>
      <c r="N70" s="24">
        <v>209300000</v>
      </c>
      <c r="O70" s="21"/>
      <c r="P70" s="85">
        <v>10437524</v>
      </c>
      <c r="Q70" s="85"/>
      <c r="R70" s="21"/>
      <c r="S70" s="25">
        <v>0</v>
      </c>
      <c r="T70" s="21"/>
      <c r="U70" s="34">
        <f t="shared" si="2"/>
        <v>219737524</v>
      </c>
      <c r="W70" s="60">
        <f>U70/درآمد!$F$13</f>
        <v>9.7716932387219464E-4</v>
      </c>
    </row>
    <row r="71" spans="1:23" ht="18.75">
      <c r="A71" s="78" t="s">
        <v>26</v>
      </c>
      <c r="B71" s="78"/>
      <c r="D71" s="25">
        <v>0</v>
      </c>
      <c r="E71" s="21"/>
      <c r="F71" s="24">
        <v>75080040</v>
      </c>
      <c r="G71" s="21"/>
      <c r="H71" s="25">
        <v>0</v>
      </c>
      <c r="I71" s="21"/>
      <c r="J71" s="34">
        <f t="shared" si="0"/>
        <v>75080040</v>
      </c>
      <c r="L71" s="42">
        <f t="shared" si="1"/>
        <v>4.9207985929530893E-4</v>
      </c>
      <c r="N71" s="24">
        <v>154000000</v>
      </c>
      <c r="O71" s="21"/>
      <c r="P71" s="85">
        <v>-88925077</v>
      </c>
      <c r="Q71" s="85"/>
      <c r="R71" s="21"/>
      <c r="S71" s="25">
        <v>0</v>
      </c>
      <c r="T71" s="21"/>
      <c r="U71" s="34">
        <f t="shared" si="2"/>
        <v>65074923</v>
      </c>
      <c r="W71" s="60">
        <f>U71/درآمد!$F$13</f>
        <v>2.8938716224428344E-4</v>
      </c>
    </row>
    <row r="72" spans="1:23" ht="18.75">
      <c r="A72" s="78" t="s">
        <v>42</v>
      </c>
      <c r="B72" s="78"/>
      <c r="D72" s="25">
        <v>0</v>
      </c>
      <c r="E72" s="21"/>
      <c r="F72" s="24">
        <v>6092035425</v>
      </c>
      <c r="G72" s="21"/>
      <c r="H72" s="25">
        <v>0</v>
      </c>
      <c r="I72" s="21"/>
      <c r="J72" s="34">
        <f t="shared" si="0"/>
        <v>6092035425</v>
      </c>
      <c r="L72" s="42">
        <f t="shared" si="1"/>
        <v>3.9927628365089278E-2</v>
      </c>
      <c r="N72" s="24">
        <v>1399248322</v>
      </c>
      <c r="O72" s="21"/>
      <c r="P72" s="85">
        <v>11357345930</v>
      </c>
      <c r="Q72" s="85"/>
      <c r="R72" s="21"/>
      <c r="S72" s="25">
        <v>0</v>
      </c>
      <c r="T72" s="21"/>
      <c r="U72" s="34">
        <f t="shared" si="2"/>
        <v>12756594252</v>
      </c>
      <c r="W72" s="60">
        <f>U72/درآمد!$F$13</f>
        <v>5.6728374622710152E-2</v>
      </c>
    </row>
    <row r="73" spans="1:23" ht="18.75">
      <c r="A73" s="78" t="s">
        <v>36</v>
      </c>
      <c r="B73" s="78"/>
      <c r="D73" s="25">
        <v>0</v>
      </c>
      <c r="E73" s="21"/>
      <c r="F73" s="24">
        <v>2001966997</v>
      </c>
      <c r="G73" s="21"/>
      <c r="H73" s="25">
        <v>0</v>
      </c>
      <c r="I73" s="21"/>
      <c r="J73" s="34">
        <f t="shared" si="0"/>
        <v>2001966997</v>
      </c>
      <c r="L73" s="42">
        <f t="shared" si="1"/>
        <v>1.312103241018002E-2</v>
      </c>
      <c r="N73" s="24">
        <v>1885400000</v>
      </c>
      <c r="O73" s="21"/>
      <c r="P73" s="85">
        <v>2948324899</v>
      </c>
      <c r="Q73" s="85"/>
      <c r="R73" s="21"/>
      <c r="S73" s="25">
        <v>0</v>
      </c>
      <c r="T73" s="21"/>
      <c r="U73" s="34">
        <f t="shared" si="2"/>
        <v>4833724899</v>
      </c>
      <c r="W73" s="60">
        <f>U73/درآمد!$F$13</f>
        <v>2.149549883587485E-2</v>
      </c>
    </row>
    <row r="74" spans="1:23" ht="18.75">
      <c r="A74" s="78" t="s">
        <v>57</v>
      </c>
      <c r="B74" s="78"/>
      <c r="D74" s="25">
        <v>0</v>
      </c>
      <c r="E74" s="21"/>
      <c r="F74" s="24">
        <v>659800687</v>
      </c>
      <c r="G74" s="21"/>
      <c r="H74" s="25">
        <v>0</v>
      </c>
      <c r="I74" s="21"/>
      <c r="J74" s="34">
        <f t="shared" ref="J74:J86" si="3">D74+F74+H74</f>
        <v>659800687</v>
      </c>
      <c r="L74" s="42">
        <f t="shared" ref="L74:L86" si="4">J74/$Q$102</f>
        <v>4.3243800778730032E-3</v>
      </c>
      <c r="N74" s="24">
        <v>1125000000</v>
      </c>
      <c r="O74" s="21"/>
      <c r="P74" s="85">
        <v>180030869</v>
      </c>
      <c r="Q74" s="85"/>
      <c r="R74" s="21"/>
      <c r="S74" s="25">
        <v>0</v>
      </c>
      <c r="T74" s="21"/>
      <c r="U74" s="34">
        <f t="shared" ref="U74:U86" si="5">N74+P74+S74</f>
        <v>1305030869</v>
      </c>
      <c r="W74" s="60">
        <f>U74/درآمد!$F$13</f>
        <v>5.8034518123225619E-3</v>
      </c>
    </row>
    <row r="75" spans="1:23" ht="18.75">
      <c r="A75" s="78" t="s">
        <v>58</v>
      </c>
      <c r="B75" s="78"/>
      <c r="D75" s="25">
        <v>0</v>
      </c>
      <c r="E75" s="21"/>
      <c r="F75" s="24">
        <v>4783308957</v>
      </c>
      <c r="G75" s="21"/>
      <c r="H75" s="25">
        <v>0</v>
      </c>
      <c r="I75" s="21"/>
      <c r="J75" s="34">
        <f t="shared" si="3"/>
        <v>4783308957</v>
      </c>
      <c r="L75" s="42">
        <f t="shared" si="4"/>
        <v>3.1350143107629555E-2</v>
      </c>
      <c r="N75" s="24">
        <v>1206000000</v>
      </c>
      <c r="O75" s="21"/>
      <c r="P75" s="85">
        <v>3458861049</v>
      </c>
      <c r="Q75" s="85"/>
      <c r="R75" s="21"/>
      <c r="S75" s="25">
        <v>0</v>
      </c>
      <c r="T75" s="21"/>
      <c r="U75" s="34">
        <f t="shared" si="5"/>
        <v>4664861049</v>
      </c>
      <c r="W75" s="60">
        <f>U75/درآمد!$F$13</f>
        <v>2.0744563942611215E-2</v>
      </c>
    </row>
    <row r="76" spans="1:23" ht="18.75">
      <c r="A76" s="78" t="s">
        <v>50</v>
      </c>
      <c r="B76" s="78"/>
      <c r="D76" s="25">
        <v>0</v>
      </c>
      <c r="E76" s="21"/>
      <c r="F76" s="24">
        <v>-827219780</v>
      </c>
      <c r="G76" s="21"/>
      <c r="H76" s="25">
        <v>0</v>
      </c>
      <c r="I76" s="21"/>
      <c r="J76" s="34">
        <f t="shared" si="3"/>
        <v>-827219780</v>
      </c>
      <c r="L76" s="60">
        <f t="shared" si="4"/>
        <v>-5.4216565807463134E-3</v>
      </c>
      <c r="N76" s="25">
        <v>0</v>
      </c>
      <c r="O76" s="21"/>
      <c r="P76" s="85">
        <v>1447634618</v>
      </c>
      <c r="Q76" s="85"/>
      <c r="R76" s="21"/>
      <c r="S76" s="25">
        <v>0</v>
      </c>
      <c r="T76" s="21"/>
      <c r="U76" s="34">
        <f t="shared" si="5"/>
        <v>1447634618</v>
      </c>
      <c r="W76" s="60">
        <f>U76/درآمد!$F$13</f>
        <v>6.4376084481822171E-3</v>
      </c>
    </row>
    <row r="77" spans="1:23" ht="18.75">
      <c r="A77" s="78" t="s">
        <v>39</v>
      </c>
      <c r="B77" s="78"/>
      <c r="D77" s="25">
        <v>0</v>
      </c>
      <c r="E77" s="21"/>
      <c r="F77" s="24">
        <v>0</v>
      </c>
      <c r="G77" s="21"/>
      <c r="H77" s="25">
        <v>0</v>
      </c>
      <c r="I77" s="21"/>
      <c r="J77" s="28">
        <f t="shared" si="3"/>
        <v>0</v>
      </c>
      <c r="L77" s="42">
        <f t="shared" si="4"/>
        <v>0</v>
      </c>
      <c r="N77" s="25">
        <v>0</v>
      </c>
      <c r="O77" s="21"/>
      <c r="P77" s="85">
        <v>-1248285266</v>
      </c>
      <c r="Q77" s="85"/>
      <c r="R77" s="21"/>
      <c r="S77" s="25">
        <v>0</v>
      </c>
      <c r="T77" s="21"/>
      <c r="U77" s="34">
        <f t="shared" si="5"/>
        <v>-1248285266</v>
      </c>
      <c r="W77" s="60">
        <f>U77/درآمد!$F$13</f>
        <v>-5.5511050055194145E-3</v>
      </c>
    </row>
    <row r="78" spans="1:23" ht="18.75">
      <c r="A78" s="78" t="s">
        <v>73</v>
      </c>
      <c r="B78" s="78"/>
      <c r="D78" s="25">
        <v>0</v>
      </c>
      <c r="E78" s="21"/>
      <c r="F78" s="24">
        <v>-68315509</v>
      </c>
      <c r="G78" s="21"/>
      <c r="H78" s="25">
        <v>0</v>
      </c>
      <c r="I78" s="21"/>
      <c r="J78" s="34">
        <f t="shared" si="3"/>
        <v>-68315509</v>
      </c>
      <c r="L78" s="60">
        <f t="shared" si="4"/>
        <v>-4.4774464766411171E-4</v>
      </c>
      <c r="N78" s="25">
        <v>0</v>
      </c>
      <c r="O78" s="21"/>
      <c r="P78" s="85">
        <v>-68315509</v>
      </c>
      <c r="Q78" s="85"/>
      <c r="R78" s="21"/>
      <c r="S78" s="25">
        <v>0</v>
      </c>
      <c r="T78" s="21"/>
      <c r="U78" s="34">
        <f t="shared" si="5"/>
        <v>-68315509</v>
      </c>
      <c r="W78" s="60">
        <f>U78/درآمد!$F$13</f>
        <v>-3.0379799737579108E-4</v>
      </c>
    </row>
    <row r="79" spans="1:23" ht="18.75">
      <c r="A79" s="78" t="s">
        <v>61</v>
      </c>
      <c r="B79" s="78"/>
      <c r="D79" s="25">
        <v>0</v>
      </c>
      <c r="E79" s="21"/>
      <c r="F79" s="24">
        <v>1077550200</v>
      </c>
      <c r="G79" s="21"/>
      <c r="H79" s="25">
        <v>0</v>
      </c>
      <c r="I79" s="21"/>
      <c r="J79" s="34">
        <f t="shared" si="3"/>
        <v>1077550200</v>
      </c>
      <c r="L79" s="42">
        <f t="shared" si="4"/>
        <v>7.0623397483489895E-3</v>
      </c>
      <c r="N79" s="25">
        <v>0</v>
      </c>
      <c r="O79" s="21"/>
      <c r="P79" s="85">
        <v>1002752383</v>
      </c>
      <c r="Q79" s="85"/>
      <c r="R79" s="21"/>
      <c r="S79" s="25">
        <v>0</v>
      </c>
      <c r="T79" s="21"/>
      <c r="U79" s="34">
        <f t="shared" si="5"/>
        <v>1002752383</v>
      </c>
      <c r="W79" s="60">
        <f>U79/درآمد!$F$13</f>
        <v>4.4592241246303559E-3</v>
      </c>
    </row>
    <row r="80" spans="1:23" ht="18.75">
      <c r="A80" s="78" t="s">
        <v>46</v>
      </c>
      <c r="B80" s="78"/>
      <c r="D80" s="25">
        <v>0</v>
      </c>
      <c r="E80" s="21"/>
      <c r="F80" s="24">
        <v>324060300</v>
      </c>
      <c r="G80" s="21"/>
      <c r="H80" s="25">
        <v>0</v>
      </c>
      <c r="I80" s="21"/>
      <c r="J80" s="34">
        <f t="shared" si="3"/>
        <v>324060300</v>
      </c>
      <c r="L80" s="42">
        <f t="shared" si="4"/>
        <v>2.1239139833595668E-3</v>
      </c>
      <c r="N80" s="25">
        <v>0</v>
      </c>
      <c r="O80" s="21"/>
      <c r="P80" s="85">
        <v>308460285</v>
      </c>
      <c r="Q80" s="85"/>
      <c r="R80" s="21"/>
      <c r="S80" s="25">
        <v>0</v>
      </c>
      <c r="T80" s="21"/>
      <c r="U80" s="34">
        <f t="shared" si="5"/>
        <v>308460285</v>
      </c>
      <c r="W80" s="60">
        <f>U80/درآمد!$F$13</f>
        <v>1.3717180509182148E-3</v>
      </c>
    </row>
    <row r="81" spans="1:23" ht="18.75">
      <c r="A81" s="78" t="s">
        <v>48</v>
      </c>
      <c r="B81" s="78"/>
      <c r="D81" s="25">
        <v>0</v>
      </c>
      <c r="E81" s="21"/>
      <c r="F81" s="24">
        <v>811144799</v>
      </c>
      <c r="G81" s="21"/>
      <c r="H81" s="25">
        <v>0</v>
      </c>
      <c r="I81" s="21"/>
      <c r="J81" s="34">
        <f t="shared" si="3"/>
        <v>811144799</v>
      </c>
      <c r="L81" s="42">
        <f t="shared" si="4"/>
        <v>5.3163000254134347E-3</v>
      </c>
      <c r="N81" s="25">
        <v>0</v>
      </c>
      <c r="O81" s="21"/>
      <c r="P81" s="85">
        <v>-1657118009</v>
      </c>
      <c r="Q81" s="85"/>
      <c r="R81" s="21"/>
      <c r="S81" s="25">
        <v>0</v>
      </c>
      <c r="T81" s="21"/>
      <c r="U81" s="34">
        <f t="shared" si="5"/>
        <v>-1657118009</v>
      </c>
      <c r="W81" s="60">
        <f>U81/درآمد!$F$13</f>
        <v>-7.3691778033822168E-3</v>
      </c>
    </row>
    <row r="82" spans="1:23" ht="18.75">
      <c r="A82" s="78" t="s">
        <v>72</v>
      </c>
      <c r="B82" s="78"/>
      <c r="D82" s="25">
        <v>0</v>
      </c>
      <c r="E82" s="21"/>
      <c r="F82" s="24">
        <v>38058698</v>
      </c>
      <c r="G82" s="21"/>
      <c r="H82" s="25">
        <v>0</v>
      </c>
      <c r="I82" s="21"/>
      <c r="J82" s="34">
        <f t="shared" si="3"/>
        <v>38058698</v>
      </c>
      <c r="L82" s="42">
        <f t="shared" si="4"/>
        <v>2.4943938171586823E-4</v>
      </c>
      <c r="N82" s="25">
        <v>0</v>
      </c>
      <c r="O82" s="21"/>
      <c r="P82" s="85">
        <v>38058698</v>
      </c>
      <c r="Q82" s="85"/>
      <c r="R82" s="21"/>
      <c r="S82" s="25">
        <v>0</v>
      </c>
      <c r="T82" s="21"/>
      <c r="U82" s="34">
        <f t="shared" si="5"/>
        <v>38058698</v>
      </c>
      <c r="W82" s="60">
        <f>U82/درآمد!$F$13</f>
        <v>1.6924643326788393E-4</v>
      </c>
    </row>
    <row r="83" spans="1:23" ht="18.75">
      <c r="A83" s="78" t="s">
        <v>74</v>
      </c>
      <c r="B83" s="78"/>
      <c r="D83" s="25">
        <v>0</v>
      </c>
      <c r="E83" s="21"/>
      <c r="F83" s="24">
        <v>1244751819</v>
      </c>
      <c r="G83" s="21"/>
      <c r="H83" s="25">
        <v>0</v>
      </c>
      <c r="I83" s="21"/>
      <c r="J83" s="34">
        <f t="shared" si="3"/>
        <v>1244751819</v>
      </c>
      <c r="L83" s="42">
        <f t="shared" si="4"/>
        <v>8.1581909113407486E-3</v>
      </c>
      <c r="N83" s="25">
        <v>0</v>
      </c>
      <c r="O83" s="21"/>
      <c r="P83" s="85">
        <v>1244751819</v>
      </c>
      <c r="Q83" s="85"/>
      <c r="R83" s="21"/>
      <c r="S83" s="25">
        <v>0</v>
      </c>
      <c r="T83" s="21"/>
      <c r="U83" s="34">
        <f t="shared" si="5"/>
        <v>1244751819</v>
      </c>
      <c r="W83" s="60">
        <f>U83/درآمد!$F$13</f>
        <v>5.535391822112796E-3</v>
      </c>
    </row>
    <row r="84" spans="1:23" ht="18.75">
      <c r="A84" s="78" t="s">
        <v>60</v>
      </c>
      <c r="B84" s="78"/>
      <c r="D84" s="25">
        <v>0</v>
      </c>
      <c r="E84" s="21"/>
      <c r="F84" s="24">
        <v>4173419520</v>
      </c>
      <c r="G84" s="21"/>
      <c r="H84" s="25">
        <v>0</v>
      </c>
      <c r="I84" s="21"/>
      <c r="J84" s="34">
        <f t="shared" si="3"/>
        <v>4173419520</v>
      </c>
      <c r="L84" s="42">
        <f t="shared" si="4"/>
        <v>2.73528848703583E-2</v>
      </c>
      <c r="N84" s="25">
        <v>0</v>
      </c>
      <c r="O84" s="21"/>
      <c r="P84" s="85">
        <v>-1934027858</v>
      </c>
      <c r="Q84" s="85"/>
      <c r="R84" s="21"/>
      <c r="S84" s="25">
        <v>0</v>
      </c>
      <c r="T84" s="21"/>
      <c r="U84" s="34">
        <f t="shared" si="5"/>
        <v>-1934027858</v>
      </c>
      <c r="W84" s="60">
        <f>U84/درآمد!$F$13</f>
        <v>-8.6005915601008072E-3</v>
      </c>
    </row>
    <row r="85" spans="1:23" ht="18.75">
      <c r="A85" s="78" t="s">
        <v>40</v>
      </c>
      <c r="B85" s="78"/>
      <c r="D85" s="25">
        <v>0</v>
      </c>
      <c r="E85" s="21"/>
      <c r="F85" s="24">
        <v>38229739</v>
      </c>
      <c r="G85" s="21"/>
      <c r="H85" s="25">
        <v>0</v>
      </c>
      <c r="I85" s="21"/>
      <c r="J85" s="34">
        <f t="shared" si="3"/>
        <v>38229739</v>
      </c>
      <c r="L85" s="42">
        <f t="shared" si="4"/>
        <v>2.5056039645179179E-4</v>
      </c>
      <c r="N85" s="25">
        <v>0</v>
      </c>
      <c r="O85" s="21"/>
      <c r="P85" s="85">
        <v>121448406</v>
      </c>
      <c r="Q85" s="85"/>
      <c r="R85" s="21"/>
      <c r="S85" s="25">
        <v>0</v>
      </c>
      <c r="T85" s="21"/>
      <c r="U85" s="34">
        <f t="shared" si="5"/>
        <v>121448406</v>
      </c>
      <c r="W85" s="60">
        <f>U85/درآمد!$F$13</f>
        <v>5.4007915724205472E-4</v>
      </c>
    </row>
    <row r="86" spans="1:23" ht="18.75">
      <c r="A86" s="76" t="s">
        <v>75</v>
      </c>
      <c r="B86" s="76"/>
      <c r="D86" s="28">
        <v>0</v>
      </c>
      <c r="E86" s="21"/>
      <c r="F86" s="29">
        <v>2416733024</v>
      </c>
      <c r="G86" s="21"/>
      <c r="H86" s="27">
        <v>0</v>
      </c>
      <c r="I86" s="21"/>
      <c r="J86" s="34">
        <f t="shared" si="3"/>
        <v>2416733024</v>
      </c>
      <c r="L86" s="42">
        <f t="shared" si="4"/>
        <v>1.5839438103712338E-2</v>
      </c>
      <c r="N86" s="27">
        <v>0</v>
      </c>
      <c r="O86" s="21"/>
      <c r="P86" s="85">
        <v>2416733024</v>
      </c>
      <c r="Q86" s="86"/>
      <c r="R86" s="21"/>
      <c r="S86" s="27">
        <v>0</v>
      </c>
      <c r="T86" s="21"/>
      <c r="U86" s="34">
        <f t="shared" si="5"/>
        <v>2416733024</v>
      </c>
      <c r="W86" s="60">
        <f>U86/درآمد!$F$13</f>
        <v>1.0747173864768242E-2</v>
      </c>
    </row>
    <row r="87" spans="1:23" s="16" customFormat="1" ht="21.75" thickBot="1">
      <c r="A87" s="75"/>
      <c r="B87" s="75"/>
      <c r="D87" s="31"/>
      <c r="E87" s="30"/>
      <c r="F87" s="32">
        <f>SUM(F9:F86)</f>
        <v>149679214989</v>
      </c>
      <c r="G87" s="30"/>
      <c r="H87" s="32">
        <f>SUM(H9:H86)</f>
        <v>-2948344799</v>
      </c>
      <c r="I87" s="30"/>
      <c r="J87" s="35">
        <f>SUM(J9:J86)</f>
        <v>146730870190</v>
      </c>
      <c r="L87" s="43">
        <f>SUM(L9:L86)</f>
        <v>0.96168443646771418</v>
      </c>
      <c r="N87" s="32">
        <f>SUM(N9:N86)</f>
        <v>66575623332</v>
      </c>
      <c r="O87" s="30"/>
      <c r="P87" s="87">
        <f>SUM(P9:Q86)</f>
        <v>108283402815</v>
      </c>
      <c r="Q87" s="87"/>
      <c r="R87" s="30"/>
      <c r="S87" s="32">
        <f>SUM(S9:S86)</f>
        <v>40845252259</v>
      </c>
      <c r="T87" s="30"/>
      <c r="U87" s="35">
        <f>SUM(U9:U86)</f>
        <v>215704278406</v>
      </c>
      <c r="W87" s="43">
        <f>SUM(W9:W86)</f>
        <v>0.95923354395460769</v>
      </c>
    </row>
    <row r="88" spans="1:23" ht="13.5" thickTop="1"/>
    <row r="89" spans="1:23"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1:23"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1:23">
      <c r="D91" s="38"/>
      <c r="E91" s="38"/>
      <c r="F91" s="37">
        <v>149679214989</v>
      </c>
      <c r="G91" s="38"/>
      <c r="H91" s="37">
        <v>-2948344799</v>
      </c>
      <c r="I91" s="38"/>
      <c r="J91" s="37"/>
      <c r="K91" s="38"/>
      <c r="L91" s="38"/>
      <c r="M91" s="38"/>
      <c r="N91" s="37">
        <v>66575623332</v>
      </c>
      <c r="O91" s="37"/>
      <c r="P91" s="37"/>
      <c r="Q91" s="37">
        <v>108283402815</v>
      </c>
      <c r="R91" s="37"/>
      <c r="S91" s="37">
        <v>40845252259</v>
      </c>
      <c r="T91" s="38"/>
      <c r="U91" s="38"/>
      <c r="V91" s="38"/>
      <c r="W91" s="38"/>
    </row>
    <row r="92" spans="1:23"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7"/>
      <c r="O92" s="37"/>
      <c r="P92" s="37"/>
      <c r="Q92" s="37"/>
      <c r="R92" s="37"/>
      <c r="S92" s="37"/>
      <c r="T92" s="38"/>
      <c r="U92" s="38"/>
      <c r="V92" s="38"/>
      <c r="W92" s="38"/>
    </row>
    <row r="93" spans="1:23"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7"/>
      <c r="O93" s="37"/>
      <c r="P93" s="37"/>
      <c r="Q93" s="37">
        <f>P87-Q91</f>
        <v>0</v>
      </c>
      <c r="R93" s="37"/>
      <c r="S93" s="37"/>
      <c r="T93" s="38"/>
      <c r="U93" s="38"/>
      <c r="V93" s="38"/>
      <c r="W93" s="38"/>
    </row>
    <row r="94" spans="1:23">
      <c r="D94" s="38"/>
      <c r="E94" s="38"/>
      <c r="F94" s="38"/>
      <c r="G94" s="38"/>
      <c r="H94" s="68">
        <f>H87-H91</f>
        <v>0</v>
      </c>
      <c r="I94" s="38"/>
      <c r="J94" s="68"/>
      <c r="K94" s="38"/>
      <c r="L94" s="38"/>
      <c r="M94" s="38"/>
      <c r="N94" s="40">
        <f>N87-N91</f>
        <v>0</v>
      </c>
      <c r="O94" s="38"/>
      <c r="P94" s="38"/>
      <c r="Q94" s="38"/>
      <c r="R94" s="38"/>
      <c r="S94" s="40">
        <f>S87-S91</f>
        <v>0</v>
      </c>
      <c r="T94" s="38"/>
      <c r="U94" s="38"/>
      <c r="V94" s="38"/>
      <c r="W94" s="38"/>
    </row>
    <row r="95" spans="1:23">
      <c r="D95" s="38"/>
      <c r="E95" s="38"/>
      <c r="F95" s="68">
        <f>F87-F91</f>
        <v>0</v>
      </c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1:23"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6:23"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6:23"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6:23"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6:23"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6:23"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6:23">
      <c r="Q102" s="39">
        <v>152576941693</v>
      </c>
    </row>
  </sheetData>
  <mergeCells count="168">
    <mergeCell ref="A84:B84"/>
    <mergeCell ref="P84:Q84"/>
    <mergeCell ref="A85:B85"/>
    <mergeCell ref="P85:Q85"/>
    <mergeCell ref="A86:B86"/>
    <mergeCell ref="P86:Q86"/>
    <mergeCell ref="A87:B87"/>
    <mergeCell ref="P87:Q87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Narges Ghasemi</cp:lastModifiedBy>
  <cp:lastPrinted>2025-10-27T14:51:30Z</cp:lastPrinted>
  <dcterms:created xsi:type="dcterms:W3CDTF">2025-10-27T14:50:11Z</dcterms:created>
  <dcterms:modified xsi:type="dcterms:W3CDTF">2025-10-29T09:13:41Z</dcterms:modified>
</cp:coreProperties>
</file>