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Ghasemi\Desktop\"/>
    </mc:Choice>
  </mc:AlternateContent>
  <xr:revisionPtr revIDLastSave="0" documentId="13_ncr:1_{D4BF7324-7AC2-4A58-AD21-D9CBF5CB39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مشتقه'!$A$1:$AX$73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بانکی'!$A$1:$K$11</definedName>
    <definedName name="_xlnm.Print_Area" localSheetId="10">'درآمد سرمایه گذاری در اوراق به'!$A$1:$S$8</definedName>
    <definedName name="_xlnm.Print_Area" localSheetId="8">'درآمد سرمایه گذاری در سهام'!$A$1:$X$91</definedName>
    <definedName name="_xlnm.Print_Area" localSheetId="9">'درآمد سرمایه گذاری در صندوق'!$A$1:$W$8</definedName>
    <definedName name="_xlnm.Print_Area" localSheetId="14">'درآمد سود سهام'!$A$1:$T$54</definedName>
    <definedName name="_xlnm.Print_Area" localSheetId="15">'درآمد سود صندوق'!$A$1:$L$7</definedName>
    <definedName name="_xlnm.Print_Area" localSheetId="20">'درآمد ناشی از تغییر قیمت اوراق'!$A$1:$S$66</definedName>
    <definedName name="_xlnm.Print_Area" localSheetId="18">'درآمد ناشی از فروش'!$A$1:$S$62</definedName>
    <definedName name="_xlnm.Print_Area" localSheetId="13">'سایر درآمدها'!$A$1:$G$11</definedName>
    <definedName name="_xlnm.Print_Area" localSheetId="6">سپرده!$A$1:$M$11</definedName>
    <definedName name="_xlnm.Print_Area" localSheetId="1">سهام!$A$1:$AC$68</definedName>
    <definedName name="_xlnm.Print_Area" localSheetId="16">'سود اوراق بهادار'!$A$1:$T$7</definedName>
    <definedName name="_xlnm.Print_Area" localSheetId="17">'سود سپرده بانکی'!$A$1:$N$11</definedName>
    <definedName name="_xlnm.Print_Area" localSheetId="0">'صورت وضعیت'!$A$1:$C$3</definedName>
    <definedName name="_xlnm.Print_Area" localSheetId="11">'مبالغ تخصیصی اوراق'!$A$1:$R$77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2" i="15" l="1"/>
  <c r="AB9" i="2"/>
  <c r="I61" i="21"/>
  <c r="Q63" i="21"/>
  <c r="I8" i="21"/>
  <c r="Q8" i="21"/>
  <c r="Q61" i="19"/>
  <c r="I59" i="19"/>
  <c r="Q59" i="19"/>
  <c r="Q8" i="19"/>
  <c r="I8" i="19"/>
  <c r="M8" i="18"/>
  <c r="G8" i="18"/>
  <c r="M20" i="15"/>
  <c r="S8" i="15"/>
  <c r="F12" i="8"/>
  <c r="F8" i="8"/>
  <c r="J10" i="7"/>
  <c r="J9" i="7"/>
  <c r="J8" i="7"/>
  <c r="F91" i="9" l="1"/>
  <c r="D91" i="9"/>
  <c r="L91" i="9"/>
  <c r="W91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76" i="9"/>
  <c r="W77" i="9"/>
  <c r="W78" i="9"/>
  <c r="W79" i="9"/>
  <c r="W80" i="9"/>
  <c r="W81" i="9"/>
  <c r="W82" i="9"/>
  <c r="W83" i="9"/>
  <c r="W84" i="9"/>
  <c r="W85" i="9"/>
  <c r="W86" i="9"/>
  <c r="W87" i="9"/>
  <c r="W88" i="9"/>
  <c r="W89" i="9"/>
  <c r="W90" i="9"/>
  <c r="W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" i="9"/>
  <c r="J9" i="8"/>
  <c r="J10" i="8"/>
  <c r="J11" i="8"/>
  <c r="J12" i="8"/>
  <c r="J25" i="8"/>
  <c r="F11" i="8"/>
  <c r="U87" i="9"/>
  <c r="Q97" i="9"/>
  <c r="N91" i="9"/>
  <c r="N97" i="9" s="1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91" i="9" s="1"/>
  <c r="F13" i="8" s="1"/>
  <c r="F22" i="8" s="1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79" i="9"/>
  <c r="U80" i="9"/>
  <c r="U81" i="9"/>
  <c r="U82" i="9"/>
  <c r="U83" i="9"/>
  <c r="U84" i="9"/>
  <c r="U85" i="9"/>
  <c r="U86" i="9"/>
  <c r="U88" i="9"/>
  <c r="U89" i="9"/>
  <c r="U90" i="9"/>
  <c r="U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" i="9"/>
  <c r="S91" i="9"/>
  <c r="S97" i="9" s="1"/>
  <c r="P91" i="9"/>
  <c r="H91" i="9"/>
  <c r="H98" i="9" s="1"/>
  <c r="F98" i="9"/>
  <c r="D98" i="9"/>
  <c r="F11" i="13"/>
  <c r="J11" i="13"/>
  <c r="D11" i="13"/>
  <c r="H11" i="13"/>
  <c r="J10" i="13"/>
  <c r="J9" i="13"/>
  <c r="J8" i="13"/>
  <c r="F10" i="13"/>
  <c r="F9" i="13"/>
  <c r="F8" i="13"/>
  <c r="D19" i="14"/>
  <c r="F20" i="14"/>
  <c r="F18" i="14"/>
  <c r="F11" i="14"/>
  <c r="D11" i="14"/>
  <c r="Q59" i="15"/>
  <c r="S62" i="15"/>
  <c r="O63" i="15"/>
  <c r="I62" i="15"/>
  <c r="K54" i="15"/>
  <c r="M54" i="15"/>
  <c r="M9" i="15"/>
  <c r="M10" i="15"/>
  <c r="M11" i="15"/>
  <c r="M12" i="15"/>
  <c r="M13" i="15"/>
  <c r="M14" i="15"/>
  <c r="M15" i="15"/>
  <c r="M16" i="15"/>
  <c r="M17" i="15"/>
  <c r="M18" i="15"/>
  <c r="M19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8" i="15"/>
  <c r="Q54" i="15"/>
  <c r="O54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46" i="15"/>
  <c r="S47" i="15"/>
  <c r="S48" i="15"/>
  <c r="S49" i="15"/>
  <c r="S50" i="15"/>
  <c r="S51" i="15"/>
  <c r="S52" i="15"/>
  <c r="S53" i="15"/>
  <c r="I54" i="15"/>
  <c r="C11" i="18"/>
  <c r="G11" i="18"/>
  <c r="I11" i="18"/>
  <c r="M11" i="18"/>
  <c r="M18" i="18" s="1"/>
  <c r="K18" i="18" s="1"/>
  <c r="K11" i="18"/>
  <c r="E11" i="18"/>
  <c r="C17" i="18"/>
  <c r="G18" i="18"/>
  <c r="I17" i="18"/>
  <c r="G10" i="18"/>
  <c r="M10" i="18"/>
  <c r="G9" i="18"/>
  <c r="M9" i="18"/>
  <c r="E71" i="19"/>
  <c r="E69" i="19"/>
  <c r="G69" i="19"/>
  <c r="I69" i="19"/>
  <c r="Q69" i="19"/>
  <c r="O69" i="19"/>
  <c r="M70" i="19"/>
  <c r="M69" i="19"/>
  <c r="E62" i="19"/>
  <c r="G62" i="19"/>
  <c r="I62" i="19"/>
  <c r="M62" i="19"/>
  <c r="O62" i="19"/>
  <c r="Q62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2" i="19"/>
  <c r="Q53" i="19"/>
  <c r="Q54" i="19"/>
  <c r="Q55" i="19"/>
  <c r="Q56" i="19"/>
  <c r="Q57" i="19"/>
  <c r="Q58" i="19"/>
  <c r="Q60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60" i="19"/>
  <c r="I61" i="19"/>
  <c r="O66" i="21"/>
  <c r="O73" i="21" s="1"/>
  <c r="I73" i="21"/>
  <c r="G73" i="21"/>
  <c r="E74" i="21"/>
  <c r="E72" i="21"/>
  <c r="M73" i="21"/>
  <c r="M66" i="21"/>
  <c r="M74" i="21" s="1"/>
  <c r="I51" i="21"/>
  <c r="G66" i="21"/>
  <c r="I9" i="21"/>
  <c r="I10" i="21"/>
  <c r="I11" i="21"/>
  <c r="I12" i="21"/>
  <c r="I13" i="21"/>
  <c r="I66" i="21" s="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2" i="21"/>
  <c r="I53" i="21"/>
  <c r="I54" i="21"/>
  <c r="I55" i="21"/>
  <c r="I56" i="21"/>
  <c r="I57" i="21"/>
  <c r="I58" i="21"/>
  <c r="I59" i="21"/>
  <c r="I60" i="21"/>
  <c r="I62" i="21"/>
  <c r="I63" i="21"/>
  <c r="I64" i="21"/>
  <c r="I65" i="21"/>
  <c r="Q9" i="21"/>
  <c r="Q10" i="21"/>
  <c r="Q11" i="21"/>
  <c r="Q12" i="21"/>
  <c r="Q66" i="21" s="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58" i="21"/>
  <c r="Q59" i="21"/>
  <c r="Q60" i="21"/>
  <c r="Q61" i="21"/>
  <c r="Q62" i="21"/>
  <c r="Q64" i="21"/>
  <c r="Q65" i="21"/>
  <c r="E66" i="21"/>
  <c r="J11" i="7"/>
  <c r="J18" i="7" s="1"/>
  <c r="H11" i="7"/>
  <c r="H18" i="7" s="1"/>
  <c r="F11" i="7"/>
  <c r="F18" i="7" s="1"/>
  <c r="D11" i="7"/>
  <c r="D19" i="7" s="1"/>
  <c r="L9" i="7"/>
  <c r="L11" i="7" s="1"/>
  <c r="L10" i="7"/>
  <c r="L8" i="7"/>
  <c r="D17" i="7"/>
  <c r="H11" i="8" l="1"/>
  <c r="H8" i="8"/>
  <c r="H12" i="8"/>
  <c r="H10" i="8"/>
  <c r="H9" i="8"/>
  <c r="J8" i="8"/>
  <c r="J13" i="8" s="1"/>
  <c r="Q73" i="21"/>
  <c r="J91" i="9"/>
  <c r="S54" i="15"/>
  <c r="H13" i="8" l="1"/>
  <c r="AB68" i="2" l="1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H68" i="2"/>
  <c r="J68" i="2"/>
  <c r="N68" i="2"/>
  <c r="N76" i="2" s="1"/>
  <c r="R68" i="2"/>
  <c r="R76" i="2" s="1"/>
  <c r="Z68" i="2"/>
  <c r="Z77" i="2"/>
  <c r="X78" i="2"/>
  <c r="X77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9" i="2"/>
  <c r="X68" i="2" l="1"/>
  <c r="H80" i="2"/>
  <c r="Z79" i="2"/>
  <c r="J80" i="2"/>
</calcChain>
</file>

<file path=xl/sharedStrings.xml><?xml version="1.0" encoding="utf-8"?>
<sst xmlns="http://schemas.openxmlformats.org/spreadsheetml/2006/main" count="718" uniqueCount="265">
  <si>
    <t>صندوق سرمایه‌گذاری مشترک بانک اقتصاد نوین</t>
  </si>
  <si>
    <t>صورت وضعیت پرتفوی</t>
  </si>
  <si>
    <t>برای ماه منتهی به 1404/08/30</t>
  </si>
  <si>
    <t>-1</t>
  </si>
  <si>
    <t>سرمایه گذاری ها</t>
  </si>
  <si>
    <t>-1-1</t>
  </si>
  <si>
    <t>سرمایه گذاری در سهام و حق تقدم سهام</t>
  </si>
  <si>
    <t>1404/07/30</t>
  </si>
  <si>
    <t>تغییرات طی دوره</t>
  </si>
  <si>
    <t>1404/08/30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</si>
  <si>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</si>
  <si>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</si>
  <si>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</si>
  <si>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</si>
  <si>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</si>
  <si>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</si>
  <si>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</si>
  <si>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</si>
  <si>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آریان کیمیا تک</t>
  </si>
  <si>
    <t>اخشان خراسان</t>
  </si>
  <si>
    <t>ایران‌ خودرو</t>
  </si>
  <si>
    <t>ایران‌یاساتایرورابر</t>
  </si>
  <si>
    <t>ایمن خودرو شرق</t>
  </si>
  <si>
    <t>بانک صادرات ایران</t>
  </si>
  <si>
    <t>بانک ملت</t>
  </si>
  <si>
    <t>بانک‌اقتصادنوین‌</t>
  </si>
  <si>
    <t>بیمه اتکایی ایران معین</t>
  </si>
  <si>
    <t>بیمه دانا</t>
  </si>
  <si>
    <t>پارس‌ مینو</t>
  </si>
  <si>
    <t>پالایش نفت اصفهان</t>
  </si>
  <si>
    <t>پالایش نفت بندرعباس</t>
  </si>
  <si>
    <t>پتروشیمی پارس</t>
  </si>
  <si>
    <t>پتروشیمی پردیس</t>
  </si>
  <si>
    <t>پویا</t>
  </si>
  <si>
    <t>پویا زرکان آق دره</t>
  </si>
  <si>
    <t>تامین سرمایه نوین</t>
  </si>
  <si>
    <t>تایدواترخاورمیانه</t>
  </si>
  <si>
    <t>توسعه معادن وص.معدنی خاورمیانه</t>
  </si>
  <si>
    <t>توسعه نیشکر و  صنایع جانبی</t>
  </si>
  <si>
    <t>تولید انرژی برق شمس پاسارگاد</t>
  </si>
  <si>
    <t>تولیدی برنا باطری</t>
  </si>
  <si>
    <t>چینی ایران</t>
  </si>
  <si>
    <t>ح .بیمه ایران - معین</t>
  </si>
  <si>
    <t>داروسازی‌ سینا</t>
  </si>
  <si>
    <t>دارویی و نهاده های زاگرس دارو</t>
  </si>
  <si>
    <t>سرمایه گذاری دارویی تامین</t>
  </si>
  <si>
    <t>سرمایه‌ گذاری‌ آتیه‌ دماوند</t>
  </si>
  <si>
    <t>سرمایه‌گذاری‌صندوق‌بازنشستگی‌</t>
  </si>
  <si>
    <t>سرمایه‌گذاری‌غدیر(هلدینگ‌</t>
  </si>
  <si>
    <t>سرمایه‌گذاری‌نیرو</t>
  </si>
  <si>
    <t>سیمان ساوه</t>
  </si>
  <si>
    <t>سیمان فارس نو</t>
  </si>
  <si>
    <t>سیمان ممتازان کرمان</t>
  </si>
  <si>
    <t>سیمان‌ شرق‌</t>
  </si>
  <si>
    <t>سیمان‌ صوفیان‌</t>
  </si>
  <si>
    <t>سیمان‌سپاهان‌</t>
  </si>
  <si>
    <t>سیمان‌هرمزگان‌</t>
  </si>
  <si>
    <t>صبا فولاد خلیج فارس</t>
  </si>
  <si>
    <t>صنایع غذایی رضوی</t>
  </si>
  <si>
    <t>فرآورده های دامی ولبنی دالاهو</t>
  </si>
  <si>
    <t>فولاد مبارکه اصفهان</t>
  </si>
  <si>
    <t>قند لرستان‌</t>
  </si>
  <si>
    <t>گسترش نفت و گاز پارسیان</t>
  </si>
  <si>
    <t>مدیریت نیروگاهی ایرانیان مپنا</t>
  </si>
  <si>
    <t>معدنکاران نسوز</t>
  </si>
  <si>
    <t>ملی‌ صنایع‌ مس‌ ایران‌</t>
  </si>
  <si>
    <t>مولد نیروگاهی تجارت فارس</t>
  </si>
  <si>
    <t>نفت سپاهان</t>
  </si>
  <si>
    <t>نیروکلر</t>
  </si>
  <si>
    <t>کاشی‌ وسرامیک‌ حافظ‌</t>
  </si>
  <si>
    <t>کانی کربن طبس</t>
  </si>
  <si>
    <t>کلر پارس</t>
  </si>
  <si>
    <t>کویر تایر</t>
  </si>
  <si>
    <t>کشت وصنعت و دامپروری پگاه فارس</t>
  </si>
  <si>
    <t>س. و توسعه صنایع لاستیک</t>
  </si>
  <si>
    <t>نفت ایرانول</t>
  </si>
  <si>
    <t>پاکدیس</t>
  </si>
  <si>
    <t>جمع</t>
  </si>
  <si>
    <t>اطلاعات آماری مرتبط با اوراق اختیار فروش تبعی خریداری شده توسط صندوق سرمایه گذاری: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</si>
  <si>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</si>
  <si>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</si>
  <si>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</si>
  <si>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</si>
  <si>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</si>
  <si>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</si>
  <si>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</si>
  <si>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</si>
  <si>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</si>
  <si>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</si>
  <si>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</si>
  <si>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</si>
  <si>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</si>
  <si>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</si>
  <si>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</si>
  <si>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</si>
  <si>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</si>
  <si>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</si>
  <si>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</si>
  <si>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</si>
  <si>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</si>
  <si>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</si>
  <si>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</si>
  <si>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</si>
  <si>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</si>
  <si>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</si>
  <si>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</si>
  <si>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</si>
  <si>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</si>
  <si>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</si>
  <si>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</si>
  <si>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</si>
  <si>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</si>
  <si>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</si>
  <si>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</si>
  <si>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</si>
  <si>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</si>
  <si>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</si>
  <si>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</si>
  <si>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</si>
  <si>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</si>
  <si>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</si>
  <si>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</si>
  <si>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</si>
  <si>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</si>
  <si>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</si>
  <si>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</si>
  <si>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</si>
  <si>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</si>
  <si>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</si>
  <si>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</si>
  <si>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</si>
  <si>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</si>
  <si>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</si>
  <si>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</si>
  <si>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</si>
  <si>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</si>
  <si>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</si>
  <si>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</si>
  <si>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سرمایه گذاری تامین اجتماعی</t>
  </si>
  <si>
    <t>پتروشیمی غدیر</t>
  </si>
  <si>
    <t>فولاد سیرجان ایرانیان</t>
  </si>
  <si>
    <t>تولید نیروی برق دماوند</t>
  </si>
  <si>
    <t>آلومینای ایران</t>
  </si>
  <si>
    <t>سرمایه‌گذاری‌ سپه‌</t>
  </si>
  <si>
    <t>ایران خودرو دیزل</t>
  </si>
  <si>
    <t>سرمایه گذاری خوارزمی</t>
  </si>
  <si>
    <t>فنرسازی‌خاور</t>
  </si>
  <si>
    <t>نورایستا پلاستیک</t>
  </si>
  <si>
    <t>گروه سرمایه گذاری سپهر صادرات</t>
  </si>
  <si>
    <t>توسعه مولد نیروگاهی جهرم</t>
  </si>
  <si>
    <t>کشتیرانی جمهوری اسلامی ایران</t>
  </si>
  <si>
    <t>صنایع ارتباطی آوا</t>
  </si>
  <si>
    <t>گروه مپنا (سهامی عام)</t>
  </si>
  <si>
    <t>سرمایه‌گذاری‌ سایپا</t>
  </si>
  <si>
    <t>پتروشیمی تندگویان</t>
  </si>
  <si>
    <t>کشاورزی مکانیزه اصفهان کشت</t>
  </si>
  <si>
    <t>صنایع شیمیایی کیمیاگران امروز</t>
  </si>
  <si>
    <t>نساجی بابکان</t>
  </si>
  <si>
    <t>س. صنایع‌شیمیایی‌ایران</t>
  </si>
  <si>
    <t>سایپا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</si>
  <si>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</si>
  <si>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</si>
  <si>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</si>
  <si>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</si>
  <si>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</si>
  <si>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</si>
  <si>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</si>
  <si>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</si>
  <si>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</si>
  <si>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</si>
  <si>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</si>
  <si>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</si>
  <si>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</si>
  <si>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</si>
  <si>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</si>
  <si>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ورقه الف</t>
  </si>
  <si>
    <t>ورقه ب</t>
  </si>
  <si>
    <t>شرکت مادر</t>
  </si>
  <si>
    <t>ورقه د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</si>
  <si>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</si>
  <si>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</si>
  <si>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</si>
  <si>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</si>
  <si>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</si>
  <si>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</si>
  <si>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</si>
  <si>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</si>
  <si>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</si>
  <si>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</si>
  <si>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سود سپرده بانکی و گواهی سپرده</t>
  </si>
  <si>
    <t>درصد سود به میانگین سپرده</t>
  </si>
  <si>
    <t>-5-2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</si>
  <si>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</si>
  <si>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</si>
  <si>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</si>
  <si>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</si>
  <si>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</si>
  <si>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</si>
  <si>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</si>
  <si>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1404/01/27</t>
  </si>
  <si>
    <t>1404/04/28</t>
  </si>
  <si>
    <t>1404/04/22</t>
  </si>
  <si>
    <t>1404/05/12</t>
  </si>
  <si>
    <t>1404/04/31</t>
  </si>
  <si>
    <t>1404/03/13</t>
  </si>
  <si>
    <t>1404/04/16</t>
  </si>
  <si>
    <t>1403/11/13</t>
  </si>
  <si>
    <t>1404/05/13</t>
  </si>
  <si>
    <t>1403/11/20</t>
  </si>
  <si>
    <t>1404/04/30</t>
  </si>
  <si>
    <t>1404/08/24</t>
  </si>
  <si>
    <t>1404/03/03</t>
  </si>
  <si>
    <t>1404/02/22</t>
  </si>
  <si>
    <t>1403/12/27</t>
  </si>
  <si>
    <t>1404/02/23</t>
  </si>
  <si>
    <t>1404/06/23</t>
  </si>
  <si>
    <t>1404/04/03</t>
  </si>
  <si>
    <t>1403/12/05</t>
  </si>
  <si>
    <t>1404/02/31</t>
  </si>
  <si>
    <t>1404/03/04</t>
  </si>
  <si>
    <t>1404/01/25</t>
  </si>
  <si>
    <t>1404/05/05</t>
  </si>
  <si>
    <t>1403/12/18</t>
  </si>
  <si>
    <t>1404/01/31</t>
  </si>
  <si>
    <t>1404/03/06</t>
  </si>
  <si>
    <t>1404/05/14</t>
  </si>
  <si>
    <t>1404/04/29</t>
  </si>
  <si>
    <t>1404/05/15</t>
  </si>
  <si>
    <t>1403/12/20</t>
  </si>
  <si>
    <t>1404/03/28</t>
  </si>
  <si>
    <t>1403/12/22</t>
  </si>
  <si>
    <t>1404/05/08</t>
  </si>
  <si>
    <t>1404/04/21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</si>
  <si>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</si>
  <si>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</si>
  <si>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</si>
  <si>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</si>
  <si>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</si>
  <si>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</si>
  <si>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</si>
  <si>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</si>
  <si>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</si>
  <si>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</si>
  <si>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</si>
  <si>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</si>
  <si>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</si>
  <si>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</si>
  <si>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</si>
  <si>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</si>
  <si>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</si>
  <si>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</si>
  <si>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</si>
  <si>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</si>
  <si>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</si>
  <si>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</si>
  <si>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</si>
  <si>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</si>
  <si>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</si>
  <si>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 xml:space="preserve"> به تاریخ 1404/08/30</t>
  </si>
  <si>
    <t>به تاریخ 1404/08/30</t>
  </si>
  <si>
    <t>بانک اقتصاد نوین</t>
  </si>
  <si>
    <t>بانک خاورمیانه</t>
  </si>
  <si>
    <t>بانک صادرات</t>
  </si>
  <si>
    <t>تعدیل کارمزد کارگزاری</t>
  </si>
  <si>
    <t>تنزیل سود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</si>
</sst>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_);[Red]\(#,##0.00\)%"/>
  </numFmts>
  <fonts count="12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sz val="10"/>
      <color theme="3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19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0" fontId="7" fillId="0" borderId="0" xfId="0" applyFont="1" applyAlignment="1">
      <alignment horizontal="left"/>
    </xf>
    <xf numFmtId="3" fontId="4" fillId="0" borderId="5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right" vertical="top"/>
    </xf>
    <xf numFmtId="0" fontId="0" fillId="0" borderId="2" xfId="0" applyBorder="1" applyAlignment="1">
      <alignment horizontal="center"/>
    </xf>
    <xf numFmtId="3" fontId="4" fillId="0" borderId="0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center" vertical="top"/>
    </xf>
    <xf numFmtId="164" fontId="0" fillId="0" borderId="0" xfId="1" applyNumberFormat="1" applyFont="1" applyAlignment="1">
      <alignment horizontal="center"/>
    </xf>
    <xf numFmtId="10" fontId="5" fillId="0" borderId="0" xfId="2" applyNumberFormat="1" applyFont="1" applyFill="1" applyBorder="1" applyAlignment="1">
      <alignment horizontal="center" vertical="top"/>
    </xf>
    <xf numFmtId="10" fontId="4" fillId="0" borderId="7" xfId="2" applyNumberFormat="1" applyFont="1" applyFill="1" applyBorder="1" applyAlignment="1">
      <alignment horizontal="center" vertical="top"/>
    </xf>
    <xf numFmtId="38" fontId="5" fillId="0" borderId="2" xfId="0" applyNumberFormat="1" applyFont="1" applyFill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5" fillId="0" borderId="2" xfId="0" applyNumberFormat="1" applyFont="1" applyFill="1" applyBorder="1" applyAlignment="1">
      <alignment horizontal="center" vertical="top"/>
    </xf>
    <xf numFmtId="38" fontId="0" fillId="0" borderId="0" xfId="0" applyNumberFormat="1" applyAlignment="1">
      <alignment horizontal="center"/>
    </xf>
    <xf numFmtId="38" fontId="5" fillId="0" borderId="0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Alignment="1">
      <alignment horizontal="right" vertical="top"/>
    </xf>
    <xf numFmtId="38" fontId="5" fillId="0" borderId="0" xfId="0" applyNumberFormat="1" applyFont="1" applyFill="1" applyAlignment="1">
      <alignment horizontal="center" vertical="top"/>
    </xf>
    <xf numFmtId="38" fontId="5" fillId="0" borderId="0" xfId="0" applyNumberFormat="1" applyFont="1" applyFill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8" fontId="5" fillId="0" borderId="4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center" vertical="top"/>
    </xf>
    <xf numFmtId="38" fontId="5" fillId="0" borderId="4" xfId="0" applyNumberFormat="1" applyFont="1" applyFill="1" applyBorder="1" applyAlignment="1">
      <alignment horizontal="right" vertical="top"/>
    </xf>
    <xf numFmtId="38" fontId="5" fillId="0" borderId="4" xfId="0" applyNumberFormat="1" applyFont="1" applyFill="1" applyBorder="1" applyAlignment="1">
      <alignment horizontal="center" vertical="top"/>
    </xf>
    <xf numFmtId="164" fontId="9" fillId="0" borderId="0" xfId="1" applyNumberFormat="1" applyFont="1" applyAlignment="1">
      <alignment horizontal="left"/>
    </xf>
    <xf numFmtId="164" fontId="9" fillId="0" borderId="0" xfId="1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left"/>
    </xf>
    <xf numFmtId="10" fontId="5" fillId="0" borderId="2" xfId="2" applyNumberFormat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center"/>
    </xf>
    <xf numFmtId="38" fontId="5" fillId="0" borderId="0" xfId="0" applyNumberFormat="1" applyFont="1" applyFill="1" applyAlignment="1">
      <alignment horizontal="right" vertical="top"/>
    </xf>
    <xf numFmtId="38" fontId="4" fillId="0" borderId="0" xfId="0" applyNumberFormat="1" applyFont="1" applyFill="1" applyBorder="1" applyAlignment="1">
      <alignment horizontal="right" vertical="top"/>
    </xf>
    <xf numFmtId="38" fontId="7" fillId="0" borderId="0" xfId="0" applyNumberFormat="1" applyFont="1" applyAlignment="1">
      <alignment horizontal="left"/>
    </xf>
    <xf numFmtId="38" fontId="4" fillId="0" borderId="5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center" vertical="center" wrapText="1"/>
    </xf>
    <xf numFmtId="38" fontId="4" fillId="0" borderId="7" xfId="0" applyNumberFormat="1" applyFont="1" applyFill="1" applyBorder="1" applyAlignment="1">
      <alignment horizontal="right" vertical="top"/>
    </xf>
    <xf numFmtId="38" fontId="9" fillId="0" borderId="0" xfId="0" applyNumberFormat="1" applyFont="1" applyAlignment="1">
      <alignment horizontal="left"/>
    </xf>
    <xf numFmtId="38" fontId="5" fillId="0" borderId="2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center" vertical="center"/>
    </xf>
    <xf numFmtId="38" fontId="4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8" fontId="4" fillId="0" borderId="5" xfId="0" applyNumberFormat="1" applyFont="1" applyFill="1" applyBorder="1" applyAlignment="1">
      <alignment horizontal="center" vertical="top"/>
    </xf>
    <xf numFmtId="0" fontId="10" fillId="0" borderId="0" xfId="0" applyFont="1" applyAlignment="1">
      <alignment horizontal="left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7" fillId="0" borderId="0" xfId="0" applyFont="1" applyBorder="1" applyAlignment="1">
      <alignment horizontal="left"/>
    </xf>
    <xf numFmtId="10" fontId="5" fillId="0" borderId="0" xfId="2" applyNumberFormat="1" applyFont="1" applyFill="1" applyAlignment="1">
      <alignment horizontal="center" vertical="top"/>
    </xf>
    <xf numFmtId="9" fontId="4" fillId="0" borderId="5" xfId="2" applyFont="1" applyFill="1" applyBorder="1" applyAlignment="1">
      <alignment horizontal="center" vertical="top"/>
    </xf>
    <xf numFmtId="38" fontId="5" fillId="0" borderId="0" xfId="0" applyNumberFormat="1" applyFont="1" applyFill="1" applyAlignment="1">
      <alignment horizontal="center" vertical="top"/>
    </xf>
    <xf numFmtId="0" fontId="9" fillId="0" borderId="0" xfId="0" applyFont="1" applyFill="1" applyAlignment="1">
      <alignment horizontal="left"/>
    </xf>
    <xf numFmtId="3" fontId="9" fillId="0" borderId="0" xfId="0" applyNumberFormat="1" applyFont="1" applyFill="1" applyAlignment="1">
      <alignment horizontal="left"/>
    </xf>
    <xf numFmtId="9" fontId="4" fillId="0" borderId="7" xfId="2" applyFont="1" applyFill="1" applyBorder="1" applyAlignment="1">
      <alignment horizontal="center" vertical="top"/>
    </xf>
    <xf numFmtId="4" fontId="5" fillId="0" borderId="0" xfId="0" applyNumberFormat="1" applyFont="1" applyFill="1" applyBorder="1" applyAlignment="1">
      <alignment horizontal="center" vertical="center"/>
    </xf>
    <xf numFmtId="10" fontId="4" fillId="0" borderId="7" xfId="2" applyNumberFormat="1" applyFont="1" applyFill="1" applyBorder="1" applyAlignment="1">
      <alignment horizontal="center" vertical="center"/>
    </xf>
    <xf numFmtId="10" fontId="5" fillId="0" borderId="0" xfId="2" applyNumberFormat="1" applyFont="1" applyFill="1" applyBorder="1" applyAlignment="1">
      <alignment horizontal="center" vertical="center"/>
    </xf>
    <xf numFmtId="165" fontId="5" fillId="0" borderId="0" xfId="2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Alignment="1">
      <alignment horizontal="right" vertical="top"/>
    </xf>
    <xf numFmtId="38" fontId="4" fillId="0" borderId="7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38" fontId="0" fillId="0" borderId="0" xfId="0" applyNumberFormat="1" applyFill="1" applyAlignment="1">
      <alignment horizontal="center"/>
    </xf>
    <xf numFmtId="38" fontId="0" fillId="0" borderId="0" xfId="0" applyNumberFormat="1" applyFill="1" applyAlignment="1">
      <alignment horizontal="lef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38" fontId="5" fillId="0" borderId="0" xfId="0" applyNumberFormat="1" applyFont="1" applyFill="1" applyBorder="1" applyAlignment="1">
      <alignment vertical="top"/>
    </xf>
    <xf numFmtId="38" fontId="4" fillId="0" borderId="7" xfId="0" applyNumberFormat="1" applyFont="1" applyFill="1" applyBorder="1" applyAlignment="1">
      <alignment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5" fillId="0" borderId="0" xfId="0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center" vertical="top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38" fontId="5" fillId="0" borderId="0" xfId="0" applyNumberFormat="1" applyFont="1" applyFill="1" applyAlignment="1">
      <alignment horizontal="right" vertical="top"/>
    </xf>
    <xf numFmtId="38" fontId="5" fillId="0" borderId="0" xfId="0" applyNumberFormat="1" applyFont="1" applyFill="1" applyBorder="1" applyAlignment="1">
      <alignment horizontal="right" vertical="top"/>
    </xf>
    <xf numFmtId="38" fontId="4" fillId="0" borderId="7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Alignment="1">
      <alignment horizontal="center" vertical="top"/>
    </xf>
    <xf numFmtId="38" fontId="5" fillId="0" borderId="2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1</xdr:row>
      <xdr:rowOff>790575</xdr:rowOff>
    </xdr:from>
    <xdr:to>
      <xdr:col>1</xdr:col>
      <xdr:colOff>2104757</xdr:colOff>
      <xdr:row>2</xdr:row>
      <xdr:rowOff>594097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5E2308-68A7-4BCA-968E-11EB188BC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467593" y="876300"/>
          <a:ext cx="1304657" cy="1365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"/>
  <sheetViews>
    <sheetView rightToLeft="1" tabSelected="1" workbookViewId="0">
      <selection activeCell="K11" sqref="K11"/>
    </sheetView>
  </sheetViews>
  <sheetFormatPr defaultRowHeight="12.75" x14ac:dyDescent="0.2"/>
  <cols>
    <col min="1" max="1" width="16" customWidth="1"/>
    <col min="2" max="2" width="45.42578125" customWidth="1"/>
    <col min="3" max="3" width="10.28515625" customWidth="1"/>
  </cols>
  <sheetData>
    <row r="1" spans="1:3" ht="7.35" customHeight="1" x14ac:dyDescent="0.2"/>
    <row r="2" spans="1:3" ht="123.6" customHeight="1" x14ac:dyDescent="0.2">
      <c r="B2" s="94"/>
    </row>
    <row r="3" spans="1:3" ht="123.6" customHeight="1" x14ac:dyDescent="0.2">
      <c r="B3" s="94"/>
    </row>
    <row r="6" spans="1:3" ht="25.5" x14ac:dyDescent="0.2">
      <c r="A6" s="93" t="s">
        <v>0</v>
      </c>
      <c r="B6" s="93"/>
      <c r="C6" s="93"/>
    </row>
    <row r="7" spans="1:3" ht="25.5" x14ac:dyDescent="0.2">
      <c r="A7" s="93" t="s">
        <v>1</v>
      </c>
      <c r="B7" s="93"/>
      <c r="C7" s="93"/>
    </row>
    <row r="8" spans="1:3" ht="25.5" x14ac:dyDescent="0.2">
      <c r="A8" s="93" t="s">
        <v>258</v>
      </c>
      <c r="B8" s="93"/>
      <c r="C8" s="93"/>
    </row>
  </sheetData>
  <mergeCells count="4">
    <mergeCell ref="A6:C6"/>
    <mergeCell ref="A7:C7"/>
    <mergeCell ref="A8:C8"/>
    <mergeCell ref="B2:B3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activeCell="J26" sqref="J26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5.5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</row>
    <row r="2" spans="1:22" ht="25.5" x14ac:dyDescent="0.2">
      <c r="A2" s="93" t="s">
        <v>115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</row>
    <row r="3" spans="1:22" ht="25.5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</row>
    <row r="5" spans="1:22" ht="24" x14ac:dyDescent="0.2">
      <c r="A5" s="1" t="s">
        <v>160</v>
      </c>
      <c r="B5" s="104" t="s">
        <v>161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</row>
    <row r="6" spans="1:22" ht="21" x14ac:dyDescent="0.2">
      <c r="D6" s="102" t="s">
        <v>133</v>
      </c>
      <c r="E6" s="102"/>
      <c r="F6" s="102"/>
      <c r="G6" s="102"/>
      <c r="H6" s="102"/>
      <c r="I6" s="102"/>
      <c r="J6" s="102"/>
      <c r="K6" s="102"/>
      <c r="L6" s="102"/>
      <c r="N6" s="102" t="s">
        <v>134</v>
      </c>
      <c r="O6" s="102"/>
      <c r="P6" s="102"/>
      <c r="Q6" s="102"/>
      <c r="R6" s="102"/>
      <c r="S6" s="102"/>
      <c r="T6" s="102"/>
      <c r="U6" s="102"/>
      <c r="V6" s="102"/>
    </row>
    <row r="7" spans="1:22" ht="21" x14ac:dyDescent="0.2">
      <c r="D7" s="3"/>
      <c r="E7" s="3"/>
      <c r="F7" s="3"/>
      <c r="G7" s="3"/>
      <c r="H7" s="3"/>
      <c r="I7" s="3"/>
      <c r="J7" s="101" t="s">
        <v>77</v>
      </c>
      <c r="K7" s="101"/>
      <c r="L7" s="101"/>
      <c r="N7" s="3"/>
      <c r="O7" s="3"/>
      <c r="P7" s="3"/>
      <c r="Q7" s="3"/>
      <c r="R7" s="3"/>
      <c r="S7" s="3"/>
      <c r="T7" s="101" t="s">
        <v>77</v>
      </c>
      <c r="U7" s="101"/>
      <c r="V7" s="101"/>
    </row>
    <row r="8" spans="1:22" ht="21" x14ac:dyDescent="0.2">
      <c r="A8" s="98"/>
      <c r="B8" s="98"/>
      <c r="D8" s="2" t="s">
        <v>162</v>
      </c>
      <c r="F8" s="2" t="s">
        <v>136</v>
      </c>
      <c r="H8" s="2" t="s">
        <v>137</v>
      </c>
      <c r="J8" s="4" t="s">
        <v>112</v>
      </c>
      <c r="K8" s="3"/>
      <c r="L8" s="4" t="s">
        <v>119</v>
      </c>
      <c r="N8" s="2" t="s">
        <v>162</v>
      </c>
      <c r="P8" s="2" t="s">
        <v>136</v>
      </c>
      <c r="R8" s="2" t="s">
        <v>137</v>
      </c>
      <c r="T8" s="4" t="s">
        <v>112</v>
      </c>
      <c r="U8" s="3"/>
      <c r="V8" s="4" t="s">
        <v>119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activeCell="P18" sqref="P18:P19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5.5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18" ht="25.5" x14ac:dyDescent="0.2">
      <c r="A2" s="93" t="s">
        <v>115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18" ht="25.5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5" spans="1:18" ht="24" x14ac:dyDescent="0.2">
      <c r="A5" s="1" t="s">
        <v>163</v>
      </c>
      <c r="B5" s="104" t="s">
        <v>164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</row>
    <row r="6" spans="1:18" ht="21" x14ac:dyDescent="0.2">
      <c r="D6" s="102" t="s">
        <v>133</v>
      </c>
      <c r="E6" s="102"/>
      <c r="F6" s="102"/>
      <c r="G6" s="102"/>
      <c r="H6" s="102"/>
      <c r="I6" s="102"/>
      <c r="J6" s="102"/>
      <c r="L6" s="102" t="s">
        <v>134</v>
      </c>
      <c r="M6" s="102"/>
      <c r="N6" s="102"/>
      <c r="O6" s="102"/>
      <c r="P6" s="102"/>
      <c r="Q6" s="102"/>
      <c r="R6" s="102"/>
    </row>
    <row r="7" spans="1:18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 x14ac:dyDescent="0.2">
      <c r="A8" s="98"/>
      <c r="B8" s="98"/>
      <c r="D8" s="2" t="s">
        <v>165</v>
      </c>
      <c r="F8" s="2" t="s">
        <v>136</v>
      </c>
      <c r="H8" s="2" t="s">
        <v>137</v>
      </c>
      <c r="J8" s="2" t="s">
        <v>77</v>
      </c>
      <c r="L8" s="2" t="s">
        <v>165</v>
      </c>
      <c r="N8" s="2" t="s">
        <v>136</v>
      </c>
      <c r="P8" s="2" t="s">
        <v>137</v>
      </c>
      <c r="R8" s="2" t="s">
        <v>77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9"/>
  <sheetViews>
    <sheetView rightToLeft="1" topLeftCell="A22" workbookViewId="0">
      <selection activeCell="M12" sqref="M12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5.5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25.5" x14ac:dyDescent="0.2">
      <c r="A2" s="93" t="s">
        <v>115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7" ht="25.5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5" spans="1:17" ht="24" x14ac:dyDescent="0.2">
      <c r="A5" s="1" t="s">
        <v>166</v>
      </c>
      <c r="B5" s="104" t="s">
        <v>167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</row>
    <row r="6" spans="1:17" x14ac:dyDescent="0.2">
      <c r="A6" s="13"/>
      <c r="B6" s="13"/>
      <c r="M6" s="117" t="s">
        <v>168</v>
      </c>
      <c r="Q6" s="117" t="s">
        <v>169</v>
      </c>
    </row>
    <row r="7" spans="1:17" ht="21" x14ac:dyDescent="0.2">
      <c r="A7" s="98"/>
      <c r="B7" s="98"/>
      <c r="D7" s="2" t="s">
        <v>170</v>
      </c>
      <c r="F7" s="2" t="s">
        <v>171</v>
      </c>
      <c r="H7" s="2" t="s">
        <v>87</v>
      </c>
      <c r="J7" s="102" t="s">
        <v>172</v>
      </c>
      <c r="K7" s="102"/>
      <c r="M7" s="117"/>
      <c r="O7" s="2" t="s">
        <v>173</v>
      </c>
      <c r="Q7" s="117"/>
    </row>
    <row r="8" spans="1:17" ht="21" x14ac:dyDescent="0.2">
      <c r="A8" s="98"/>
      <c r="B8" s="98"/>
      <c r="D8" s="101" t="s">
        <v>174</v>
      </c>
      <c r="F8" s="4" t="s">
        <v>175</v>
      </c>
      <c r="H8" s="3"/>
      <c r="J8" s="3"/>
      <c r="K8" s="3"/>
      <c r="M8" s="3"/>
      <c r="O8" s="3"/>
      <c r="Q8" s="3"/>
    </row>
    <row r="9" spans="1:17" ht="21" x14ac:dyDescent="0.2">
      <c r="A9" s="98"/>
      <c r="B9" s="98"/>
      <c r="D9" s="102"/>
      <c r="F9" s="4" t="s">
        <v>176</v>
      </c>
    </row>
    <row r="10" spans="1:17" ht="21" x14ac:dyDescent="0.2">
      <c r="A10" s="98"/>
      <c r="B10" s="98"/>
      <c r="D10" s="101" t="s">
        <v>177</v>
      </c>
      <c r="F10" s="4" t="s">
        <v>175</v>
      </c>
    </row>
    <row r="11" spans="1:17" ht="21" x14ac:dyDescent="0.2">
      <c r="A11" s="98"/>
      <c r="B11" s="98"/>
      <c r="D11" s="102"/>
      <c r="F11" s="4" t="s">
        <v>178</v>
      </c>
    </row>
    <row r="12" spans="1:17" ht="189" x14ac:dyDescent="0.2">
      <c r="A12" s="114"/>
      <c r="B12" s="114"/>
      <c r="D12" s="10" t="s">
        <v>179</v>
      </c>
      <c r="F12" s="4" t="s">
        <v>180</v>
      </c>
    </row>
    <row r="13" spans="1:17" ht="21" x14ac:dyDescent="0.2">
      <c r="A13" s="114"/>
      <c r="B13" s="114"/>
      <c r="D13" s="115" t="s">
        <v>181</v>
      </c>
      <c r="F13" s="4" t="s">
        <v>182</v>
      </c>
    </row>
    <row r="14" spans="1:17" ht="21" x14ac:dyDescent="0.2">
      <c r="A14" s="114"/>
      <c r="B14" s="114"/>
      <c r="D14" s="116"/>
      <c r="F14" s="4" t="s">
        <v>183</v>
      </c>
    </row>
    <row r="15" spans="1:17" ht="21" x14ac:dyDescent="0.2">
      <c r="A15" s="114"/>
      <c r="B15" s="114"/>
      <c r="D15" s="116"/>
      <c r="F15" s="4" t="s">
        <v>184</v>
      </c>
    </row>
    <row r="16" spans="1:17" ht="21" x14ac:dyDescent="0.2">
      <c r="A16" s="114"/>
      <c r="B16" s="114"/>
      <c r="D16" s="117"/>
      <c r="F16" s="4" t="s">
        <v>185</v>
      </c>
    </row>
    <row r="17" spans="1:10" x14ac:dyDescent="0.2">
      <c r="A17" s="13"/>
      <c r="B17" s="13"/>
      <c r="D17" s="3"/>
      <c r="F17" s="3"/>
    </row>
    <row r="18" spans="1:10" ht="21" x14ac:dyDescent="0.2">
      <c r="A18" s="102" t="s">
        <v>186</v>
      </c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0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2"/>
  <sheetViews>
    <sheetView rightToLeft="1" workbookViewId="0">
      <selection activeCell="Q11" sqref="Q11"/>
    </sheetView>
  </sheetViews>
  <sheetFormatPr defaultRowHeight="12.75" x14ac:dyDescent="0.2"/>
  <cols>
    <col min="1" max="1" width="6.5703125" bestFit="1" customWidth="1"/>
    <col min="2" max="2" width="15.140625" customWidth="1"/>
    <col min="3" max="3" width="1.28515625" customWidth="1"/>
    <col min="4" max="4" width="16.85546875" bestFit="1" customWidth="1"/>
    <col min="5" max="5" width="1.28515625" customWidth="1"/>
    <col min="6" max="6" width="19.28515625" bestFit="1" customWidth="1"/>
    <col min="7" max="7" width="1.28515625" customWidth="1"/>
    <col min="8" max="8" width="16.85546875" bestFit="1" customWidth="1"/>
    <col min="9" max="9" width="1.28515625" customWidth="1"/>
    <col min="10" max="10" width="19.28515625" bestFit="1" customWidth="1"/>
    <col min="11" max="11" width="0.28515625" customWidth="1"/>
  </cols>
  <sheetData>
    <row r="1" spans="1:10" ht="25.5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25.5" x14ac:dyDescent="0.2">
      <c r="A2" s="93" t="s">
        <v>115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25.5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</row>
    <row r="5" spans="1:10" ht="24" x14ac:dyDescent="0.2">
      <c r="A5" s="1" t="s">
        <v>187</v>
      </c>
      <c r="B5" s="104" t="s">
        <v>188</v>
      </c>
      <c r="C5" s="104"/>
      <c r="D5" s="104"/>
      <c r="E5" s="104"/>
      <c r="F5" s="104"/>
      <c r="G5" s="104"/>
      <c r="H5" s="104"/>
      <c r="I5" s="104"/>
      <c r="J5" s="104"/>
    </row>
    <row r="6" spans="1:10" ht="21" x14ac:dyDescent="0.2">
      <c r="D6" s="102" t="s">
        <v>133</v>
      </c>
      <c r="E6" s="102"/>
      <c r="F6" s="102"/>
      <c r="H6" s="102" t="s">
        <v>134</v>
      </c>
      <c r="I6" s="102"/>
      <c r="J6" s="102"/>
    </row>
    <row r="7" spans="1:10" ht="42" x14ac:dyDescent="0.2">
      <c r="A7" s="98"/>
      <c r="B7" s="98"/>
      <c r="D7" s="10" t="s">
        <v>189</v>
      </c>
      <c r="E7" s="3"/>
      <c r="F7" s="10" t="s">
        <v>190</v>
      </c>
      <c r="H7" s="10" t="s">
        <v>189</v>
      </c>
      <c r="I7" s="3"/>
      <c r="J7" s="10" t="s">
        <v>190</v>
      </c>
    </row>
    <row r="8" spans="1:10" ht="18.75" x14ac:dyDescent="0.2">
      <c r="A8" s="95" t="s">
        <v>260</v>
      </c>
      <c r="B8" s="95"/>
      <c r="D8" s="5">
        <v>819798</v>
      </c>
      <c r="F8" s="51">
        <f>D8/D11</f>
        <v>7.4766933580285033E-4</v>
      </c>
      <c r="H8" s="5">
        <v>73446875</v>
      </c>
      <c r="J8" s="51">
        <f>H8/H11</f>
        <v>7.4009239483070893E-3</v>
      </c>
    </row>
    <row r="9" spans="1:10" ht="18.75" x14ac:dyDescent="0.2">
      <c r="A9" s="99" t="s">
        <v>261</v>
      </c>
      <c r="B9" s="99"/>
      <c r="D9" s="16">
        <v>0</v>
      </c>
      <c r="F9" s="71">
        <f>D9/D11</f>
        <v>0</v>
      </c>
      <c r="H9" s="7">
        <v>224350318</v>
      </c>
      <c r="J9" s="71">
        <f>H9/H11</f>
        <v>2.2606811267280071E-2</v>
      </c>
    </row>
    <row r="10" spans="1:10" ht="18.75" x14ac:dyDescent="0.2">
      <c r="A10" s="99" t="s">
        <v>262</v>
      </c>
      <c r="B10" s="99"/>
      <c r="D10" s="7">
        <v>1095651544</v>
      </c>
      <c r="F10" s="71">
        <f>D10/D11</f>
        <v>0.99925233066419716</v>
      </c>
      <c r="H10" s="7">
        <v>9626217094</v>
      </c>
      <c r="J10" s="71">
        <f>H10/H11</f>
        <v>0.96999226478441281</v>
      </c>
    </row>
    <row r="11" spans="1:10" s="17" customFormat="1" ht="21.75" thickBot="1" x14ac:dyDescent="0.25">
      <c r="A11" s="98"/>
      <c r="B11" s="98"/>
      <c r="D11" s="18">
        <f>SUM(D8:D10)</f>
        <v>1096471342</v>
      </c>
      <c r="F11" s="72">
        <f>SUM(F8:F10)</f>
        <v>1</v>
      </c>
      <c r="H11" s="18">
        <f>SUM(H8:H10)</f>
        <v>9924014287</v>
      </c>
      <c r="J11" s="72">
        <f>SUM(J8:J10)</f>
        <v>1</v>
      </c>
    </row>
    <row r="12" spans="1:10" ht="13.5" thickTop="1" x14ac:dyDescent="0.2"/>
  </sheetData>
  <mergeCells count="11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22"/>
  <sheetViews>
    <sheetView rightToLeft="1" workbookViewId="0">
      <selection activeCell="F23" sqref="F23"/>
    </sheetView>
  </sheetViews>
  <sheetFormatPr defaultRowHeight="12.75" x14ac:dyDescent="0.2"/>
  <cols>
    <col min="1" max="1" width="6.5703125" bestFit="1" customWidth="1"/>
    <col min="2" max="2" width="28.85546875" customWidth="1"/>
    <col min="3" max="3" width="1.28515625" customWidth="1"/>
    <col min="4" max="4" width="11.42578125" bestFit="1" customWidth="1"/>
    <col min="5" max="5" width="1.28515625" customWidth="1"/>
    <col min="6" max="6" width="13.42578125" bestFit="1" customWidth="1"/>
    <col min="7" max="7" width="0.28515625" customWidth="1"/>
  </cols>
  <sheetData>
    <row r="1" spans="1:6" ht="25.5" x14ac:dyDescent="0.2">
      <c r="A1" s="93" t="s">
        <v>0</v>
      </c>
      <c r="B1" s="93"/>
      <c r="C1" s="93"/>
      <c r="D1" s="93"/>
      <c r="E1" s="93"/>
      <c r="F1" s="93"/>
    </row>
    <row r="2" spans="1:6" ht="25.5" x14ac:dyDescent="0.2">
      <c r="A2" s="93" t="s">
        <v>115</v>
      </c>
      <c r="B2" s="93"/>
      <c r="C2" s="93"/>
      <c r="D2" s="93"/>
      <c r="E2" s="93"/>
      <c r="F2" s="93"/>
    </row>
    <row r="3" spans="1:6" ht="25.5" x14ac:dyDescent="0.2">
      <c r="A3" s="93" t="s">
        <v>2</v>
      </c>
      <c r="B3" s="93"/>
      <c r="C3" s="93"/>
      <c r="D3" s="93"/>
      <c r="E3" s="93"/>
      <c r="F3" s="93"/>
    </row>
    <row r="5" spans="1:6" ht="24" x14ac:dyDescent="0.2">
      <c r="A5" s="1" t="s">
        <v>191</v>
      </c>
      <c r="B5" s="104" t="s">
        <v>129</v>
      </c>
      <c r="C5" s="104"/>
      <c r="D5" s="104"/>
      <c r="E5" s="104"/>
      <c r="F5" s="104"/>
    </row>
    <row r="6" spans="1:6" ht="21" x14ac:dyDescent="0.2">
      <c r="D6" s="2" t="s">
        <v>133</v>
      </c>
      <c r="F6" s="2" t="s">
        <v>9</v>
      </c>
    </row>
    <row r="7" spans="1:6" ht="21" x14ac:dyDescent="0.2">
      <c r="A7" s="98"/>
      <c r="B7" s="98"/>
      <c r="D7" s="4" t="s">
        <v>112</v>
      </c>
      <c r="F7" s="4" t="s">
        <v>112</v>
      </c>
    </row>
    <row r="8" spans="1:6" ht="18.75" x14ac:dyDescent="0.2">
      <c r="A8" s="95" t="s">
        <v>129</v>
      </c>
      <c r="B8" s="95"/>
      <c r="D8" s="15">
        <v>0</v>
      </c>
      <c r="F8" s="5">
        <v>309644733</v>
      </c>
    </row>
    <row r="9" spans="1:6" ht="18.75" x14ac:dyDescent="0.2">
      <c r="A9" s="99" t="s">
        <v>264</v>
      </c>
      <c r="B9" s="99"/>
      <c r="D9" s="16">
        <v>0</v>
      </c>
      <c r="F9" s="7">
        <v>3003630</v>
      </c>
    </row>
    <row r="10" spans="1:6" ht="18.75" x14ac:dyDescent="0.2">
      <c r="A10" s="95" t="s">
        <v>263</v>
      </c>
      <c r="B10" s="95"/>
      <c r="D10" s="8">
        <v>27018963</v>
      </c>
      <c r="F10" s="8">
        <v>54191271</v>
      </c>
    </row>
    <row r="11" spans="1:6" s="17" customFormat="1" ht="21" x14ac:dyDescent="0.2">
      <c r="A11" s="98"/>
      <c r="B11" s="98"/>
      <c r="D11" s="18">
        <f>SUM(D8:D10)</f>
        <v>27018963</v>
      </c>
      <c r="F11" s="18">
        <f>SUM(F8:F10)</f>
        <v>366839634</v>
      </c>
    </row>
    <row r="12" spans="1:6" x14ac:dyDescent="0.2">
      <c r="A12" s="86"/>
      <c r="B12" s="86"/>
    </row>
    <row r="13" spans="1:6" x14ac:dyDescent="0.2">
      <c r="A13" s="86"/>
      <c r="B13" s="86"/>
      <c r="D13" s="48"/>
      <c r="E13" s="48"/>
      <c r="F13" s="48"/>
    </row>
    <row r="14" spans="1:6" x14ac:dyDescent="0.2">
      <c r="D14" s="50">
        <v>27018963</v>
      </c>
      <c r="E14" s="48"/>
      <c r="F14" s="48"/>
    </row>
    <row r="15" spans="1:6" x14ac:dyDescent="0.2">
      <c r="D15" s="48"/>
      <c r="E15" s="48"/>
      <c r="F15" s="50">
        <v>309644733</v>
      </c>
    </row>
    <row r="16" spans="1:6" x14ac:dyDescent="0.2">
      <c r="D16" s="48"/>
      <c r="E16" s="48"/>
      <c r="F16" s="50">
        <v>3003630</v>
      </c>
    </row>
    <row r="17" spans="4:6" x14ac:dyDescent="0.2">
      <c r="D17" s="48"/>
      <c r="E17" s="48"/>
      <c r="F17" s="50">
        <v>54191271</v>
      </c>
    </row>
    <row r="18" spans="4:6" x14ac:dyDescent="0.2">
      <c r="D18" s="48"/>
      <c r="E18" s="48"/>
      <c r="F18" s="50">
        <f>SUM(F15:F17)</f>
        <v>366839634</v>
      </c>
    </row>
    <row r="19" spans="4:6" x14ac:dyDescent="0.2">
      <c r="D19" s="50">
        <f>D11-D14</f>
        <v>0</v>
      </c>
      <c r="E19" s="48"/>
      <c r="F19" s="48"/>
    </row>
    <row r="20" spans="4:6" x14ac:dyDescent="0.2">
      <c r="D20" s="48"/>
      <c r="E20" s="48"/>
      <c r="F20" s="50">
        <f>F11-F18</f>
        <v>0</v>
      </c>
    </row>
    <row r="21" spans="4:6" x14ac:dyDescent="0.2">
      <c r="D21" s="48"/>
      <c r="E21" s="48"/>
      <c r="F21" s="48"/>
    </row>
    <row r="22" spans="4:6" x14ac:dyDescent="0.2">
      <c r="D22" s="48"/>
      <c r="E22" s="48"/>
      <c r="F22" s="48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73"/>
  <sheetViews>
    <sheetView rightToLeft="1" workbookViewId="0">
      <selection activeCell="M70" sqref="M70"/>
    </sheetView>
  </sheetViews>
  <sheetFormatPr defaultRowHeight="12.75" x14ac:dyDescent="0.2"/>
  <cols>
    <col min="1" max="1" width="23.710937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.140625" bestFit="1" customWidth="1"/>
    <col min="10" max="10" width="1.28515625" customWidth="1"/>
    <col min="11" max="11" width="13.5703125" bestFit="1" customWidth="1"/>
    <col min="12" max="12" width="1.28515625" customWidth="1"/>
    <col min="13" max="13" width="20.140625" bestFit="1" customWidth="1"/>
    <col min="14" max="14" width="1.28515625" customWidth="1"/>
    <col min="15" max="15" width="19.140625" bestFit="1" customWidth="1"/>
    <col min="16" max="16" width="1.28515625" customWidth="1"/>
    <col min="17" max="17" width="15" bestFit="1" customWidth="1"/>
    <col min="18" max="18" width="1.28515625" customWidth="1"/>
    <col min="19" max="19" width="20.140625" bestFit="1" customWidth="1"/>
    <col min="20" max="20" width="0.28515625" customWidth="1"/>
  </cols>
  <sheetData>
    <row r="1" spans="1:19" ht="25.5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19" ht="25.5" x14ac:dyDescent="0.2">
      <c r="A2" s="93" t="s">
        <v>115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ht="25.5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5" spans="1:19" ht="24" x14ac:dyDescent="0.2">
      <c r="A5" s="104" t="s">
        <v>135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</row>
    <row r="6" spans="1:19" ht="21" x14ac:dyDescent="0.2">
      <c r="A6" s="98"/>
      <c r="C6" s="102" t="s">
        <v>192</v>
      </c>
      <c r="D6" s="102"/>
      <c r="E6" s="102"/>
      <c r="F6" s="102"/>
      <c r="G6" s="102"/>
      <c r="I6" s="102" t="s">
        <v>133</v>
      </c>
      <c r="J6" s="102"/>
      <c r="K6" s="102"/>
      <c r="L6" s="102"/>
      <c r="M6" s="98"/>
      <c r="O6" s="102" t="s">
        <v>134</v>
      </c>
      <c r="P6" s="102"/>
      <c r="Q6" s="102"/>
      <c r="R6" s="102"/>
      <c r="S6" s="98"/>
    </row>
    <row r="7" spans="1:19" ht="50.25" customHeight="1" x14ac:dyDescent="0.2">
      <c r="A7" s="98"/>
      <c r="C7" s="10" t="s">
        <v>193</v>
      </c>
      <c r="D7" s="3"/>
      <c r="E7" s="10" t="s">
        <v>194</v>
      </c>
      <c r="F7" s="3"/>
      <c r="G7" s="10" t="s">
        <v>195</v>
      </c>
      <c r="I7" s="10" t="s">
        <v>196</v>
      </c>
      <c r="J7" s="3"/>
      <c r="K7" s="10" t="s">
        <v>197</v>
      </c>
      <c r="L7" s="3"/>
      <c r="M7" s="58" t="s">
        <v>198</v>
      </c>
      <c r="O7" s="10" t="s">
        <v>196</v>
      </c>
      <c r="P7" s="3"/>
      <c r="Q7" s="10" t="s">
        <v>197</v>
      </c>
      <c r="R7" s="3"/>
      <c r="S7" s="58" t="s">
        <v>198</v>
      </c>
    </row>
    <row r="8" spans="1:19" ht="18.75" x14ac:dyDescent="0.2">
      <c r="A8" s="12" t="s">
        <v>46</v>
      </c>
      <c r="C8" s="67" t="s">
        <v>199</v>
      </c>
      <c r="D8" s="23"/>
      <c r="E8" s="15">
        <v>800000</v>
      </c>
      <c r="F8" s="23"/>
      <c r="G8" s="15">
        <v>720</v>
      </c>
      <c r="I8" s="35">
        <v>0</v>
      </c>
      <c r="J8" s="36"/>
      <c r="K8" s="35">
        <v>0</v>
      </c>
      <c r="L8" s="36"/>
      <c r="M8" s="43">
        <f>I8+K8</f>
        <v>0</v>
      </c>
      <c r="N8" s="34"/>
      <c r="O8" s="33">
        <v>576000000</v>
      </c>
      <c r="P8" s="34"/>
      <c r="Q8" s="35">
        <v>0</v>
      </c>
      <c r="R8" s="34"/>
      <c r="S8" s="37">
        <f>O8+Q8</f>
        <v>576000000</v>
      </c>
    </row>
    <row r="9" spans="1:19" ht="18.75" x14ac:dyDescent="0.2">
      <c r="A9" s="6" t="s">
        <v>36</v>
      </c>
      <c r="C9" s="68" t="s">
        <v>200</v>
      </c>
      <c r="D9" s="23"/>
      <c r="E9" s="16">
        <v>4600000</v>
      </c>
      <c r="F9" s="23"/>
      <c r="G9" s="16">
        <v>1000</v>
      </c>
      <c r="I9" s="39">
        <v>0</v>
      </c>
      <c r="J9" s="36"/>
      <c r="K9" s="39">
        <v>0</v>
      </c>
      <c r="L9" s="36"/>
      <c r="M9" s="43">
        <f t="shared" ref="M9:M53" si="0">I9+K9</f>
        <v>0</v>
      </c>
      <c r="N9" s="34"/>
      <c r="O9" s="38">
        <v>4600000000</v>
      </c>
      <c r="P9" s="34"/>
      <c r="Q9" s="39">
        <v>0</v>
      </c>
      <c r="R9" s="34"/>
      <c r="S9" s="37">
        <f t="shared" ref="S9:S53" si="1">O9+Q9</f>
        <v>4600000000</v>
      </c>
    </row>
    <row r="10" spans="1:19" ht="18.75" x14ac:dyDescent="0.2">
      <c r="A10" s="6" t="s">
        <v>25</v>
      </c>
      <c r="C10" s="68" t="s">
        <v>201</v>
      </c>
      <c r="D10" s="23"/>
      <c r="E10" s="16">
        <v>5769173</v>
      </c>
      <c r="F10" s="23"/>
      <c r="G10" s="16">
        <v>240</v>
      </c>
      <c r="I10" s="39">
        <v>0</v>
      </c>
      <c r="J10" s="36"/>
      <c r="K10" s="39">
        <v>0</v>
      </c>
      <c r="L10" s="36"/>
      <c r="M10" s="43">
        <f t="shared" si="0"/>
        <v>0</v>
      </c>
      <c r="N10" s="34"/>
      <c r="O10" s="38">
        <v>1384601520</v>
      </c>
      <c r="P10" s="34"/>
      <c r="Q10" s="39">
        <v>0</v>
      </c>
      <c r="R10" s="34"/>
      <c r="S10" s="37">
        <f t="shared" si="1"/>
        <v>1384601520</v>
      </c>
    </row>
    <row r="11" spans="1:19" ht="18.75" x14ac:dyDescent="0.2">
      <c r="A11" s="6" t="s">
        <v>47</v>
      </c>
      <c r="C11" s="68" t="s">
        <v>202</v>
      </c>
      <c r="D11" s="23"/>
      <c r="E11" s="16">
        <v>600000</v>
      </c>
      <c r="F11" s="23"/>
      <c r="G11" s="16">
        <v>2390</v>
      </c>
      <c r="I11" s="39">
        <v>0</v>
      </c>
      <c r="J11" s="36"/>
      <c r="K11" s="39">
        <v>0</v>
      </c>
      <c r="L11" s="36"/>
      <c r="M11" s="43">
        <f t="shared" si="0"/>
        <v>0</v>
      </c>
      <c r="N11" s="34"/>
      <c r="O11" s="38">
        <v>1434000000</v>
      </c>
      <c r="P11" s="34"/>
      <c r="Q11" s="39">
        <v>0</v>
      </c>
      <c r="R11" s="34"/>
      <c r="S11" s="37">
        <f t="shared" si="1"/>
        <v>1434000000</v>
      </c>
    </row>
    <row r="12" spans="1:19" ht="18.75" x14ac:dyDescent="0.2">
      <c r="A12" s="6" t="s">
        <v>65</v>
      </c>
      <c r="C12" s="68" t="s">
        <v>203</v>
      </c>
      <c r="D12" s="23"/>
      <c r="E12" s="16">
        <v>4000999</v>
      </c>
      <c r="F12" s="23"/>
      <c r="G12" s="16">
        <v>370</v>
      </c>
      <c r="I12" s="39">
        <v>0</v>
      </c>
      <c r="J12" s="36"/>
      <c r="K12" s="39">
        <v>0</v>
      </c>
      <c r="L12" s="36"/>
      <c r="M12" s="43">
        <f t="shared" si="0"/>
        <v>0</v>
      </c>
      <c r="N12" s="34"/>
      <c r="O12" s="38">
        <v>1480369630</v>
      </c>
      <c r="P12" s="34"/>
      <c r="Q12" s="39">
        <v>0</v>
      </c>
      <c r="R12" s="34"/>
      <c r="S12" s="37">
        <f t="shared" si="1"/>
        <v>1480369630</v>
      </c>
    </row>
    <row r="13" spans="1:19" ht="18.75" x14ac:dyDescent="0.2">
      <c r="A13" s="6" t="s">
        <v>49</v>
      </c>
      <c r="C13" s="68" t="s">
        <v>203</v>
      </c>
      <c r="D13" s="23"/>
      <c r="E13" s="16">
        <v>1000000</v>
      </c>
      <c r="F13" s="23"/>
      <c r="G13" s="16">
        <v>48</v>
      </c>
      <c r="I13" s="39">
        <v>0</v>
      </c>
      <c r="J13" s="36"/>
      <c r="K13" s="39">
        <v>0</v>
      </c>
      <c r="L13" s="36"/>
      <c r="M13" s="43">
        <f t="shared" si="0"/>
        <v>0</v>
      </c>
      <c r="N13" s="34"/>
      <c r="O13" s="38">
        <v>48000000</v>
      </c>
      <c r="P13" s="34"/>
      <c r="Q13" s="39">
        <v>0</v>
      </c>
      <c r="R13" s="34"/>
      <c r="S13" s="37">
        <f t="shared" si="1"/>
        <v>48000000</v>
      </c>
    </row>
    <row r="14" spans="1:19" ht="18.75" x14ac:dyDescent="0.2">
      <c r="A14" s="6" t="s">
        <v>21</v>
      </c>
      <c r="C14" s="68" t="s">
        <v>204</v>
      </c>
      <c r="D14" s="23"/>
      <c r="E14" s="16">
        <v>2035520</v>
      </c>
      <c r="F14" s="23"/>
      <c r="G14" s="16">
        <v>1425</v>
      </c>
      <c r="I14" s="39">
        <v>0</v>
      </c>
      <c r="J14" s="36"/>
      <c r="K14" s="39">
        <v>0</v>
      </c>
      <c r="L14" s="36"/>
      <c r="M14" s="43">
        <f t="shared" si="0"/>
        <v>0</v>
      </c>
      <c r="N14" s="34"/>
      <c r="O14" s="38">
        <v>2900616000</v>
      </c>
      <c r="P14" s="34"/>
      <c r="Q14" s="39">
        <v>0</v>
      </c>
      <c r="R14" s="34"/>
      <c r="S14" s="37">
        <f t="shared" si="1"/>
        <v>2900616000</v>
      </c>
    </row>
    <row r="15" spans="1:19" ht="18.75" x14ac:dyDescent="0.2">
      <c r="A15" s="6" t="s">
        <v>43</v>
      </c>
      <c r="C15" s="68" t="s">
        <v>205</v>
      </c>
      <c r="D15" s="23"/>
      <c r="E15" s="16">
        <v>650000</v>
      </c>
      <c r="F15" s="23"/>
      <c r="G15" s="16">
        <v>2440</v>
      </c>
      <c r="I15" s="39">
        <v>0</v>
      </c>
      <c r="J15" s="36"/>
      <c r="K15" s="39">
        <v>0</v>
      </c>
      <c r="L15" s="36"/>
      <c r="M15" s="43">
        <f t="shared" si="0"/>
        <v>0</v>
      </c>
      <c r="N15" s="34"/>
      <c r="O15" s="38">
        <v>1586000000</v>
      </c>
      <c r="P15" s="34"/>
      <c r="Q15" s="39">
        <v>0</v>
      </c>
      <c r="R15" s="34"/>
      <c r="S15" s="37">
        <f t="shared" si="1"/>
        <v>1586000000</v>
      </c>
    </row>
    <row r="16" spans="1:19" ht="18.75" x14ac:dyDescent="0.2">
      <c r="A16" s="6" t="s">
        <v>56</v>
      </c>
      <c r="C16" s="68" t="s">
        <v>206</v>
      </c>
      <c r="D16" s="23"/>
      <c r="E16" s="16">
        <v>1000000</v>
      </c>
      <c r="F16" s="23"/>
      <c r="G16" s="16">
        <v>7643</v>
      </c>
      <c r="I16" s="39">
        <v>0</v>
      </c>
      <c r="J16" s="36"/>
      <c r="K16" s="39">
        <v>0</v>
      </c>
      <c r="L16" s="36"/>
      <c r="M16" s="43">
        <f t="shared" si="0"/>
        <v>0</v>
      </c>
      <c r="N16" s="34"/>
      <c r="O16" s="38">
        <v>7650000000</v>
      </c>
      <c r="P16" s="34"/>
      <c r="Q16" s="39">
        <v>0</v>
      </c>
      <c r="R16" s="34"/>
      <c r="S16" s="37">
        <f t="shared" si="1"/>
        <v>7650000000</v>
      </c>
    </row>
    <row r="17" spans="1:19" ht="18.75" x14ac:dyDescent="0.2">
      <c r="A17" s="6" t="s">
        <v>69</v>
      </c>
      <c r="C17" s="68" t="s">
        <v>207</v>
      </c>
      <c r="D17" s="23"/>
      <c r="E17" s="29">
        <v>26299529</v>
      </c>
      <c r="F17" s="85"/>
      <c r="G17" s="29">
        <v>142</v>
      </c>
      <c r="H17" s="86"/>
      <c r="I17" s="73">
        <v>0</v>
      </c>
      <c r="J17" s="87"/>
      <c r="K17" s="73">
        <v>0</v>
      </c>
      <c r="L17" s="87"/>
      <c r="M17" s="43">
        <f t="shared" si="0"/>
        <v>0</v>
      </c>
      <c r="N17" s="88"/>
      <c r="O17" s="53">
        <v>3734533118</v>
      </c>
      <c r="P17" s="88"/>
      <c r="Q17" s="53">
        <v>-22880053</v>
      </c>
      <c r="R17" s="88"/>
      <c r="S17" s="57">
        <f t="shared" si="1"/>
        <v>3711653065</v>
      </c>
    </row>
    <row r="18" spans="1:19" ht="18.75" x14ac:dyDescent="0.2">
      <c r="A18" s="6" t="s">
        <v>68</v>
      </c>
      <c r="C18" s="68" t="s">
        <v>208</v>
      </c>
      <c r="D18" s="23"/>
      <c r="E18" s="29">
        <v>200000</v>
      </c>
      <c r="F18" s="85"/>
      <c r="G18" s="29">
        <v>750</v>
      </c>
      <c r="H18" s="86"/>
      <c r="I18" s="73">
        <v>0</v>
      </c>
      <c r="J18" s="87"/>
      <c r="K18" s="73">
        <v>0</v>
      </c>
      <c r="L18" s="87"/>
      <c r="M18" s="43">
        <f t="shared" si="0"/>
        <v>0</v>
      </c>
      <c r="N18" s="88"/>
      <c r="O18" s="53">
        <v>150000000</v>
      </c>
      <c r="P18" s="88"/>
      <c r="Q18" s="73">
        <v>0</v>
      </c>
      <c r="R18" s="88"/>
      <c r="S18" s="57">
        <f t="shared" si="1"/>
        <v>150000000</v>
      </c>
    </row>
    <row r="19" spans="1:19" ht="18.75" x14ac:dyDescent="0.2">
      <c r="A19" s="6" t="s">
        <v>29</v>
      </c>
      <c r="C19" s="68" t="s">
        <v>209</v>
      </c>
      <c r="D19" s="23"/>
      <c r="E19" s="29">
        <v>4600000</v>
      </c>
      <c r="F19" s="85"/>
      <c r="G19" s="29">
        <v>360</v>
      </c>
      <c r="H19" s="86"/>
      <c r="I19" s="73">
        <v>0</v>
      </c>
      <c r="J19" s="87"/>
      <c r="K19" s="73">
        <v>0</v>
      </c>
      <c r="L19" s="87"/>
      <c r="M19" s="43">
        <f t="shared" si="0"/>
        <v>0</v>
      </c>
      <c r="N19" s="88"/>
      <c r="O19" s="53">
        <v>1656000000</v>
      </c>
      <c r="P19" s="88"/>
      <c r="Q19" s="73">
        <v>0</v>
      </c>
      <c r="R19" s="88"/>
      <c r="S19" s="57">
        <f t="shared" si="1"/>
        <v>1656000000</v>
      </c>
    </row>
    <row r="20" spans="1:19" ht="18.75" x14ac:dyDescent="0.2">
      <c r="A20" s="6" t="s">
        <v>61</v>
      </c>
      <c r="C20" s="68" t="s">
        <v>210</v>
      </c>
      <c r="D20" s="23"/>
      <c r="E20" s="29">
        <v>3280000</v>
      </c>
      <c r="F20" s="85"/>
      <c r="G20" s="29">
        <v>1000</v>
      </c>
      <c r="H20" s="86"/>
      <c r="I20" s="82">
        <v>3280000000</v>
      </c>
      <c r="J20" s="88"/>
      <c r="K20" s="82">
        <v>-214186940</v>
      </c>
      <c r="L20" s="88"/>
      <c r="M20" s="43">
        <f>I20+K20</f>
        <v>3065813060</v>
      </c>
      <c r="N20" s="88"/>
      <c r="O20" s="53">
        <v>3280000000</v>
      </c>
      <c r="P20" s="88"/>
      <c r="Q20" s="53">
        <v>-214186940</v>
      </c>
      <c r="R20" s="88"/>
      <c r="S20" s="57">
        <f t="shared" si="1"/>
        <v>3065813060</v>
      </c>
    </row>
    <row r="21" spans="1:19" ht="18.75" x14ac:dyDescent="0.2">
      <c r="A21" s="6" t="s">
        <v>28</v>
      </c>
      <c r="C21" s="68" t="s">
        <v>211</v>
      </c>
      <c r="D21" s="23"/>
      <c r="E21" s="29">
        <v>1062500</v>
      </c>
      <c r="F21" s="85"/>
      <c r="G21" s="29">
        <v>390</v>
      </c>
      <c r="H21" s="86"/>
      <c r="I21" s="73">
        <v>0</v>
      </c>
      <c r="J21" s="87"/>
      <c r="K21" s="73">
        <v>0</v>
      </c>
      <c r="L21" s="87"/>
      <c r="M21" s="43">
        <f t="shared" si="0"/>
        <v>0</v>
      </c>
      <c r="N21" s="88"/>
      <c r="O21" s="53">
        <v>414375000</v>
      </c>
      <c r="P21" s="88"/>
      <c r="Q21" s="73">
        <v>0</v>
      </c>
      <c r="R21" s="88"/>
      <c r="S21" s="57">
        <f t="shared" si="1"/>
        <v>414375000</v>
      </c>
    </row>
    <row r="22" spans="1:19" ht="18.75" x14ac:dyDescent="0.2">
      <c r="A22" s="6" t="s">
        <v>60</v>
      </c>
      <c r="C22" s="68" t="s">
        <v>207</v>
      </c>
      <c r="D22" s="23"/>
      <c r="E22" s="29">
        <v>6800000</v>
      </c>
      <c r="F22" s="85"/>
      <c r="G22" s="29">
        <v>280</v>
      </c>
      <c r="H22" s="86"/>
      <c r="I22" s="73">
        <v>0</v>
      </c>
      <c r="J22" s="87"/>
      <c r="K22" s="73">
        <v>0</v>
      </c>
      <c r="L22" s="87"/>
      <c r="M22" s="43">
        <f t="shared" si="0"/>
        <v>0</v>
      </c>
      <c r="N22" s="88"/>
      <c r="O22" s="53">
        <v>1904000000</v>
      </c>
      <c r="P22" s="88"/>
      <c r="Q22" s="73">
        <v>0</v>
      </c>
      <c r="R22" s="88"/>
      <c r="S22" s="57">
        <f t="shared" si="1"/>
        <v>1904000000</v>
      </c>
    </row>
    <row r="23" spans="1:19" ht="18.75" x14ac:dyDescent="0.2">
      <c r="A23" s="6" t="s">
        <v>54</v>
      </c>
      <c r="C23" s="68" t="s">
        <v>212</v>
      </c>
      <c r="D23" s="23"/>
      <c r="E23" s="29">
        <v>294172</v>
      </c>
      <c r="F23" s="85"/>
      <c r="G23" s="29">
        <v>12450</v>
      </c>
      <c r="H23" s="86"/>
      <c r="I23" s="73">
        <v>0</v>
      </c>
      <c r="J23" s="87"/>
      <c r="K23" s="73">
        <v>0</v>
      </c>
      <c r="L23" s="87"/>
      <c r="M23" s="43">
        <f t="shared" si="0"/>
        <v>0</v>
      </c>
      <c r="N23" s="88"/>
      <c r="O23" s="53">
        <v>3662441400</v>
      </c>
      <c r="P23" s="88"/>
      <c r="Q23" s="73">
        <v>0</v>
      </c>
      <c r="R23" s="88"/>
      <c r="S23" s="57">
        <f t="shared" si="1"/>
        <v>3662441400</v>
      </c>
    </row>
    <row r="24" spans="1:19" ht="18.75" x14ac:dyDescent="0.2">
      <c r="A24" s="6" t="s">
        <v>158</v>
      </c>
      <c r="C24" s="68" t="s">
        <v>213</v>
      </c>
      <c r="D24" s="23"/>
      <c r="E24" s="29">
        <v>800000</v>
      </c>
      <c r="F24" s="85"/>
      <c r="G24" s="29">
        <v>350</v>
      </c>
      <c r="H24" s="86"/>
      <c r="I24" s="73">
        <v>0</v>
      </c>
      <c r="J24" s="87"/>
      <c r="K24" s="73">
        <v>0</v>
      </c>
      <c r="L24" s="87"/>
      <c r="M24" s="43">
        <f t="shared" si="0"/>
        <v>0</v>
      </c>
      <c r="N24" s="88"/>
      <c r="O24" s="53">
        <v>280000000</v>
      </c>
      <c r="P24" s="88"/>
      <c r="Q24" s="73">
        <v>0</v>
      </c>
      <c r="R24" s="88"/>
      <c r="S24" s="57">
        <f t="shared" si="1"/>
        <v>280000000</v>
      </c>
    </row>
    <row r="25" spans="1:19" ht="18.75" x14ac:dyDescent="0.2">
      <c r="A25" s="6" t="s">
        <v>24</v>
      </c>
      <c r="C25" s="68" t="s">
        <v>203</v>
      </c>
      <c r="D25" s="23"/>
      <c r="E25" s="29">
        <v>20000000</v>
      </c>
      <c r="F25" s="85"/>
      <c r="G25" s="29">
        <v>90</v>
      </c>
      <c r="H25" s="86"/>
      <c r="I25" s="73">
        <v>0</v>
      </c>
      <c r="J25" s="87"/>
      <c r="K25" s="73">
        <v>0</v>
      </c>
      <c r="L25" s="87"/>
      <c r="M25" s="43">
        <f t="shared" si="0"/>
        <v>0</v>
      </c>
      <c r="N25" s="88"/>
      <c r="O25" s="53">
        <v>1800000000</v>
      </c>
      <c r="P25" s="88"/>
      <c r="Q25" s="73">
        <v>0</v>
      </c>
      <c r="R25" s="88"/>
      <c r="S25" s="57">
        <f t="shared" si="1"/>
        <v>1800000000</v>
      </c>
    </row>
    <row r="26" spans="1:19" ht="18.75" x14ac:dyDescent="0.2">
      <c r="A26" s="6" t="s">
        <v>23</v>
      </c>
      <c r="C26" s="68" t="s">
        <v>203</v>
      </c>
      <c r="D26" s="23"/>
      <c r="E26" s="29">
        <v>60000000</v>
      </c>
      <c r="F26" s="85"/>
      <c r="G26" s="29">
        <v>15</v>
      </c>
      <c r="H26" s="86"/>
      <c r="I26" s="73">
        <v>0</v>
      </c>
      <c r="J26" s="87"/>
      <c r="K26" s="73">
        <v>0</v>
      </c>
      <c r="L26" s="87"/>
      <c r="M26" s="43">
        <f t="shared" si="0"/>
        <v>0</v>
      </c>
      <c r="N26" s="88"/>
      <c r="O26" s="53">
        <v>900000000</v>
      </c>
      <c r="P26" s="88"/>
      <c r="Q26" s="73">
        <v>0</v>
      </c>
      <c r="R26" s="88"/>
      <c r="S26" s="57">
        <f t="shared" si="1"/>
        <v>900000000</v>
      </c>
    </row>
    <row r="27" spans="1:19" ht="18.75" x14ac:dyDescent="0.2">
      <c r="A27" s="6" t="s">
        <v>51</v>
      </c>
      <c r="C27" s="68" t="s">
        <v>214</v>
      </c>
      <c r="D27" s="23"/>
      <c r="E27" s="16">
        <v>100000</v>
      </c>
      <c r="F27" s="23"/>
      <c r="G27" s="16">
        <v>4515</v>
      </c>
      <c r="I27" s="39">
        <v>0</v>
      </c>
      <c r="J27" s="36"/>
      <c r="K27" s="39">
        <v>0</v>
      </c>
      <c r="L27" s="36"/>
      <c r="M27" s="43">
        <f t="shared" si="0"/>
        <v>0</v>
      </c>
      <c r="N27" s="34"/>
      <c r="O27" s="38">
        <v>451500000</v>
      </c>
      <c r="P27" s="34"/>
      <c r="Q27" s="39">
        <v>0</v>
      </c>
      <c r="R27" s="34"/>
      <c r="S27" s="37">
        <f t="shared" si="1"/>
        <v>451500000</v>
      </c>
    </row>
    <row r="28" spans="1:19" ht="18.75" x14ac:dyDescent="0.2">
      <c r="A28" s="6" t="s">
        <v>27</v>
      </c>
      <c r="C28" s="68" t="s">
        <v>209</v>
      </c>
      <c r="D28" s="23"/>
      <c r="E28" s="16">
        <v>1891700</v>
      </c>
      <c r="F28" s="23"/>
      <c r="G28" s="16">
        <v>62</v>
      </c>
      <c r="I28" s="39">
        <v>0</v>
      </c>
      <c r="J28" s="36"/>
      <c r="K28" s="39">
        <v>0</v>
      </c>
      <c r="L28" s="36"/>
      <c r="M28" s="43">
        <f t="shared" si="0"/>
        <v>0</v>
      </c>
      <c r="N28" s="34"/>
      <c r="O28" s="38">
        <v>117285400</v>
      </c>
      <c r="P28" s="34"/>
      <c r="Q28" s="39">
        <v>0</v>
      </c>
      <c r="R28" s="34"/>
      <c r="S28" s="37">
        <f t="shared" si="1"/>
        <v>117285400</v>
      </c>
    </row>
    <row r="29" spans="1:19" ht="18.75" x14ac:dyDescent="0.2">
      <c r="A29" s="6" t="s">
        <v>32</v>
      </c>
      <c r="C29" s="68" t="s">
        <v>215</v>
      </c>
      <c r="D29" s="23"/>
      <c r="E29" s="16">
        <v>50000</v>
      </c>
      <c r="F29" s="23"/>
      <c r="G29" s="16">
        <v>38000</v>
      </c>
      <c r="I29" s="39">
        <v>0</v>
      </c>
      <c r="J29" s="36"/>
      <c r="K29" s="39">
        <v>0</v>
      </c>
      <c r="L29" s="36"/>
      <c r="M29" s="43">
        <f t="shared" si="0"/>
        <v>0</v>
      </c>
      <c r="N29" s="34"/>
      <c r="O29" s="38">
        <v>1900000000</v>
      </c>
      <c r="P29" s="34"/>
      <c r="Q29" s="38">
        <v>-15489130</v>
      </c>
      <c r="R29" s="34"/>
      <c r="S29" s="37">
        <f t="shared" si="1"/>
        <v>1884510870</v>
      </c>
    </row>
    <row r="30" spans="1:19" ht="18.75" x14ac:dyDescent="0.2">
      <c r="A30" s="6" t="s">
        <v>52</v>
      </c>
      <c r="C30" s="68" t="s">
        <v>216</v>
      </c>
      <c r="D30" s="23"/>
      <c r="E30" s="16">
        <v>385000</v>
      </c>
      <c r="F30" s="23"/>
      <c r="G30" s="16">
        <v>6000</v>
      </c>
      <c r="I30" s="39">
        <v>0</v>
      </c>
      <c r="J30" s="36"/>
      <c r="K30" s="39">
        <v>0</v>
      </c>
      <c r="L30" s="36"/>
      <c r="M30" s="43">
        <f t="shared" si="0"/>
        <v>0</v>
      </c>
      <c r="N30" s="34"/>
      <c r="O30" s="38">
        <v>2310000000</v>
      </c>
      <c r="P30" s="34"/>
      <c r="Q30" s="39">
        <v>0</v>
      </c>
      <c r="R30" s="34"/>
      <c r="S30" s="37">
        <f t="shared" si="1"/>
        <v>2310000000</v>
      </c>
    </row>
    <row r="31" spans="1:19" ht="18.75" x14ac:dyDescent="0.2">
      <c r="A31" s="6" t="s">
        <v>72</v>
      </c>
      <c r="C31" s="68" t="s">
        <v>217</v>
      </c>
      <c r="D31" s="23"/>
      <c r="E31" s="16">
        <v>4472601</v>
      </c>
      <c r="F31" s="23"/>
      <c r="G31" s="16">
        <v>1000</v>
      </c>
      <c r="I31" s="39">
        <v>0</v>
      </c>
      <c r="J31" s="36"/>
      <c r="K31" s="39">
        <v>0</v>
      </c>
      <c r="L31" s="36"/>
      <c r="M31" s="43">
        <f t="shared" si="0"/>
        <v>0</v>
      </c>
      <c r="N31" s="34"/>
      <c r="O31" s="38">
        <v>3200000000</v>
      </c>
      <c r="P31" s="34"/>
      <c r="Q31" s="39">
        <v>0</v>
      </c>
      <c r="R31" s="34"/>
      <c r="S31" s="37">
        <f t="shared" si="1"/>
        <v>3200000000</v>
      </c>
    </row>
    <row r="32" spans="1:19" ht="18.75" x14ac:dyDescent="0.2">
      <c r="A32" s="6" t="s">
        <v>22</v>
      </c>
      <c r="C32" s="68" t="s">
        <v>218</v>
      </c>
      <c r="D32" s="23"/>
      <c r="E32" s="16">
        <v>1750000</v>
      </c>
      <c r="F32" s="23"/>
      <c r="G32" s="16">
        <v>400</v>
      </c>
      <c r="I32" s="39">
        <v>0</v>
      </c>
      <c r="J32" s="36"/>
      <c r="K32" s="39">
        <v>0</v>
      </c>
      <c r="L32" s="36"/>
      <c r="M32" s="43">
        <f t="shared" si="0"/>
        <v>0</v>
      </c>
      <c r="N32" s="34"/>
      <c r="O32" s="38">
        <v>700000000</v>
      </c>
      <c r="P32" s="34"/>
      <c r="Q32" s="39">
        <v>0</v>
      </c>
      <c r="R32" s="34"/>
      <c r="S32" s="37">
        <f t="shared" si="1"/>
        <v>700000000</v>
      </c>
    </row>
    <row r="33" spans="1:19" ht="18.75" x14ac:dyDescent="0.2">
      <c r="A33" s="6" t="s">
        <v>31</v>
      </c>
      <c r="C33" s="68" t="s">
        <v>203</v>
      </c>
      <c r="D33" s="23"/>
      <c r="E33" s="16">
        <v>4000000</v>
      </c>
      <c r="F33" s="23"/>
      <c r="G33" s="16">
        <v>160</v>
      </c>
      <c r="I33" s="39">
        <v>0</v>
      </c>
      <c r="J33" s="36"/>
      <c r="K33" s="39">
        <v>0</v>
      </c>
      <c r="L33" s="36"/>
      <c r="M33" s="43">
        <f t="shared" si="0"/>
        <v>0</v>
      </c>
      <c r="N33" s="34"/>
      <c r="O33" s="38">
        <v>640000000</v>
      </c>
      <c r="P33" s="34"/>
      <c r="Q33" s="39">
        <v>0</v>
      </c>
      <c r="R33" s="34"/>
      <c r="S33" s="37">
        <f t="shared" si="1"/>
        <v>640000000</v>
      </c>
    </row>
    <row r="34" spans="1:19" ht="18.75" x14ac:dyDescent="0.2">
      <c r="A34" s="6" t="s">
        <v>35</v>
      </c>
      <c r="C34" s="68" t="s">
        <v>219</v>
      </c>
      <c r="D34" s="23"/>
      <c r="E34" s="16">
        <v>10660149</v>
      </c>
      <c r="F34" s="23"/>
      <c r="G34" s="16">
        <v>260</v>
      </c>
      <c r="I34" s="39">
        <v>0</v>
      </c>
      <c r="J34" s="36"/>
      <c r="K34" s="39">
        <v>0</v>
      </c>
      <c r="L34" s="36"/>
      <c r="M34" s="43">
        <f t="shared" si="0"/>
        <v>0</v>
      </c>
      <c r="N34" s="34"/>
      <c r="O34" s="38">
        <v>2771638740</v>
      </c>
      <c r="P34" s="34"/>
      <c r="Q34" s="39">
        <v>0</v>
      </c>
      <c r="R34" s="34"/>
      <c r="S34" s="37">
        <f t="shared" si="1"/>
        <v>2771638740</v>
      </c>
    </row>
    <row r="35" spans="1:19" ht="18.75" x14ac:dyDescent="0.2">
      <c r="A35" s="6" t="s">
        <v>71</v>
      </c>
      <c r="C35" s="68" t="s">
        <v>212</v>
      </c>
      <c r="D35" s="23"/>
      <c r="E35" s="16">
        <v>305300</v>
      </c>
      <c r="F35" s="23"/>
      <c r="G35" s="16">
        <v>7700</v>
      </c>
      <c r="I35" s="39">
        <v>0</v>
      </c>
      <c r="J35" s="36"/>
      <c r="K35" s="39">
        <v>0</v>
      </c>
      <c r="L35" s="36"/>
      <c r="M35" s="43">
        <f t="shared" si="0"/>
        <v>0</v>
      </c>
      <c r="N35" s="34"/>
      <c r="O35" s="38">
        <v>2350810000</v>
      </c>
      <c r="P35" s="34"/>
      <c r="Q35" s="38">
        <v>-47331745</v>
      </c>
      <c r="R35" s="34"/>
      <c r="S35" s="37">
        <f t="shared" si="1"/>
        <v>2303478255</v>
      </c>
    </row>
    <row r="36" spans="1:19" ht="18.75" x14ac:dyDescent="0.2">
      <c r="A36" s="6" t="s">
        <v>34</v>
      </c>
      <c r="C36" s="68" t="s">
        <v>220</v>
      </c>
      <c r="D36" s="23"/>
      <c r="E36" s="16">
        <v>500000</v>
      </c>
      <c r="F36" s="23"/>
      <c r="G36" s="16">
        <v>4700</v>
      </c>
      <c r="I36" s="39">
        <v>0</v>
      </c>
      <c r="J36" s="36"/>
      <c r="K36" s="39">
        <v>0</v>
      </c>
      <c r="L36" s="36"/>
      <c r="M36" s="43">
        <f t="shared" si="0"/>
        <v>0</v>
      </c>
      <c r="N36" s="34"/>
      <c r="O36" s="38">
        <v>2350000000</v>
      </c>
      <c r="P36" s="34"/>
      <c r="Q36" s="39">
        <v>0</v>
      </c>
      <c r="R36" s="34"/>
      <c r="S36" s="37">
        <f t="shared" si="1"/>
        <v>2350000000</v>
      </c>
    </row>
    <row r="37" spans="1:19" ht="18.75" x14ac:dyDescent="0.2">
      <c r="A37" s="6" t="s">
        <v>18</v>
      </c>
      <c r="C37" s="68" t="s">
        <v>205</v>
      </c>
      <c r="D37" s="23"/>
      <c r="E37" s="16">
        <v>1800000</v>
      </c>
      <c r="F37" s="23"/>
      <c r="G37" s="16">
        <v>600</v>
      </c>
      <c r="I37" s="39">
        <v>0</v>
      </c>
      <c r="J37" s="36"/>
      <c r="K37" s="39">
        <v>0</v>
      </c>
      <c r="L37" s="36"/>
      <c r="M37" s="43">
        <f t="shared" si="0"/>
        <v>0</v>
      </c>
      <c r="N37" s="34"/>
      <c r="O37" s="38">
        <v>1080000000</v>
      </c>
      <c r="P37" s="34"/>
      <c r="Q37" s="39">
        <v>0</v>
      </c>
      <c r="R37" s="34"/>
      <c r="S37" s="37">
        <f t="shared" si="1"/>
        <v>1080000000</v>
      </c>
    </row>
    <row r="38" spans="1:19" ht="18.75" x14ac:dyDescent="0.2">
      <c r="A38" s="6" t="s">
        <v>63</v>
      </c>
      <c r="C38" s="68" t="s">
        <v>221</v>
      </c>
      <c r="D38" s="23"/>
      <c r="E38" s="16">
        <v>600000</v>
      </c>
      <c r="F38" s="23"/>
      <c r="G38" s="16">
        <v>722</v>
      </c>
      <c r="I38" s="39">
        <v>0</v>
      </c>
      <c r="J38" s="36"/>
      <c r="K38" s="39">
        <v>0</v>
      </c>
      <c r="L38" s="36"/>
      <c r="M38" s="43">
        <f t="shared" si="0"/>
        <v>0</v>
      </c>
      <c r="N38" s="34"/>
      <c r="O38" s="38">
        <v>433200000</v>
      </c>
      <c r="P38" s="34"/>
      <c r="Q38" s="39">
        <v>0</v>
      </c>
      <c r="R38" s="34"/>
      <c r="S38" s="37">
        <f t="shared" si="1"/>
        <v>433200000</v>
      </c>
    </row>
    <row r="39" spans="1:19" ht="18.75" x14ac:dyDescent="0.2">
      <c r="A39" s="6" t="s">
        <v>66</v>
      </c>
      <c r="C39" s="68" t="s">
        <v>222</v>
      </c>
      <c r="D39" s="23"/>
      <c r="E39" s="16">
        <v>350000</v>
      </c>
      <c r="F39" s="23"/>
      <c r="G39" s="16">
        <v>598</v>
      </c>
      <c r="I39" s="39">
        <v>0</v>
      </c>
      <c r="J39" s="36"/>
      <c r="K39" s="39">
        <v>0</v>
      </c>
      <c r="L39" s="36"/>
      <c r="M39" s="43">
        <f t="shared" si="0"/>
        <v>0</v>
      </c>
      <c r="N39" s="34"/>
      <c r="O39" s="38">
        <v>209300000</v>
      </c>
      <c r="P39" s="34"/>
      <c r="Q39" s="39">
        <v>0</v>
      </c>
      <c r="R39" s="34"/>
      <c r="S39" s="37">
        <f t="shared" si="1"/>
        <v>209300000</v>
      </c>
    </row>
    <row r="40" spans="1:19" ht="18.75" x14ac:dyDescent="0.2">
      <c r="A40" s="6" t="s">
        <v>57</v>
      </c>
      <c r="C40" s="68" t="s">
        <v>223</v>
      </c>
      <c r="D40" s="23"/>
      <c r="E40" s="16">
        <v>8117981</v>
      </c>
      <c r="F40" s="23"/>
      <c r="G40" s="16">
        <v>560</v>
      </c>
      <c r="I40" s="39">
        <v>0</v>
      </c>
      <c r="J40" s="36"/>
      <c r="K40" s="39">
        <v>0</v>
      </c>
      <c r="L40" s="36"/>
      <c r="M40" s="43">
        <f t="shared" si="0"/>
        <v>0</v>
      </c>
      <c r="N40" s="34"/>
      <c r="O40" s="38">
        <v>4546069360</v>
      </c>
      <c r="P40" s="34"/>
      <c r="Q40" s="39">
        <v>0</v>
      </c>
      <c r="R40" s="34"/>
      <c r="S40" s="37">
        <f t="shared" si="1"/>
        <v>4546069360</v>
      </c>
    </row>
    <row r="41" spans="1:19" ht="18.75" x14ac:dyDescent="0.2">
      <c r="A41" s="6" t="s">
        <v>26</v>
      </c>
      <c r="C41" s="68" t="s">
        <v>224</v>
      </c>
      <c r="D41" s="23"/>
      <c r="E41" s="16">
        <v>426720</v>
      </c>
      <c r="F41" s="23"/>
      <c r="G41" s="16">
        <v>440</v>
      </c>
      <c r="I41" s="39">
        <v>0</v>
      </c>
      <c r="J41" s="36"/>
      <c r="K41" s="39">
        <v>0</v>
      </c>
      <c r="L41" s="36"/>
      <c r="M41" s="43">
        <f t="shared" si="0"/>
        <v>0</v>
      </c>
      <c r="N41" s="34"/>
      <c r="O41" s="38">
        <v>154000000</v>
      </c>
      <c r="P41" s="34"/>
      <c r="Q41" s="39">
        <v>0</v>
      </c>
      <c r="R41" s="34"/>
      <c r="S41" s="37">
        <f t="shared" si="1"/>
        <v>154000000</v>
      </c>
    </row>
    <row r="42" spans="1:19" ht="18.75" x14ac:dyDescent="0.2">
      <c r="A42" s="6" t="s">
        <v>147</v>
      </c>
      <c r="C42" s="68" t="s">
        <v>225</v>
      </c>
      <c r="D42" s="23"/>
      <c r="E42" s="16">
        <v>281250</v>
      </c>
      <c r="F42" s="23"/>
      <c r="G42" s="16">
        <v>300</v>
      </c>
      <c r="I42" s="39">
        <v>0</v>
      </c>
      <c r="J42" s="36"/>
      <c r="K42" s="39">
        <v>0</v>
      </c>
      <c r="L42" s="36"/>
      <c r="M42" s="43">
        <f t="shared" si="0"/>
        <v>0</v>
      </c>
      <c r="N42" s="34"/>
      <c r="O42" s="38">
        <v>84375000</v>
      </c>
      <c r="P42" s="34"/>
      <c r="Q42" s="39">
        <v>0</v>
      </c>
      <c r="R42" s="34"/>
      <c r="S42" s="37">
        <f t="shared" si="1"/>
        <v>84375000</v>
      </c>
    </row>
    <row r="43" spans="1:19" ht="18.75" x14ac:dyDescent="0.2">
      <c r="A43" s="6" t="s">
        <v>19</v>
      </c>
      <c r="C43" s="68" t="s">
        <v>225</v>
      </c>
      <c r="D43" s="23"/>
      <c r="E43" s="16">
        <v>245000</v>
      </c>
      <c r="F43" s="23"/>
      <c r="G43" s="16">
        <v>100</v>
      </c>
      <c r="I43" s="39">
        <v>0</v>
      </c>
      <c r="J43" s="36"/>
      <c r="K43" s="39">
        <v>0</v>
      </c>
      <c r="L43" s="36"/>
      <c r="M43" s="43">
        <f t="shared" si="0"/>
        <v>0</v>
      </c>
      <c r="N43" s="34"/>
      <c r="O43" s="38">
        <v>24500000</v>
      </c>
      <c r="P43" s="34"/>
      <c r="Q43" s="39">
        <v>0</v>
      </c>
      <c r="R43" s="34"/>
      <c r="S43" s="37">
        <f t="shared" si="1"/>
        <v>24500000</v>
      </c>
    </row>
    <row r="44" spans="1:19" ht="18.75" x14ac:dyDescent="0.2">
      <c r="A44" s="6" t="s">
        <v>40</v>
      </c>
      <c r="C44" s="68" t="s">
        <v>226</v>
      </c>
      <c r="D44" s="23"/>
      <c r="E44" s="16">
        <v>1000000</v>
      </c>
      <c r="F44" s="23"/>
      <c r="G44" s="16">
        <v>600</v>
      </c>
      <c r="I44" s="39">
        <v>0</v>
      </c>
      <c r="J44" s="36"/>
      <c r="K44" s="39">
        <v>0</v>
      </c>
      <c r="L44" s="36"/>
      <c r="M44" s="43">
        <f t="shared" si="0"/>
        <v>0</v>
      </c>
      <c r="N44" s="34"/>
      <c r="O44" s="38">
        <v>600000000</v>
      </c>
      <c r="P44" s="34"/>
      <c r="Q44" s="39">
        <v>0</v>
      </c>
      <c r="R44" s="34"/>
      <c r="S44" s="37">
        <f t="shared" si="1"/>
        <v>600000000</v>
      </c>
    </row>
    <row r="45" spans="1:19" ht="18.75" x14ac:dyDescent="0.2">
      <c r="A45" s="6" t="s">
        <v>44</v>
      </c>
      <c r="C45" s="68" t="s">
        <v>227</v>
      </c>
      <c r="D45" s="23"/>
      <c r="E45" s="16">
        <v>595000</v>
      </c>
      <c r="F45" s="23"/>
      <c r="G45" s="16">
        <v>2400</v>
      </c>
      <c r="I45" s="39">
        <v>0</v>
      </c>
      <c r="J45" s="36"/>
      <c r="K45" s="39">
        <v>0</v>
      </c>
      <c r="L45" s="36"/>
      <c r="M45" s="43">
        <f t="shared" si="0"/>
        <v>0</v>
      </c>
      <c r="N45" s="34"/>
      <c r="O45" s="38">
        <v>1428000000</v>
      </c>
      <c r="P45" s="34"/>
      <c r="Q45" s="39">
        <v>0</v>
      </c>
      <c r="R45" s="34"/>
      <c r="S45" s="37">
        <f t="shared" si="1"/>
        <v>1428000000</v>
      </c>
    </row>
    <row r="46" spans="1:19" ht="18.75" x14ac:dyDescent="0.2">
      <c r="A46" s="6" t="s">
        <v>38</v>
      </c>
      <c r="C46" s="68" t="s">
        <v>228</v>
      </c>
      <c r="D46" s="23"/>
      <c r="E46" s="16">
        <v>428500</v>
      </c>
      <c r="F46" s="23"/>
      <c r="G46" s="16">
        <v>4400</v>
      </c>
      <c r="I46" s="39">
        <v>0</v>
      </c>
      <c r="J46" s="36"/>
      <c r="K46" s="39">
        <v>0</v>
      </c>
      <c r="L46" s="36"/>
      <c r="M46" s="43">
        <f t="shared" si="0"/>
        <v>0</v>
      </c>
      <c r="N46" s="34"/>
      <c r="O46" s="38">
        <v>1885400000</v>
      </c>
      <c r="P46" s="34"/>
      <c r="Q46" s="39">
        <v>0</v>
      </c>
      <c r="R46" s="34"/>
      <c r="S46" s="37">
        <f t="shared" si="1"/>
        <v>1885400000</v>
      </c>
    </row>
    <row r="47" spans="1:19" ht="18.75" x14ac:dyDescent="0.2">
      <c r="A47" s="6" t="s">
        <v>58</v>
      </c>
      <c r="C47" s="68" t="s">
        <v>200</v>
      </c>
      <c r="D47" s="23"/>
      <c r="E47" s="16">
        <v>3750000</v>
      </c>
      <c r="F47" s="23"/>
      <c r="G47" s="16">
        <v>300</v>
      </c>
      <c r="I47" s="39">
        <v>0</v>
      </c>
      <c r="J47" s="36"/>
      <c r="K47" s="39">
        <v>0</v>
      </c>
      <c r="L47" s="36"/>
      <c r="M47" s="43">
        <f t="shared" si="0"/>
        <v>0</v>
      </c>
      <c r="N47" s="34"/>
      <c r="O47" s="38">
        <v>1125000000</v>
      </c>
      <c r="P47" s="34"/>
      <c r="Q47" s="39">
        <v>0</v>
      </c>
      <c r="R47" s="34"/>
      <c r="S47" s="37">
        <f t="shared" si="1"/>
        <v>1125000000</v>
      </c>
    </row>
    <row r="48" spans="1:19" ht="18.75" x14ac:dyDescent="0.2">
      <c r="A48" s="6" t="s">
        <v>70</v>
      </c>
      <c r="C48" s="68" t="s">
        <v>229</v>
      </c>
      <c r="D48" s="23"/>
      <c r="E48" s="16">
        <v>50000</v>
      </c>
      <c r="F48" s="23"/>
      <c r="G48" s="16">
        <v>1480</v>
      </c>
      <c r="I48" s="39">
        <v>0</v>
      </c>
      <c r="J48" s="36"/>
      <c r="K48" s="39">
        <v>0</v>
      </c>
      <c r="L48" s="36"/>
      <c r="M48" s="43">
        <f t="shared" si="0"/>
        <v>0</v>
      </c>
      <c r="N48" s="34"/>
      <c r="O48" s="38">
        <v>74000000</v>
      </c>
      <c r="P48" s="34"/>
      <c r="Q48" s="39">
        <v>0</v>
      </c>
      <c r="R48" s="34"/>
      <c r="S48" s="37">
        <f t="shared" si="1"/>
        <v>74000000</v>
      </c>
    </row>
    <row r="49" spans="1:22" ht="18.75" x14ac:dyDescent="0.2">
      <c r="A49" s="6" t="s">
        <v>39</v>
      </c>
      <c r="C49" s="68" t="s">
        <v>230</v>
      </c>
      <c r="D49" s="23"/>
      <c r="E49" s="16">
        <v>900000</v>
      </c>
      <c r="F49" s="23"/>
      <c r="G49" s="16">
        <v>325</v>
      </c>
      <c r="I49" s="39">
        <v>0</v>
      </c>
      <c r="J49" s="36"/>
      <c r="K49" s="39">
        <v>0</v>
      </c>
      <c r="L49" s="36"/>
      <c r="M49" s="43">
        <f t="shared" si="0"/>
        <v>0</v>
      </c>
      <c r="N49" s="34"/>
      <c r="O49" s="38">
        <v>292500000</v>
      </c>
      <c r="P49" s="34"/>
      <c r="Q49" s="39">
        <v>0</v>
      </c>
      <c r="R49" s="34"/>
      <c r="S49" s="37">
        <f t="shared" si="1"/>
        <v>292500000</v>
      </c>
    </row>
    <row r="50" spans="1:22" ht="18.75" x14ac:dyDescent="0.2">
      <c r="A50" s="6" t="s">
        <v>151</v>
      </c>
      <c r="C50" s="68" t="s">
        <v>203</v>
      </c>
      <c r="D50" s="23"/>
      <c r="E50" s="16">
        <v>250000</v>
      </c>
      <c r="F50" s="23"/>
      <c r="G50" s="16">
        <v>118</v>
      </c>
      <c r="I50" s="39">
        <v>0</v>
      </c>
      <c r="J50" s="36"/>
      <c r="K50" s="39">
        <v>0</v>
      </c>
      <c r="L50" s="36"/>
      <c r="M50" s="43">
        <f t="shared" si="0"/>
        <v>0</v>
      </c>
      <c r="N50" s="34"/>
      <c r="O50" s="38">
        <v>29500000</v>
      </c>
      <c r="P50" s="34"/>
      <c r="Q50" s="39">
        <v>0</v>
      </c>
      <c r="R50" s="34"/>
      <c r="S50" s="37">
        <f t="shared" si="1"/>
        <v>29500000</v>
      </c>
    </row>
    <row r="51" spans="1:22" ht="18.75" x14ac:dyDescent="0.2">
      <c r="A51" s="6" t="s">
        <v>64</v>
      </c>
      <c r="C51" s="68" t="s">
        <v>231</v>
      </c>
      <c r="D51" s="23"/>
      <c r="E51" s="16">
        <v>175000</v>
      </c>
      <c r="F51" s="23"/>
      <c r="G51" s="16">
        <v>1500</v>
      </c>
      <c r="I51" s="39">
        <v>0</v>
      </c>
      <c r="J51" s="36"/>
      <c r="K51" s="39">
        <v>0</v>
      </c>
      <c r="L51" s="36"/>
      <c r="M51" s="43">
        <f t="shared" si="0"/>
        <v>0</v>
      </c>
      <c r="N51" s="34"/>
      <c r="O51" s="38">
        <v>262500000</v>
      </c>
      <c r="P51" s="34"/>
      <c r="Q51" s="39">
        <v>0</v>
      </c>
      <c r="R51" s="34"/>
      <c r="S51" s="37">
        <f t="shared" si="1"/>
        <v>262500000</v>
      </c>
    </row>
    <row r="52" spans="1:22" ht="18.75" x14ac:dyDescent="0.2">
      <c r="A52" s="6" t="s">
        <v>33</v>
      </c>
      <c r="C52" s="68" t="s">
        <v>232</v>
      </c>
      <c r="D52" s="23"/>
      <c r="E52" s="16">
        <v>200000</v>
      </c>
      <c r="F52" s="23"/>
      <c r="G52" s="16">
        <v>2350</v>
      </c>
      <c r="I52" s="39">
        <v>0</v>
      </c>
      <c r="J52" s="36"/>
      <c r="K52" s="39">
        <v>0</v>
      </c>
      <c r="L52" s="36"/>
      <c r="M52" s="43">
        <f t="shared" si="0"/>
        <v>0</v>
      </c>
      <c r="N52" s="34"/>
      <c r="O52" s="38">
        <v>470000000</v>
      </c>
      <c r="P52" s="34"/>
      <c r="Q52" s="39">
        <v>0</v>
      </c>
      <c r="R52" s="34"/>
      <c r="S52" s="37">
        <f t="shared" si="1"/>
        <v>470000000</v>
      </c>
    </row>
    <row r="53" spans="1:22" ht="18.75" x14ac:dyDescent="0.2">
      <c r="A53" s="12" t="s">
        <v>59</v>
      </c>
      <c r="C53" s="69" t="s">
        <v>200</v>
      </c>
      <c r="D53" s="23"/>
      <c r="E53" s="19">
        <v>1206000</v>
      </c>
      <c r="F53" s="23"/>
      <c r="G53" s="19">
        <v>1000</v>
      </c>
      <c r="I53" s="45">
        <v>0</v>
      </c>
      <c r="J53" s="36"/>
      <c r="K53" s="45">
        <v>0</v>
      </c>
      <c r="L53" s="36"/>
      <c r="M53" s="43">
        <f t="shared" si="0"/>
        <v>0</v>
      </c>
      <c r="N53" s="34"/>
      <c r="O53" s="44">
        <v>1206000000</v>
      </c>
      <c r="P53" s="34"/>
      <c r="Q53" s="45">
        <v>0</v>
      </c>
      <c r="R53" s="34"/>
      <c r="S53" s="37">
        <f t="shared" si="1"/>
        <v>1206000000</v>
      </c>
    </row>
    <row r="54" spans="1:22" s="17" customFormat="1" ht="21" x14ac:dyDescent="0.2">
      <c r="A54" s="14"/>
      <c r="C54" s="20"/>
      <c r="D54" s="70"/>
      <c r="E54" s="20"/>
      <c r="F54" s="70"/>
      <c r="G54" s="20"/>
      <c r="I54" s="56">
        <f>SUM(I8:I53)</f>
        <v>3280000000</v>
      </c>
      <c r="J54" s="55"/>
      <c r="K54" s="56">
        <f>SUM(K8:K53)</f>
        <v>-214186940</v>
      </c>
      <c r="L54" s="55"/>
      <c r="M54" s="83">
        <f>SUM(M8:M53)</f>
        <v>3065813060</v>
      </c>
      <c r="N54" s="55"/>
      <c r="O54" s="56">
        <f>SUM(O8:O53)</f>
        <v>70136515168</v>
      </c>
      <c r="P54" s="55"/>
      <c r="Q54" s="56">
        <f>SUM(Q8:Q53)</f>
        <v>-299887868</v>
      </c>
      <c r="R54" s="55"/>
      <c r="S54" s="59">
        <f>SUM(S8:S53)</f>
        <v>69836627300</v>
      </c>
    </row>
    <row r="55" spans="1:22" x14ac:dyDescent="0.2">
      <c r="C55" s="13"/>
      <c r="D55" s="13"/>
      <c r="E55" s="13"/>
      <c r="F55" s="13"/>
      <c r="G55" s="13"/>
      <c r="M55" s="90"/>
    </row>
    <row r="56" spans="1:22" x14ac:dyDescent="0.2"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</row>
    <row r="57" spans="1:22" x14ac:dyDescent="0.2"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89"/>
      <c r="U57" s="89"/>
      <c r="V57" s="89"/>
    </row>
    <row r="58" spans="1:22" x14ac:dyDescent="0.2"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50">
        <v>70136515168</v>
      </c>
      <c r="T58" s="89"/>
      <c r="U58" s="89"/>
      <c r="V58" s="89"/>
    </row>
    <row r="59" spans="1:22" x14ac:dyDescent="0.2">
      <c r="E59" s="48"/>
      <c r="F59" s="48"/>
      <c r="G59" s="48"/>
      <c r="H59" s="48"/>
      <c r="I59" s="50">
        <v>3280000000</v>
      </c>
      <c r="J59" s="48"/>
      <c r="K59" s="50">
        <v>214186940</v>
      </c>
      <c r="L59" s="48"/>
      <c r="M59" s="48">
        <v>3280000000</v>
      </c>
      <c r="N59" s="48"/>
      <c r="O59" s="48">
        <v>70136515168</v>
      </c>
      <c r="P59" s="48"/>
      <c r="Q59" s="60">
        <f>Q54+S62</f>
        <v>0</v>
      </c>
      <c r="R59" s="48"/>
      <c r="S59" s="48"/>
      <c r="T59" s="89"/>
      <c r="U59" s="89"/>
      <c r="V59" s="89"/>
    </row>
    <row r="60" spans="1:22" x14ac:dyDescent="0.2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89"/>
      <c r="U60" s="89"/>
      <c r="V60" s="89"/>
    </row>
    <row r="61" spans="1:22" x14ac:dyDescent="0.2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89"/>
      <c r="U61" s="89"/>
      <c r="V61" s="89"/>
    </row>
    <row r="62" spans="1:22" x14ac:dyDescent="0.2">
      <c r="E62" s="48"/>
      <c r="F62" s="48"/>
      <c r="G62" s="48"/>
      <c r="H62" s="48"/>
      <c r="I62" s="60">
        <f>I54-I59</f>
        <v>0</v>
      </c>
      <c r="J62" s="48"/>
      <c r="K62" s="60"/>
      <c r="L62" s="48"/>
      <c r="M62" s="60">
        <f>M59-M54</f>
        <v>214186940</v>
      </c>
      <c r="N62" s="48"/>
      <c r="O62" s="48"/>
      <c r="P62" s="48"/>
      <c r="Q62" s="48"/>
      <c r="R62" s="48"/>
      <c r="S62" s="60">
        <f>S58-S54</f>
        <v>299887868</v>
      </c>
      <c r="T62" s="89"/>
      <c r="U62" s="89"/>
      <c r="V62" s="89"/>
    </row>
    <row r="63" spans="1:22" x14ac:dyDescent="0.2"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60">
        <f>O54-O59</f>
        <v>0</v>
      </c>
      <c r="P63" s="48"/>
      <c r="Q63" s="48"/>
      <c r="R63" s="48"/>
      <c r="S63" s="48"/>
      <c r="T63" s="89"/>
      <c r="U63" s="89"/>
      <c r="V63" s="89"/>
    </row>
    <row r="64" spans="1:22" x14ac:dyDescent="0.2"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89"/>
      <c r="U64" s="89"/>
      <c r="V64" s="89"/>
    </row>
    <row r="65" spans="5:22" x14ac:dyDescent="0.2"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89"/>
      <c r="U65" s="89"/>
      <c r="V65" s="89"/>
    </row>
    <row r="66" spans="5:22" x14ac:dyDescent="0.2"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89"/>
      <c r="U66" s="89"/>
      <c r="V66" s="89"/>
    </row>
    <row r="67" spans="5:22" x14ac:dyDescent="0.2"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89"/>
      <c r="U67" s="89"/>
      <c r="V67" s="89"/>
    </row>
    <row r="68" spans="5:22" x14ac:dyDescent="0.2"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89"/>
      <c r="U68" s="89"/>
      <c r="V68" s="89"/>
    </row>
    <row r="69" spans="5:22" x14ac:dyDescent="0.2"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89"/>
      <c r="U69" s="89"/>
      <c r="V69" s="89"/>
    </row>
    <row r="70" spans="5:22" x14ac:dyDescent="0.2"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89"/>
      <c r="U70" s="89"/>
      <c r="V70" s="89"/>
    </row>
    <row r="71" spans="5:22" x14ac:dyDescent="0.2"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89"/>
      <c r="U71" s="89"/>
      <c r="V71" s="89"/>
    </row>
    <row r="72" spans="5:22" x14ac:dyDescent="0.2"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89"/>
      <c r="U72" s="89"/>
      <c r="V72" s="89"/>
    </row>
    <row r="73" spans="5:22" x14ac:dyDescent="0.2"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I27" sqref="I27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5.5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25.5" x14ac:dyDescent="0.2">
      <c r="A2" s="93" t="s">
        <v>115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25.5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5" spans="1:11" ht="24" x14ac:dyDescent="0.2">
      <c r="A5" s="104" t="s">
        <v>162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</row>
    <row r="6" spans="1:11" ht="21" x14ac:dyDescent="0.2">
      <c r="I6" s="2" t="s">
        <v>133</v>
      </c>
      <c r="K6" s="2" t="s">
        <v>134</v>
      </c>
    </row>
    <row r="7" spans="1:11" ht="42" x14ac:dyDescent="0.2">
      <c r="A7" s="14"/>
      <c r="C7" s="9" t="s">
        <v>233</v>
      </c>
      <c r="E7" s="9" t="s">
        <v>234</v>
      </c>
      <c r="G7" s="9" t="s">
        <v>235</v>
      </c>
      <c r="I7" s="10" t="s">
        <v>236</v>
      </c>
      <c r="K7" s="10" t="s">
        <v>236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K23" sqref="K2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5.5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19" ht="25.5" x14ac:dyDescent="0.2">
      <c r="A2" s="93" t="s">
        <v>115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ht="25.5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5" spans="1:19" ht="24" x14ac:dyDescent="0.2">
      <c r="A5" s="104" t="s">
        <v>237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</row>
    <row r="6" spans="1:19" ht="21" x14ac:dyDescent="0.2">
      <c r="A6" s="98"/>
      <c r="I6" s="102" t="s">
        <v>133</v>
      </c>
      <c r="J6" s="102"/>
      <c r="K6" s="102"/>
      <c r="L6" s="102"/>
      <c r="M6" s="102"/>
      <c r="O6" s="102" t="s">
        <v>134</v>
      </c>
      <c r="P6" s="102"/>
      <c r="Q6" s="102"/>
      <c r="R6" s="102"/>
      <c r="S6" s="102"/>
    </row>
    <row r="7" spans="1:19" ht="42" x14ac:dyDescent="0.2">
      <c r="A7" s="98"/>
      <c r="C7" s="9" t="s">
        <v>238</v>
      </c>
      <c r="E7" s="9" t="s">
        <v>101</v>
      </c>
      <c r="G7" s="9" t="s">
        <v>239</v>
      </c>
      <c r="I7" s="10" t="s">
        <v>240</v>
      </c>
      <c r="J7" s="3"/>
      <c r="K7" s="10" t="s">
        <v>197</v>
      </c>
      <c r="L7" s="3"/>
      <c r="M7" s="10" t="s">
        <v>241</v>
      </c>
      <c r="O7" s="10" t="s">
        <v>240</v>
      </c>
      <c r="P7" s="3"/>
      <c r="Q7" s="10" t="s">
        <v>197</v>
      </c>
      <c r="R7" s="3"/>
      <c r="S7" s="10" t="s">
        <v>241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5"/>
  <sheetViews>
    <sheetView rightToLeft="1" workbookViewId="0">
      <selection activeCell="M23" sqref="M23"/>
    </sheetView>
  </sheetViews>
  <sheetFormatPr defaultRowHeight="12.75" x14ac:dyDescent="0.2"/>
  <cols>
    <col min="1" max="1" width="20.85546875" customWidth="1"/>
    <col min="2" max="2" width="1.28515625" customWidth="1"/>
    <col min="3" max="3" width="14.5703125" bestFit="1" customWidth="1"/>
    <col min="4" max="4" width="1.28515625" customWidth="1"/>
    <col min="5" max="5" width="13.28515625" customWidth="1"/>
    <col min="6" max="6" width="1.28515625" customWidth="1"/>
    <col min="7" max="7" width="14.5703125" bestFit="1" customWidth="1"/>
    <col min="8" max="8" width="1.28515625" customWidth="1"/>
    <col min="9" max="9" width="15" bestFit="1" customWidth="1"/>
    <col min="10" max="10" width="1.28515625" customWidth="1"/>
    <col min="11" max="11" width="12.140625" bestFit="1" customWidth="1"/>
    <col min="12" max="12" width="1.28515625" customWidth="1"/>
    <col min="13" max="13" width="14.85546875" bestFit="1" customWidth="1"/>
    <col min="14" max="14" width="0.28515625" customWidth="1"/>
  </cols>
  <sheetData>
    <row r="1" spans="1:13" ht="25.5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25.5" x14ac:dyDescent="0.2">
      <c r="A2" s="93" t="s">
        <v>115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ht="25.5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5" spans="1:13" ht="24" x14ac:dyDescent="0.2">
      <c r="A5" s="104" t="s">
        <v>242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</row>
    <row r="6" spans="1:13" ht="21" x14ac:dyDescent="0.2">
      <c r="A6" s="98"/>
      <c r="C6" s="102" t="s">
        <v>133</v>
      </c>
      <c r="D6" s="102"/>
      <c r="E6" s="102"/>
      <c r="F6" s="102"/>
      <c r="G6" s="98"/>
      <c r="I6" s="102" t="s">
        <v>134</v>
      </c>
      <c r="J6" s="102"/>
      <c r="K6" s="102"/>
      <c r="L6" s="102"/>
      <c r="M6" s="98"/>
    </row>
    <row r="7" spans="1:13" ht="21" x14ac:dyDescent="0.2">
      <c r="A7" s="98"/>
      <c r="C7" s="10" t="s">
        <v>240</v>
      </c>
      <c r="D7" s="3"/>
      <c r="E7" s="10" t="s">
        <v>197</v>
      </c>
      <c r="F7" s="3"/>
      <c r="G7" s="58" t="s">
        <v>241</v>
      </c>
      <c r="I7" s="10" t="s">
        <v>240</v>
      </c>
      <c r="J7" s="3"/>
      <c r="K7" s="10" t="s">
        <v>197</v>
      </c>
      <c r="L7" s="3"/>
      <c r="M7" s="58" t="s">
        <v>241</v>
      </c>
    </row>
    <row r="8" spans="1:13" ht="18.75" x14ac:dyDescent="0.2">
      <c r="A8" s="12" t="s">
        <v>260</v>
      </c>
      <c r="C8" s="33">
        <v>819798</v>
      </c>
      <c r="D8" s="34"/>
      <c r="E8" s="35">
        <v>0</v>
      </c>
      <c r="F8" s="34"/>
      <c r="G8" s="37">
        <f>C8+E8</f>
        <v>819798</v>
      </c>
      <c r="H8" s="34"/>
      <c r="I8" s="33">
        <v>73446875</v>
      </c>
      <c r="J8" s="34"/>
      <c r="K8" s="35">
        <v>0</v>
      </c>
      <c r="L8" s="34"/>
      <c r="M8" s="91">
        <f>I8+K8</f>
        <v>73446875</v>
      </c>
    </row>
    <row r="9" spans="1:13" ht="18.75" x14ac:dyDescent="0.2">
      <c r="A9" s="6" t="s">
        <v>261</v>
      </c>
      <c r="C9" s="39">
        <v>0</v>
      </c>
      <c r="D9" s="34"/>
      <c r="E9" s="39">
        <v>0</v>
      </c>
      <c r="F9" s="34"/>
      <c r="G9" s="43">
        <f t="shared" ref="G9" si="0">C9+E9</f>
        <v>0</v>
      </c>
      <c r="H9" s="34"/>
      <c r="I9" s="38">
        <v>224350318</v>
      </c>
      <c r="J9" s="34"/>
      <c r="K9" s="38">
        <v>-206219</v>
      </c>
      <c r="L9" s="34"/>
      <c r="M9" s="91">
        <f t="shared" ref="M9" si="1">I9+K9</f>
        <v>224144099</v>
      </c>
    </row>
    <row r="10" spans="1:13" ht="18.75" x14ac:dyDescent="0.2">
      <c r="A10" s="6" t="s">
        <v>23</v>
      </c>
      <c r="C10" s="38">
        <v>1095801357</v>
      </c>
      <c r="D10" s="34"/>
      <c r="E10" s="39">
        <v>0</v>
      </c>
      <c r="F10" s="34"/>
      <c r="G10" s="37">
        <f>C10+E10</f>
        <v>1095801357</v>
      </c>
      <c r="H10" s="34"/>
      <c r="I10" s="38">
        <v>9626217094</v>
      </c>
      <c r="J10" s="34"/>
      <c r="K10" s="38">
        <v>-4675574</v>
      </c>
      <c r="L10" s="34"/>
      <c r="M10" s="91">
        <f>I10+K10</f>
        <v>9621541520</v>
      </c>
    </row>
    <row r="11" spans="1:13" s="17" customFormat="1" ht="21.75" thickBot="1" x14ac:dyDescent="0.25">
      <c r="A11" s="14"/>
      <c r="C11" s="56">
        <f>SUM(C8:C10)</f>
        <v>1096621155</v>
      </c>
      <c r="D11" s="55"/>
      <c r="E11" s="65">
        <f>SUM(E8:E10)</f>
        <v>0</v>
      </c>
      <c r="F11" s="55"/>
      <c r="G11" s="59">
        <f>SUM(G8:G10)</f>
        <v>1096621155</v>
      </c>
      <c r="H11" s="55"/>
      <c r="I11" s="56">
        <f>SUM(I8:I10)</f>
        <v>9924014287</v>
      </c>
      <c r="J11" s="55"/>
      <c r="K11" s="56">
        <f>SUM(K8:K10)</f>
        <v>-4881793</v>
      </c>
      <c r="L11" s="55"/>
      <c r="M11" s="92">
        <f>SUM(M8:M10)</f>
        <v>9919132494</v>
      </c>
    </row>
    <row r="12" spans="1:13" ht="13.5" thickTop="1" x14ac:dyDescent="0.2"/>
    <row r="13" spans="1:13" x14ac:dyDescent="0.2"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</row>
    <row r="14" spans="1:13" x14ac:dyDescent="0.2">
      <c r="C14" s="50">
        <v>1096621155</v>
      </c>
      <c r="D14" s="48"/>
      <c r="E14" s="48"/>
      <c r="F14" s="48"/>
      <c r="G14" s="50">
        <v>1096621155</v>
      </c>
      <c r="H14" s="48"/>
      <c r="I14" s="48">
        <v>9924014287</v>
      </c>
      <c r="J14" s="48"/>
      <c r="K14" s="50">
        <v>4881793</v>
      </c>
      <c r="L14" s="48"/>
      <c r="M14" s="50">
        <v>9924014287</v>
      </c>
    </row>
    <row r="15" spans="1:13" x14ac:dyDescent="0.2"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x14ac:dyDescent="0.2"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</row>
    <row r="17" spans="3:13" x14ac:dyDescent="0.2">
      <c r="C17" s="60">
        <f>C11-C14</f>
        <v>0</v>
      </c>
      <c r="D17" s="48"/>
      <c r="E17" s="48"/>
      <c r="F17" s="48"/>
      <c r="G17" s="48"/>
      <c r="H17" s="48"/>
      <c r="I17" s="60">
        <f>I11-I14</f>
        <v>0</v>
      </c>
      <c r="J17" s="48"/>
      <c r="K17" s="48"/>
      <c r="L17" s="48"/>
      <c r="M17" s="48"/>
    </row>
    <row r="18" spans="3:13" x14ac:dyDescent="0.2">
      <c r="C18" s="48"/>
      <c r="D18" s="48"/>
      <c r="E18" s="48"/>
      <c r="F18" s="48"/>
      <c r="G18" s="60">
        <f>G11-G14</f>
        <v>0</v>
      </c>
      <c r="H18" s="48"/>
      <c r="I18" s="48"/>
      <c r="J18" s="48"/>
      <c r="K18" s="50">
        <f>K14-M18</f>
        <v>0</v>
      </c>
      <c r="L18" s="48"/>
      <c r="M18" s="60">
        <f>M14-M11</f>
        <v>4881793</v>
      </c>
    </row>
    <row r="19" spans="3:13" x14ac:dyDescent="0.2"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3:13" x14ac:dyDescent="0.2"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</row>
    <row r="21" spans="3:13" x14ac:dyDescent="0.2"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3:13" x14ac:dyDescent="0.2"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</row>
    <row r="23" spans="3:13" x14ac:dyDescent="0.2"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3:13" x14ac:dyDescent="0.2"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</row>
    <row r="25" spans="3:13" x14ac:dyDescent="0.2"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78"/>
  <sheetViews>
    <sheetView rightToLeft="1" topLeftCell="A7" workbookViewId="0">
      <selection activeCell="Q72" sqref="Q72"/>
    </sheetView>
  </sheetViews>
  <sheetFormatPr defaultRowHeight="12.75" x14ac:dyDescent="0.2"/>
  <cols>
    <col min="1" max="1" width="27.28515625" customWidth="1"/>
    <col min="2" max="2" width="1.28515625" customWidth="1"/>
    <col min="3" max="3" width="10.7109375" bestFit="1" customWidth="1"/>
    <col min="4" max="4" width="1.28515625" customWidth="1"/>
    <col min="5" max="5" width="16.28515625" bestFit="1" customWidth="1"/>
    <col min="6" max="6" width="1.28515625" customWidth="1"/>
    <col min="7" max="7" width="16.140625" bestFit="1" customWidth="1"/>
    <col min="8" max="8" width="1.28515625" customWidth="1"/>
    <col min="9" max="9" width="16" bestFit="1" customWidth="1"/>
    <col min="10" max="10" width="1.28515625" customWidth="1"/>
    <col min="11" max="11" width="12.85546875" style="24" bestFit="1" customWidth="1"/>
    <col min="12" max="12" width="1.28515625" customWidth="1"/>
    <col min="13" max="13" width="18.42578125" bestFit="1" customWidth="1"/>
    <col min="14" max="14" width="1.28515625" customWidth="1"/>
    <col min="15" max="15" width="19.140625" bestFit="1" customWidth="1"/>
    <col min="16" max="16" width="1.28515625" customWidth="1"/>
    <col min="17" max="17" width="15.140625" customWidth="1"/>
    <col min="18" max="18" width="1.28515625" customWidth="1"/>
    <col min="19" max="19" width="0.28515625" customWidth="1"/>
  </cols>
  <sheetData>
    <row r="1" spans="1:18" ht="25.5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8" ht="25.5" x14ac:dyDescent="0.2">
      <c r="A2" s="93" t="s">
        <v>115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18" ht="25.5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5" spans="1:18" ht="24" x14ac:dyDescent="0.2">
      <c r="A5" s="104" t="s">
        <v>243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</row>
    <row r="6" spans="1:18" ht="21" x14ac:dyDescent="0.2">
      <c r="A6" s="98"/>
      <c r="C6" s="102" t="s">
        <v>133</v>
      </c>
      <c r="D6" s="102"/>
      <c r="E6" s="102"/>
      <c r="F6" s="102"/>
      <c r="G6" s="102"/>
      <c r="H6" s="102"/>
      <c r="I6" s="98"/>
      <c r="K6" s="102" t="s">
        <v>134</v>
      </c>
      <c r="L6" s="102"/>
      <c r="M6" s="102"/>
      <c r="N6" s="102"/>
      <c r="O6" s="102"/>
      <c r="P6" s="102"/>
      <c r="Q6" s="98"/>
      <c r="R6" s="98"/>
    </row>
    <row r="7" spans="1:18" ht="42" x14ac:dyDescent="0.2">
      <c r="A7" s="98"/>
      <c r="C7" s="10" t="s">
        <v>12</v>
      </c>
      <c r="D7" s="3"/>
      <c r="E7" s="10" t="s">
        <v>244</v>
      </c>
      <c r="F7" s="3"/>
      <c r="G7" s="10" t="s">
        <v>245</v>
      </c>
      <c r="H7" s="3"/>
      <c r="I7" s="58" t="s">
        <v>246</v>
      </c>
      <c r="K7" s="11" t="s">
        <v>12</v>
      </c>
      <c r="L7" s="3"/>
      <c r="M7" s="10" t="s">
        <v>244</v>
      </c>
      <c r="N7" s="3"/>
      <c r="O7" s="10" t="s">
        <v>245</v>
      </c>
      <c r="P7" s="3"/>
      <c r="Q7" s="118" t="s">
        <v>246</v>
      </c>
      <c r="R7" s="118"/>
    </row>
    <row r="8" spans="1:18" ht="18.75" x14ac:dyDescent="0.2">
      <c r="A8" s="12" t="s">
        <v>73</v>
      </c>
      <c r="C8" s="35">
        <v>360000</v>
      </c>
      <c r="D8" s="34"/>
      <c r="E8" s="33">
        <v>4654540206</v>
      </c>
      <c r="F8" s="34"/>
      <c r="G8" s="33">
        <v>3511745770</v>
      </c>
      <c r="H8" s="34"/>
      <c r="I8" s="37">
        <f>E8-G8</f>
        <v>1142794436</v>
      </c>
      <c r="J8" s="34"/>
      <c r="K8" s="61">
        <v>360000</v>
      </c>
      <c r="L8" s="34"/>
      <c r="M8" s="33">
        <v>4654540206</v>
      </c>
      <c r="N8" s="34"/>
      <c r="O8" s="33">
        <v>3511745770</v>
      </c>
      <c r="P8" s="34"/>
      <c r="Q8" s="109">
        <f>M8-O8</f>
        <v>1142794436</v>
      </c>
      <c r="R8" s="109"/>
    </row>
    <row r="9" spans="1:18" ht="18.75" x14ac:dyDescent="0.2">
      <c r="A9" s="6" t="s">
        <v>40</v>
      </c>
      <c r="C9" s="39">
        <v>329562</v>
      </c>
      <c r="D9" s="34"/>
      <c r="E9" s="38">
        <v>2253146968</v>
      </c>
      <c r="F9" s="34"/>
      <c r="G9" s="38">
        <v>2155615283</v>
      </c>
      <c r="H9" s="34"/>
      <c r="I9" s="37">
        <f t="shared" ref="I9:I61" si="0">E9-G9</f>
        <v>97531685</v>
      </c>
      <c r="J9" s="34"/>
      <c r="K9" s="40">
        <v>1329562</v>
      </c>
      <c r="L9" s="34"/>
      <c r="M9" s="38">
        <v>9410307027</v>
      </c>
      <c r="N9" s="34"/>
      <c r="O9" s="38">
        <v>8696464271</v>
      </c>
      <c r="P9" s="34"/>
      <c r="Q9" s="109">
        <f t="shared" ref="Q9:Q60" si="1">M9-O9</f>
        <v>713842756</v>
      </c>
      <c r="R9" s="109"/>
    </row>
    <row r="10" spans="1:18" ht="18.75" x14ac:dyDescent="0.2">
      <c r="A10" s="6" t="s">
        <v>64</v>
      </c>
      <c r="C10" s="39">
        <v>173363</v>
      </c>
      <c r="D10" s="34"/>
      <c r="E10" s="38">
        <v>8261439747</v>
      </c>
      <c r="F10" s="34"/>
      <c r="G10" s="38">
        <v>7270505334</v>
      </c>
      <c r="H10" s="34"/>
      <c r="I10" s="37">
        <f t="shared" si="0"/>
        <v>990934413</v>
      </c>
      <c r="J10" s="34"/>
      <c r="K10" s="40">
        <v>348363</v>
      </c>
      <c r="L10" s="34"/>
      <c r="M10" s="38">
        <v>16217319022</v>
      </c>
      <c r="N10" s="34"/>
      <c r="O10" s="38">
        <v>14609663245</v>
      </c>
      <c r="P10" s="34"/>
      <c r="Q10" s="109">
        <f t="shared" si="1"/>
        <v>1607655777</v>
      </c>
      <c r="R10" s="109"/>
    </row>
    <row r="11" spans="1:18" ht="18.75" x14ac:dyDescent="0.2">
      <c r="A11" s="6" t="s">
        <v>65</v>
      </c>
      <c r="C11" s="39">
        <v>999</v>
      </c>
      <c r="D11" s="34"/>
      <c r="E11" s="38">
        <v>8202643</v>
      </c>
      <c r="F11" s="34"/>
      <c r="G11" s="38">
        <v>6176378</v>
      </c>
      <c r="H11" s="34"/>
      <c r="I11" s="37">
        <f t="shared" si="0"/>
        <v>2026265</v>
      </c>
      <c r="J11" s="34"/>
      <c r="K11" s="40">
        <v>6889154</v>
      </c>
      <c r="L11" s="34"/>
      <c r="M11" s="38">
        <v>48686256374</v>
      </c>
      <c r="N11" s="34"/>
      <c r="O11" s="38">
        <v>45825703138</v>
      </c>
      <c r="P11" s="34"/>
      <c r="Q11" s="109">
        <f t="shared" si="1"/>
        <v>2860553236</v>
      </c>
      <c r="R11" s="109"/>
    </row>
    <row r="12" spans="1:18" ht="18.75" x14ac:dyDescent="0.2">
      <c r="A12" s="6" t="s">
        <v>70</v>
      </c>
      <c r="C12" s="39">
        <v>50000</v>
      </c>
      <c r="D12" s="34"/>
      <c r="E12" s="38">
        <v>547763642</v>
      </c>
      <c r="F12" s="34"/>
      <c r="G12" s="38">
        <v>908064676</v>
      </c>
      <c r="H12" s="34"/>
      <c r="I12" s="37">
        <f t="shared" si="0"/>
        <v>-360301034</v>
      </c>
      <c r="J12" s="34"/>
      <c r="K12" s="40">
        <v>100000</v>
      </c>
      <c r="L12" s="34"/>
      <c r="M12" s="38">
        <v>1497081401</v>
      </c>
      <c r="N12" s="34"/>
      <c r="O12" s="38">
        <v>1816129350</v>
      </c>
      <c r="P12" s="34"/>
      <c r="Q12" s="109">
        <f t="shared" si="1"/>
        <v>-319047949</v>
      </c>
      <c r="R12" s="109"/>
    </row>
    <row r="13" spans="1:18" ht="18.75" x14ac:dyDescent="0.2">
      <c r="A13" s="6" t="s">
        <v>57</v>
      </c>
      <c r="C13" s="39">
        <v>1917981</v>
      </c>
      <c r="D13" s="34"/>
      <c r="E13" s="38">
        <v>5168708644</v>
      </c>
      <c r="F13" s="34"/>
      <c r="G13" s="38">
        <v>9346001300</v>
      </c>
      <c r="H13" s="34"/>
      <c r="I13" s="37">
        <f t="shared" si="0"/>
        <v>-4177292656</v>
      </c>
      <c r="J13" s="34"/>
      <c r="K13" s="40">
        <v>3117982</v>
      </c>
      <c r="L13" s="34"/>
      <c r="M13" s="38">
        <v>8139858810</v>
      </c>
      <c r="N13" s="34"/>
      <c r="O13" s="38">
        <v>15193405896</v>
      </c>
      <c r="P13" s="34"/>
      <c r="Q13" s="109">
        <f t="shared" si="1"/>
        <v>-7053547086</v>
      </c>
      <c r="R13" s="109"/>
    </row>
    <row r="14" spans="1:18" ht="18.75" x14ac:dyDescent="0.2">
      <c r="A14" s="6" t="s">
        <v>74</v>
      </c>
      <c r="C14" s="39">
        <v>562500</v>
      </c>
      <c r="D14" s="34"/>
      <c r="E14" s="38">
        <v>5927023196</v>
      </c>
      <c r="F14" s="34"/>
      <c r="G14" s="38">
        <v>4968006857</v>
      </c>
      <c r="H14" s="34"/>
      <c r="I14" s="37">
        <f t="shared" si="0"/>
        <v>959016339</v>
      </c>
      <c r="J14" s="34"/>
      <c r="K14" s="40">
        <v>562500</v>
      </c>
      <c r="L14" s="34"/>
      <c r="M14" s="38">
        <v>5927023196</v>
      </c>
      <c r="N14" s="34"/>
      <c r="O14" s="38">
        <v>4968006857</v>
      </c>
      <c r="P14" s="34"/>
      <c r="Q14" s="109">
        <f t="shared" si="1"/>
        <v>959016339</v>
      </c>
      <c r="R14" s="109"/>
    </row>
    <row r="15" spans="1:18" ht="18.75" x14ac:dyDescent="0.2">
      <c r="A15" s="6" t="s">
        <v>56</v>
      </c>
      <c r="C15" s="39">
        <v>0</v>
      </c>
      <c r="D15" s="36"/>
      <c r="E15" s="39">
        <v>0</v>
      </c>
      <c r="F15" s="36"/>
      <c r="G15" s="39">
        <v>0</v>
      </c>
      <c r="H15" s="36"/>
      <c r="I15" s="43">
        <f t="shared" si="0"/>
        <v>0</v>
      </c>
      <c r="J15" s="34"/>
      <c r="K15" s="40">
        <v>200000</v>
      </c>
      <c r="L15" s="34"/>
      <c r="M15" s="38">
        <v>15155286437</v>
      </c>
      <c r="N15" s="34"/>
      <c r="O15" s="38">
        <v>10646275489</v>
      </c>
      <c r="P15" s="34"/>
      <c r="Q15" s="109">
        <f t="shared" si="1"/>
        <v>4509010948</v>
      </c>
      <c r="R15" s="109"/>
    </row>
    <row r="16" spans="1:18" ht="18.75" x14ac:dyDescent="0.2">
      <c r="A16" s="6" t="s">
        <v>33</v>
      </c>
      <c r="C16" s="39">
        <v>0</v>
      </c>
      <c r="D16" s="36"/>
      <c r="E16" s="39">
        <v>0</v>
      </c>
      <c r="F16" s="36"/>
      <c r="G16" s="39">
        <v>0</v>
      </c>
      <c r="H16" s="36"/>
      <c r="I16" s="43">
        <f t="shared" si="0"/>
        <v>0</v>
      </c>
      <c r="J16" s="34"/>
      <c r="K16" s="40">
        <v>100000</v>
      </c>
      <c r="L16" s="34"/>
      <c r="M16" s="38">
        <v>3086525294</v>
      </c>
      <c r="N16" s="34"/>
      <c r="O16" s="38">
        <v>2651405293</v>
      </c>
      <c r="P16" s="34"/>
      <c r="Q16" s="109">
        <f t="shared" si="1"/>
        <v>435120001</v>
      </c>
      <c r="R16" s="109"/>
    </row>
    <row r="17" spans="1:18" ht="18.75" x14ac:dyDescent="0.2">
      <c r="A17" s="6" t="s">
        <v>19</v>
      </c>
      <c r="C17" s="39">
        <v>0</v>
      </c>
      <c r="D17" s="36"/>
      <c r="E17" s="39">
        <v>0</v>
      </c>
      <c r="F17" s="36"/>
      <c r="G17" s="39">
        <v>0</v>
      </c>
      <c r="H17" s="36"/>
      <c r="I17" s="43">
        <f t="shared" si="0"/>
        <v>0</v>
      </c>
      <c r="J17" s="34"/>
      <c r="K17" s="40">
        <v>245000</v>
      </c>
      <c r="L17" s="34"/>
      <c r="M17" s="38">
        <v>2172794525</v>
      </c>
      <c r="N17" s="34"/>
      <c r="O17" s="38">
        <v>1788422413</v>
      </c>
      <c r="P17" s="34"/>
      <c r="Q17" s="109">
        <f t="shared" si="1"/>
        <v>384372112</v>
      </c>
      <c r="R17" s="109"/>
    </row>
    <row r="18" spans="1:18" ht="18.75" x14ac:dyDescent="0.2">
      <c r="A18" s="6" t="s">
        <v>138</v>
      </c>
      <c r="C18" s="39">
        <v>0</v>
      </c>
      <c r="D18" s="36"/>
      <c r="E18" s="39">
        <v>0</v>
      </c>
      <c r="F18" s="36"/>
      <c r="G18" s="39">
        <v>0</v>
      </c>
      <c r="H18" s="36"/>
      <c r="I18" s="43">
        <f t="shared" si="0"/>
        <v>0</v>
      </c>
      <c r="J18" s="34"/>
      <c r="K18" s="40">
        <v>38667000</v>
      </c>
      <c r="L18" s="34"/>
      <c r="M18" s="38">
        <v>51392397520</v>
      </c>
      <c r="N18" s="34"/>
      <c r="O18" s="38">
        <v>53811703890</v>
      </c>
      <c r="P18" s="34"/>
      <c r="Q18" s="109">
        <f t="shared" si="1"/>
        <v>-2419306370</v>
      </c>
      <c r="R18" s="109"/>
    </row>
    <row r="19" spans="1:18" ht="18.75" x14ac:dyDescent="0.2">
      <c r="A19" s="6" t="s">
        <v>139</v>
      </c>
      <c r="C19" s="39">
        <v>0</v>
      </c>
      <c r="D19" s="36"/>
      <c r="E19" s="39">
        <v>0</v>
      </c>
      <c r="F19" s="36"/>
      <c r="G19" s="39">
        <v>0</v>
      </c>
      <c r="H19" s="36"/>
      <c r="I19" s="43">
        <f t="shared" si="0"/>
        <v>0</v>
      </c>
      <c r="J19" s="34"/>
      <c r="K19" s="40">
        <v>50170</v>
      </c>
      <c r="L19" s="34"/>
      <c r="M19" s="38">
        <v>3247631341</v>
      </c>
      <c r="N19" s="34"/>
      <c r="O19" s="38">
        <v>3163348515</v>
      </c>
      <c r="P19" s="34"/>
      <c r="Q19" s="109">
        <f t="shared" si="1"/>
        <v>84282826</v>
      </c>
      <c r="R19" s="109"/>
    </row>
    <row r="20" spans="1:18" ht="18.75" x14ac:dyDescent="0.2">
      <c r="A20" s="6" t="s">
        <v>140</v>
      </c>
      <c r="C20" s="39">
        <v>0</v>
      </c>
      <c r="D20" s="36"/>
      <c r="E20" s="39">
        <v>0</v>
      </c>
      <c r="F20" s="36"/>
      <c r="G20" s="39">
        <v>0</v>
      </c>
      <c r="H20" s="36"/>
      <c r="I20" s="43">
        <f t="shared" si="0"/>
        <v>0</v>
      </c>
      <c r="J20" s="34"/>
      <c r="K20" s="40">
        <v>5120</v>
      </c>
      <c r="L20" s="34"/>
      <c r="M20" s="38">
        <v>17681050</v>
      </c>
      <c r="N20" s="34"/>
      <c r="O20" s="38">
        <v>16880933</v>
      </c>
      <c r="P20" s="34"/>
      <c r="Q20" s="109">
        <f t="shared" si="1"/>
        <v>800117</v>
      </c>
      <c r="R20" s="109"/>
    </row>
    <row r="21" spans="1:18" ht="18.75" x14ac:dyDescent="0.2">
      <c r="A21" s="6" t="s">
        <v>141</v>
      </c>
      <c r="C21" s="39">
        <v>0</v>
      </c>
      <c r="D21" s="36"/>
      <c r="E21" s="39">
        <v>0</v>
      </c>
      <c r="F21" s="36"/>
      <c r="G21" s="39">
        <v>0</v>
      </c>
      <c r="H21" s="36"/>
      <c r="I21" s="43">
        <f t="shared" si="0"/>
        <v>0</v>
      </c>
      <c r="J21" s="34"/>
      <c r="K21" s="40">
        <v>1</v>
      </c>
      <c r="L21" s="34"/>
      <c r="M21" s="38">
        <v>1</v>
      </c>
      <c r="N21" s="34"/>
      <c r="O21" s="38">
        <v>8419</v>
      </c>
      <c r="P21" s="34"/>
      <c r="Q21" s="109">
        <f t="shared" si="1"/>
        <v>-8418</v>
      </c>
      <c r="R21" s="109"/>
    </row>
    <row r="22" spans="1:18" ht="18.75" x14ac:dyDescent="0.2">
      <c r="A22" s="6" t="s">
        <v>54</v>
      </c>
      <c r="C22" s="39">
        <v>0</v>
      </c>
      <c r="D22" s="36"/>
      <c r="E22" s="39">
        <v>0</v>
      </c>
      <c r="F22" s="36"/>
      <c r="G22" s="39">
        <v>0</v>
      </c>
      <c r="H22" s="36"/>
      <c r="I22" s="43">
        <f t="shared" si="0"/>
        <v>0</v>
      </c>
      <c r="J22" s="34"/>
      <c r="K22" s="40">
        <v>150000</v>
      </c>
      <c r="L22" s="34"/>
      <c r="M22" s="38">
        <v>15796448583</v>
      </c>
      <c r="N22" s="34"/>
      <c r="O22" s="38">
        <v>8813744323</v>
      </c>
      <c r="P22" s="34"/>
      <c r="Q22" s="109">
        <f t="shared" si="1"/>
        <v>6982704260</v>
      </c>
      <c r="R22" s="109"/>
    </row>
    <row r="23" spans="1:18" ht="18.75" x14ac:dyDescent="0.2">
      <c r="A23" s="6" t="s">
        <v>29</v>
      </c>
      <c r="C23" s="39">
        <v>0</v>
      </c>
      <c r="D23" s="36"/>
      <c r="E23" s="39">
        <v>0</v>
      </c>
      <c r="F23" s="36"/>
      <c r="G23" s="39">
        <v>0</v>
      </c>
      <c r="H23" s="36"/>
      <c r="I23" s="43">
        <f t="shared" si="0"/>
        <v>0</v>
      </c>
      <c r="J23" s="34"/>
      <c r="K23" s="40">
        <v>8318442</v>
      </c>
      <c r="L23" s="34"/>
      <c r="M23" s="38">
        <v>42178288762</v>
      </c>
      <c r="N23" s="34"/>
      <c r="O23" s="38">
        <v>37091467951</v>
      </c>
      <c r="P23" s="34"/>
      <c r="Q23" s="109">
        <f t="shared" si="1"/>
        <v>5086820811</v>
      </c>
      <c r="R23" s="109"/>
    </row>
    <row r="24" spans="1:18" ht="18.75" x14ac:dyDescent="0.2">
      <c r="A24" s="6" t="s">
        <v>142</v>
      </c>
      <c r="C24" s="39">
        <v>0</v>
      </c>
      <c r="D24" s="36"/>
      <c r="E24" s="39">
        <v>0</v>
      </c>
      <c r="F24" s="36"/>
      <c r="G24" s="39">
        <v>0</v>
      </c>
      <c r="H24" s="36"/>
      <c r="I24" s="43">
        <f t="shared" si="0"/>
        <v>0</v>
      </c>
      <c r="J24" s="34"/>
      <c r="K24" s="40">
        <v>75</v>
      </c>
      <c r="L24" s="34"/>
      <c r="M24" s="38">
        <v>5821905</v>
      </c>
      <c r="N24" s="34"/>
      <c r="O24" s="38">
        <v>4112010</v>
      </c>
      <c r="P24" s="34"/>
      <c r="Q24" s="109">
        <f t="shared" si="1"/>
        <v>1709895</v>
      </c>
      <c r="R24" s="109"/>
    </row>
    <row r="25" spans="1:18" ht="18.75" x14ac:dyDescent="0.2">
      <c r="A25" s="6" t="s">
        <v>22</v>
      </c>
      <c r="C25" s="39">
        <v>0</v>
      </c>
      <c r="D25" s="36"/>
      <c r="E25" s="39">
        <v>0</v>
      </c>
      <c r="F25" s="36"/>
      <c r="G25" s="39">
        <v>0</v>
      </c>
      <c r="H25" s="36"/>
      <c r="I25" s="43">
        <f t="shared" si="0"/>
        <v>0</v>
      </c>
      <c r="J25" s="34"/>
      <c r="K25" s="40">
        <v>1750000</v>
      </c>
      <c r="L25" s="34"/>
      <c r="M25" s="38">
        <v>4636000733</v>
      </c>
      <c r="N25" s="34"/>
      <c r="O25" s="38">
        <v>3871011690</v>
      </c>
      <c r="P25" s="34"/>
      <c r="Q25" s="109">
        <f t="shared" si="1"/>
        <v>764989043</v>
      </c>
      <c r="R25" s="109"/>
    </row>
    <row r="26" spans="1:18" ht="18.75" x14ac:dyDescent="0.2">
      <c r="A26" s="6" t="s">
        <v>143</v>
      </c>
      <c r="C26" s="39">
        <v>0</v>
      </c>
      <c r="D26" s="36"/>
      <c r="E26" s="39">
        <v>0</v>
      </c>
      <c r="F26" s="36"/>
      <c r="G26" s="39">
        <v>0</v>
      </c>
      <c r="H26" s="36"/>
      <c r="I26" s="43">
        <f t="shared" si="0"/>
        <v>0</v>
      </c>
      <c r="J26" s="34"/>
      <c r="K26" s="40">
        <v>34951</v>
      </c>
      <c r="L26" s="34"/>
      <c r="M26" s="38">
        <v>228596138</v>
      </c>
      <c r="N26" s="34"/>
      <c r="O26" s="38">
        <v>208799706</v>
      </c>
      <c r="P26" s="34"/>
      <c r="Q26" s="109">
        <f t="shared" si="1"/>
        <v>19796432</v>
      </c>
      <c r="R26" s="109"/>
    </row>
    <row r="27" spans="1:18" ht="18.75" x14ac:dyDescent="0.2">
      <c r="A27" s="6" t="s">
        <v>68</v>
      </c>
      <c r="C27" s="39">
        <v>0</v>
      </c>
      <c r="D27" s="36"/>
      <c r="E27" s="39">
        <v>0</v>
      </c>
      <c r="F27" s="36"/>
      <c r="G27" s="39">
        <v>0</v>
      </c>
      <c r="H27" s="36"/>
      <c r="I27" s="43">
        <f t="shared" si="0"/>
        <v>0</v>
      </c>
      <c r="J27" s="34"/>
      <c r="K27" s="40">
        <v>200000</v>
      </c>
      <c r="L27" s="34"/>
      <c r="M27" s="38">
        <v>2355898511</v>
      </c>
      <c r="N27" s="34"/>
      <c r="O27" s="38">
        <v>1994064300</v>
      </c>
      <c r="P27" s="34"/>
      <c r="Q27" s="109">
        <f t="shared" si="1"/>
        <v>361834211</v>
      </c>
      <c r="R27" s="109"/>
    </row>
    <row r="28" spans="1:18" ht="18.75" x14ac:dyDescent="0.2">
      <c r="A28" s="6" t="s">
        <v>144</v>
      </c>
      <c r="C28" s="39">
        <v>0</v>
      </c>
      <c r="D28" s="36"/>
      <c r="E28" s="39">
        <v>0</v>
      </c>
      <c r="F28" s="36"/>
      <c r="G28" s="39">
        <v>0</v>
      </c>
      <c r="H28" s="36"/>
      <c r="I28" s="43">
        <f t="shared" si="0"/>
        <v>0</v>
      </c>
      <c r="J28" s="34"/>
      <c r="K28" s="40">
        <v>2771416</v>
      </c>
      <c r="L28" s="34"/>
      <c r="M28" s="38">
        <v>4033210397</v>
      </c>
      <c r="N28" s="34"/>
      <c r="O28" s="38">
        <v>4385842311</v>
      </c>
      <c r="P28" s="34"/>
      <c r="Q28" s="109">
        <f t="shared" si="1"/>
        <v>-352631914</v>
      </c>
      <c r="R28" s="109"/>
    </row>
    <row r="29" spans="1:18" ht="18.75" x14ac:dyDescent="0.2">
      <c r="A29" s="6" t="s">
        <v>47</v>
      </c>
      <c r="C29" s="39">
        <v>0</v>
      </c>
      <c r="D29" s="36"/>
      <c r="E29" s="39">
        <v>0</v>
      </c>
      <c r="F29" s="36"/>
      <c r="G29" s="39">
        <v>0</v>
      </c>
      <c r="H29" s="36"/>
      <c r="I29" s="43">
        <f t="shared" si="0"/>
        <v>0</v>
      </c>
      <c r="J29" s="34"/>
      <c r="K29" s="40">
        <v>100000</v>
      </c>
      <c r="L29" s="34"/>
      <c r="M29" s="38">
        <v>2000028600</v>
      </c>
      <c r="N29" s="34"/>
      <c r="O29" s="38">
        <v>2278362600</v>
      </c>
      <c r="P29" s="34"/>
      <c r="Q29" s="109">
        <f t="shared" si="1"/>
        <v>-278334000</v>
      </c>
      <c r="R29" s="109"/>
    </row>
    <row r="30" spans="1:18" ht="18.75" x14ac:dyDescent="0.2">
      <c r="A30" s="6" t="s">
        <v>145</v>
      </c>
      <c r="C30" s="39">
        <v>0</v>
      </c>
      <c r="D30" s="36"/>
      <c r="E30" s="39">
        <v>0</v>
      </c>
      <c r="F30" s="36"/>
      <c r="G30" s="39">
        <v>0</v>
      </c>
      <c r="H30" s="36"/>
      <c r="I30" s="43">
        <f t="shared" si="0"/>
        <v>0</v>
      </c>
      <c r="J30" s="34"/>
      <c r="K30" s="40">
        <v>3208556</v>
      </c>
      <c r="L30" s="34"/>
      <c r="M30" s="38">
        <v>6630897976</v>
      </c>
      <c r="N30" s="34"/>
      <c r="O30" s="38">
        <v>6429961625</v>
      </c>
      <c r="P30" s="34"/>
      <c r="Q30" s="109">
        <f t="shared" si="1"/>
        <v>200936351</v>
      </c>
      <c r="R30" s="109"/>
    </row>
    <row r="31" spans="1:18" ht="18.75" x14ac:dyDescent="0.2">
      <c r="A31" s="6" t="s">
        <v>146</v>
      </c>
      <c r="C31" s="39">
        <v>0</v>
      </c>
      <c r="D31" s="36"/>
      <c r="E31" s="39">
        <v>0</v>
      </c>
      <c r="F31" s="36"/>
      <c r="G31" s="39">
        <v>0</v>
      </c>
      <c r="H31" s="36"/>
      <c r="I31" s="43">
        <f t="shared" si="0"/>
        <v>0</v>
      </c>
      <c r="J31" s="34"/>
      <c r="K31" s="40">
        <v>700000</v>
      </c>
      <c r="L31" s="34"/>
      <c r="M31" s="38">
        <v>2726977377</v>
      </c>
      <c r="N31" s="34"/>
      <c r="O31" s="38">
        <v>2868231870</v>
      </c>
      <c r="P31" s="34"/>
      <c r="Q31" s="109">
        <f t="shared" si="1"/>
        <v>-141254493</v>
      </c>
      <c r="R31" s="109"/>
    </row>
    <row r="32" spans="1:18" ht="18.75" x14ac:dyDescent="0.2">
      <c r="A32" s="6" t="s">
        <v>147</v>
      </c>
      <c r="C32" s="39">
        <v>0</v>
      </c>
      <c r="D32" s="36"/>
      <c r="E32" s="39">
        <v>0</v>
      </c>
      <c r="F32" s="36"/>
      <c r="G32" s="39">
        <v>0</v>
      </c>
      <c r="H32" s="36"/>
      <c r="I32" s="43">
        <f t="shared" si="0"/>
        <v>0</v>
      </c>
      <c r="J32" s="34"/>
      <c r="K32" s="40">
        <v>281250</v>
      </c>
      <c r="L32" s="34"/>
      <c r="M32" s="38">
        <v>5178065068</v>
      </c>
      <c r="N32" s="34"/>
      <c r="O32" s="38">
        <v>4498076250</v>
      </c>
      <c r="P32" s="34"/>
      <c r="Q32" s="109">
        <f t="shared" si="1"/>
        <v>679988818</v>
      </c>
      <c r="R32" s="109"/>
    </row>
    <row r="33" spans="1:18" ht="18.75" x14ac:dyDescent="0.2">
      <c r="A33" s="6" t="s">
        <v>21</v>
      </c>
      <c r="C33" s="39">
        <v>0</v>
      </c>
      <c r="D33" s="36"/>
      <c r="E33" s="39">
        <v>0</v>
      </c>
      <c r="F33" s="36"/>
      <c r="G33" s="39">
        <v>0</v>
      </c>
      <c r="H33" s="36"/>
      <c r="I33" s="43">
        <f t="shared" si="0"/>
        <v>0</v>
      </c>
      <c r="J33" s="34"/>
      <c r="K33" s="40">
        <v>300000</v>
      </c>
      <c r="L33" s="34"/>
      <c r="M33" s="38">
        <v>4422528745</v>
      </c>
      <c r="N33" s="34"/>
      <c r="O33" s="38">
        <v>4291313706</v>
      </c>
      <c r="P33" s="34"/>
      <c r="Q33" s="109">
        <f t="shared" si="1"/>
        <v>131215039</v>
      </c>
      <c r="R33" s="109"/>
    </row>
    <row r="34" spans="1:18" ht="18.75" x14ac:dyDescent="0.2">
      <c r="A34" s="6" t="s">
        <v>148</v>
      </c>
      <c r="C34" s="39">
        <v>0</v>
      </c>
      <c r="D34" s="36"/>
      <c r="E34" s="39">
        <v>0</v>
      </c>
      <c r="F34" s="36"/>
      <c r="G34" s="39">
        <v>0</v>
      </c>
      <c r="H34" s="36"/>
      <c r="I34" s="43">
        <f t="shared" si="0"/>
        <v>0</v>
      </c>
      <c r="J34" s="34"/>
      <c r="K34" s="40">
        <v>78373</v>
      </c>
      <c r="L34" s="34"/>
      <c r="M34" s="38">
        <v>302990087</v>
      </c>
      <c r="N34" s="34"/>
      <c r="O34" s="38">
        <v>371225333</v>
      </c>
      <c r="P34" s="34"/>
      <c r="Q34" s="109">
        <f t="shared" si="1"/>
        <v>-68235246</v>
      </c>
      <c r="R34" s="109"/>
    </row>
    <row r="35" spans="1:18" ht="18.75" x14ac:dyDescent="0.2">
      <c r="A35" s="6" t="s">
        <v>32</v>
      </c>
      <c r="C35" s="39">
        <v>0</v>
      </c>
      <c r="D35" s="36"/>
      <c r="E35" s="39">
        <v>0</v>
      </c>
      <c r="F35" s="36"/>
      <c r="G35" s="39">
        <v>0</v>
      </c>
      <c r="H35" s="36"/>
      <c r="I35" s="43">
        <f t="shared" si="0"/>
        <v>0</v>
      </c>
      <c r="J35" s="34"/>
      <c r="K35" s="40">
        <v>50000</v>
      </c>
      <c r="L35" s="34"/>
      <c r="M35" s="38">
        <v>14400553892</v>
      </c>
      <c r="N35" s="34"/>
      <c r="O35" s="38">
        <v>13761258600</v>
      </c>
      <c r="P35" s="34"/>
      <c r="Q35" s="109">
        <f t="shared" si="1"/>
        <v>639295292</v>
      </c>
      <c r="R35" s="109"/>
    </row>
    <row r="36" spans="1:18" ht="18.75" x14ac:dyDescent="0.2">
      <c r="A36" s="6" t="s">
        <v>36</v>
      </c>
      <c r="C36" s="39">
        <v>0</v>
      </c>
      <c r="D36" s="36"/>
      <c r="E36" s="39">
        <v>0</v>
      </c>
      <c r="F36" s="36"/>
      <c r="G36" s="39">
        <v>0</v>
      </c>
      <c r="H36" s="36"/>
      <c r="I36" s="43">
        <f t="shared" si="0"/>
        <v>0</v>
      </c>
      <c r="J36" s="34"/>
      <c r="K36" s="40">
        <v>4660079</v>
      </c>
      <c r="L36" s="34"/>
      <c r="M36" s="38">
        <v>38572094714</v>
      </c>
      <c r="N36" s="34"/>
      <c r="O36" s="38">
        <v>28444961620</v>
      </c>
      <c r="P36" s="34"/>
      <c r="Q36" s="109">
        <f t="shared" si="1"/>
        <v>10127133094</v>
      </c>
      <c r="R36" s="109"/>
    </row>
    <row r="37" spans="1:18" ht="18.75" x14ac:dyDescent="0.2">
      <c r="A37" s="6" t="s">
        <v>149</v>
      </c>
      <c r="C37" s="39">
        <v>0</v>
      </c>
      <c r="D37" s="36"/>
      <c r="E37" s="39">
        <v>0</v>
      </c>
      <c r="F37" s="36"/>
      <c r="G37" s="39">
        <v>0</v>
      </c>
      <c r="H37" s="36"/>
      <c r="I37" s="43">
        <f t="shared" si="0"/>
        <v>0</v>
      </c>
      <c r="J37" s="34"/>
      <c r="K37" s="40">
        <v>1900000</v>
      </c>
      <c r="L37" s="34"/>
      <c r="M37" s="38">
        <v>4117355187</v>
      </c>
      <c r="N37" s="34"/>
      <c r="O37" s="38">
        <v>4799173995</v>
      </c>
      <c r="P37" s="34"/>
      <c r="Q37" s="109">
        <f t="shared" si="1"/>
        <v>-681818808</v>
      </c>
      <c r="R37" s="109"/>
    </row>
    <row r="38" spans="1:18" ht="18.75" x14ac:dyDescent="0.2">
      <c r="A38" s="6" t="s">
        <v>31</v>
      </c>
      <c r="C38" s="39">
        <v>0</v>
      </c>
      <c r="D38" s="36"/>
      <c r="E38" s="39">
        <v>0</v>
      </c>
      <c r="F38" s="36"/>
      <c r="G38" s="39">
        <v>0</v>
      </c>
      <c r="H38" s="36"/>
      <c r="I38" s="43">
        <f t="shared" si="0"/>
        <v>0</v>
      </c>
      <c r="J38" s="34"/>
      <c r="K38" s="40">
        <v>3000000</v>
      </c>
      <c r="L38" s="34"/>
      <c r="M38" s="38">
        <v>10591073756</v>
      </c>
      <c r="N38" s="34"/>
      <c r="O38" s="38">
        <v>10534878234</v>
      </c>
      <c r="P38" s="34"/>
      <c r="Q38" s="109">
        <f t="shared" si="1"/>
        <v>56195522</v>
      </c>
      <c r="R38" s="109"/>
    </row>
    <row r="39" spans="1:18" ht="18.75" x14ac:dyDescent="0.2">
      <c r="A39" s="6" t="s">
        <v>55</v>
      </c>
      <c r="C39" s="39">
        <v>0</v>
      </c>
      <c r="D39" s="36"/>
      <c r="E39" s="39">
        <v>0</v>
      </c>
      <c r="F39" s="36"/>
      <c r="G39" s="39">
        <v>0</v>
      </c>
      <c r="H39" s="36"/>
      <c r="I39" s="43">
        <f t="shared" si="0"/>
        <v>0</v>
      </c>
      <c r="J39" s="34"/>
      <c r="K39" s="40">
        <v>131194</v>
      </c>
      <c r="L39" s="34"/>
      <c r="M39" s="38">
        <v>2170078906</v>
      </c>
      <c r="N39" s="34"/>
      <c r="O39" s="38">
        <v>2550151812</v>
      </c>
      <c r="P39" s="34"/>
      <c r="Q39" s="109">
        <f t="shared" si="1"/>
        <v>-380072906</v>
      </c>
      <c r="R39" s="109"/>
    </row>
    <row r="40" spans="1:18" ht="18.75" x14ac:dyDescent="0.2">
      <c r="A40" s="6" t="s">
        <v>52</v>
      </c>
      <c r="C40" s="39">
        <v>0</v>
      </c>
      <c r="D40" s="36"/>
      <c r="E40" s="39">
        <v>0</v>
      </c>
      <c r="F40" s="36"/>
      <c r="G40" s="39">
        <v>0</v>
      </c>
      <c r="H40" s="36"/>
      <c r="I40" s="43">
        <f t="shared" si="0"/>
        <v>0</v>
      </c>
      <c r="J40" s="34"/>
      <c r="K40" s="40">
        <v>870000</v>
      </c>
      <c r="L40" s="34"/>
      <c r="M40" s="38">
        <v>22834228334</v>
      </c>
      <c r="N40" s="34"/>
      <c r="O40" s="38">
        <v>21984409800</v>
      </c>
      <c r="P40" s="34"/>
      <c r="Q40" s="109">
        <f t="shared" si="1"/>
        <v>849818534</v>
      </c>
      <c r="R40" s="109"/>
    </row>
    <row r="41" spans="1:18" ht="18.75" x14ac:dyDescent="0.2">
      <c r="A41" s="6" t="s">
        <v>25</v>
      </c>
      <c r="C41" s="39">
        <v>0</v>
      </c>
      <c r="D41" s="36"/>
      <c r="E41" s="39">
        <v>0</v>
      </c>
      <c r="F41" s="36"/>
      <c r="G41" s="39">
        <v>0</v>
      </c>
      <c r="H41" s="36"/>
      <c r="I41" s="43">
        <f t="shared" si="0"/>
        <v>0</v>
      </c>
      <c r="J41" s="34"/>
      <c r="K41" s="40">
        <v>1</v>
      </c>
      <c r="L41" s="34"/>
      <c r="M41" s="38">
        <v>1</v>
      </c>
      <c r="N41" s="34"/>
      <c r="O41" s="38">
        <v>2466</v>
      </c>
      <c r="P41" s="34"/>
      <c r="Q41" s="109">
        <f t="shared" si="1"/>
        <v>-2465</v>
      </c>
      <c r="R41" s="109"/>
    </row>
    <row r="42" spans="1:18" ht="18.75" x14ac:dyDescent="0.2">
      <c r="A42" s="6" t="s">
        <v>24</v>
      </c>
      <c r="C42" s="39">
        <v>0</v>
      </c>
      <c r="D42" s="36"/>
      <c r="E42" s="39">
        <v>0</v>
      </c>
      <c r="F42" s="36"/>
      <c r="G42" s="39">
        <v>0</v>
      </c>
      <c r="H42" s="36"/>
      <c r="I42" s="43">
        <f t="shared" si="0"/>
        <v>0</v>
      </c>
      <c r="J42" s="34"/>
      <c r="K42" s="40">
        <v>19020485</v>
      </c>
      <c r="L42" s="34"/>
      <c r="M42" s="38">
        <v>48747206492</v>
      </c>
      <c r="N42" s="34"/>
      <c r="O42" s="38">
        <v>40497396980</v>
      </c>
      <c r="P42" s="34"/>
      <c r="Q42" s="109">
        <f t="shared" si="1"/>
        <v>8249809512</v>
      </c>
      <c r="R42" s="109"/>
    </row>
    <row r="43" spans="1:18" ht="18.75" x14ac:dyDescent="0.2">
      <c r="A43" s="6" t="s">
        <v>150</v>
      </c>
      <c r="C43" s="39">
        <v>0</v>
      </c>
      <c r="D43" s="36"/>
      <c r="E43" s="39">
        <v>0</v>
      </c>
      <c r="F43" s="36"/>
      <c r="G43" s="39">
        <v>0</v>
      </c>
      <c r="H43" s="36"/>
      <c r="I43" s="43">
        <f t="shared" si="0"/>
        <v>0</v>
      </c>
      <c r="J43" s="34"/>
      <c r="K43" s="40">
        <v>100000</v>
      </c>
      <c r="L43" s="34"/>
      <c r="M43" s="38">
        <v>1414533164</v>
      </c>
      <c r="N43" s="34"/>
      <c r="O43" s="38">
        <v>1206118235</v>
      </c>
      <c r="P43" s="34"/>
      <c r="Q43" s="109">
        <f t="shared" si="1"/>
        <v>208414929</v>
      </c>
      <c r="R43" s="109"/>
    </row>
    <row r="44" spans="1:18" ht="18.75" x14ac:dyDescent="0.2">
      <c r="A44" s="6" t="s">
        <v>23</v>
      </c>
      <c r="C44" s="39">
        <v>0</v>
      </c>
      <c r="D44" s="36"/>
      <c r="E44" s="39">
        <v>0</v>
      </c>
      <c r="F44" s="36"/>
      <c r="G44" s="39">
        <v>0</v>
      </c>
      <c r="H44" s="36"/>
      <c r="I44" s="43">
        <f t="shared" si="0"/>
        <v>0</v>
      </c>
      <c r="J44" s="34"/>
      <c r="K44" s="40">
        <v>12634518</v>
      </c>
      <c r="L44" s="34"/>
      <c r="M44" s="38">
        <v>7284730806</v>
      </c>
      <c r="N44" s="34"/>
      <c r="O44" s="38">
        <v>7678301381</v>
      </c>
      <c r="P44" s="34"/>
      <c r="Q44" s="109">
        <f t="shared" si="1"/>
        <v>-393570575</v>
      </c>
      <c r="R44" s="109"/>
    </row>
    <row r="45" spans="1:18" ht="18.75" x14ac:dyDescent="0.2">
      <c r="A45" s="6" t="s">
        <v>20</v>
      </c>
      <c r="C45" s="39">
        <v>0</v>
      </c>
      <c r="D45" s="36"/>
      <c r="E45" s="39">
        <v>0</v>
      </c>
      <c r="F45" s="36"/>
      <c r="G45" s="39">
        <v>0</v>
      </c>
      <c r="H45" s="36"/>
      <c r="I45" s="43">
        <f t="shared" si="0"/>
        <v>0</v>
      </c>
      <c r="J45" s="34"/>
      <c r="K45" s="40">
        <v>12361427</v>
      </c>
      <c r="L45" s="34"/>
      <c r="M45" s="38">
        <v>12498256154</v>
      </c>
      <c r="N45" s="34"/>
      <c r="O45" s="38">
        <v>8889468246</v>
      </c>
      <c r="P45" s="34"/>
      <c r="Q45" s="109">
        <f t="shared" si="1"/>
        <v>3608787908</v>
      </c>
      <c r="R45" s="109"/>
    </row>
    <row r="46" spans="1:18" ht="18.75" x14ac:dyDescent="0.2">
      <c r="A46" s="6" t="s">
        <v>53</v>
      </c>
      <c r="C46" s="39">
        <v>0</v>
      </c>
      <c r="D46" s="36"/>
      <c r="E46" s="39">
        <v>0</v>
      </c>
      <c r="F46" s="36"/>
      <c r="G46" s="39">
        <v>0</v>
      </c>
      <c r="H46" s="36"/>
      <c r="I46" s="43">
        <f t="shared" si="0"/>
        <v>0</v>
      </c>
      <c r="J46" s="34"/>
      <c r="K46" s="40">
        <v>428997</v>
      </c>
      <c r="L46" s="34"/>
      <c r="M46" s="38">
        <v>5498215644</v>
      </c>
      <c r="N46" s="34"/>
      <c r="O46" s="38">
        <v>3663157978</v>
      </c>
      <c r="P46" s="34"/>
      <c r="Q46" s="109">
        <f t="shared" si="1"/>
        <v>1835057666</v>
      </c>
      <c r="R46" s="109"/>
    </row>
    <row r="47" spans="1:18" ht="18.75" x14ac:dyDescent="0.2">
      <c r="A47" s="6" t="s">
        <v>151</v>
      </c>
      <c r="C47" s="39">
        <v>0</v>
      </c>
      <c r="D47" s="36"/>
      <c r="E47" s="39">
        <v>0</v>
      </c>
      <c r="F47" s="36"/>
      <c r="G47" s="39">
        <v>0</v>
      </c>
      <c r="H47" s="36"/>
      <c r="I47" s="43">
        <f t="shared" si="0"/>
        <v>0</v>
      </c>
      <c r="J47" s="34"/>
      <c r="K47" s="40">
        <v>500000</v>
      </c>
      <c r="L47" s="34"/>
      <c r="M47" s="38">
        <v>3971229779</v>
      </c>
      <c r="N47" s="34"/>
      <c r="O47" s="38">
        <v>3649811003</v>
      </c>
      <c r="P47" s="34"/>
      <c r="Q47" s="109">
        <f t="shared" si="1"/>
        <v>321418776</v>
      </c>
      <c r="R47" s="109"/>
    </row>
    <row r="48" spans="1:18" ht="18.75" x14ac:dyDescent="0.2">
      <c r="A48" s="6" t="s">
        <v>152</v>
      </c>
      <c r="C48" s="39">
        <v>0</v>
      </c>
      <c r="D48" s="36"/>
      <c r="E48" s="39">
        <v>0</v>
      </c>
      <c r="F48" s="36"/>
      <c r="G48" s="39">
        <v>0</v>
      </c>
      <c r="H48" s="36"/>
      <c r="I48" s="43">
        <f t="shared" si="0"/>
        <v>0</v>
      </c>
      <c r="J48" s="34"/>
      <c r="K48" s="40">
        <v>2000000</v>
      </c>
      <c r="L48" s="34"/>
      <c r="M48" s="38">
        <v>24274701127</v>
      </c>
      <c r="N48" s="34"/>
      <c r="O48" s="38">
        <v>28847331000</v>
      </c>
      <c r="P48" s="34"/>
      <c r="Q48" s="109">
        <f t="shared" si="1"/>
        <v>-4572629873</v>
      </c>
      <c r="R48" s="109"/>
    </row>
    <row r="49" spans="1:18" ht="18.75" x14ac:dyDescent="0.2">
      <c r="A49" s="6" t="s">
        <v>153</v>
      </c>
      <c r="C49" s="39">
        <v>0</v>
      </c>
      <c r="D49" s="36"/>
      <c r="E49" s="39">
        <v>0</v>
      </c>
      <c r="F49" s="36"/>
      <c r="G49" s="39">
        <v>0</v>
      </c>
      <c r="H49" s="36"/>
      <c r="I49" s="43">
        <f t="shared" si="0"/>
        <v>0</v>
      </c>
      <c r="J49" s="34"/>
      <c r="K49" s="40">
        <v>4000000</v>
      </c>
      <c r="L49" s="34"/>
      <c r="M49" s="38">
        <v>18904843058</v>
      </c>
      <c r="N49" s="34"/>
      <c r="O49" s="38">
        <v>15980347800</v>
      </c>
      <c r="P49" s="34"/>
      <c r="Q49" s="109">
        <f t="shared" si="1"/>
        <v>2924495258</v>
      </c>
      <c r="R49" s="109"/>
    </row>
    <row r="50" spans="1:18" ht="18.75" x14ac:dyDescent="0.2">
      <c r="A50" s="6" t="s">
        <v>154</v>
      </c>
      <c r="C50" s="39">
        <v>0</v>
      </c>
      <c r="D50" s="36"/>
      <c r="E50" s="39">
        <v>0</v>
      </c>
      <c r="F50" s="36"/>
      <c r="G50" s="39">
        <v>0</v>
      </c>
      <c r="H50" s="36"/>
      <c r="I50" s="43">
        <f t="shared" si="0"/>
        <v>0</v>
      </c>
      <c r="J50" s="34"/>
      <c r="K50" s="40">
        <v>1100000</v>
      </c>
      <c r="L50" s="34"/>
      <c r="M50" s="38">
        <v>11022026523</v>
      </c>
      <c r="N50" s="34"/>
      <c r="O50" s="38">
        <v>12279499650</v>
      </c>
      <c r="P50" s="34"/>
      <c r="Q50" s="109">
        <f t="shared" si="1"/>
        <v>-1257473127</v>
      </c>
      <c r="R50" s="109"/>
    </row>
    <row r="51" spans="1:18" ht="18.75" x14ac:dyDescent="0.2">
      <c r="A51" s="6" t="s">
        <v>34</v>
      </c>
      <c r="C51" s="39">
        <v>0</v>
      </c>
      <c r="D51" s="36"/>
      <c r="E51" s="39">
        <v>0</v>
      </c>
      <c r="F51" s="36"/>
      <c r="G51" s="39">
        <v>0</v>
      </c>
      <c r="H51" s="36"/>
      <c r="I51" s="43">
        <f t="shared" si="0"/>
        <v>0</v>
      </c>
      <c r="J51" s="34"/>
      <c r="K51" s="40">
        <v>250000</v>
      </c>
      <c r="L51" s="34"/>
      <c r="M51" s="38">
        <v>11357021333</v>
      </c>
      <c r="N51" s="34"/>
      <c r="O51" s="38">
        <v>11623044150</v>
      </c>
      <c r="P51" s="34"/>
      <c r="Q51" s="109">
        <f t="shared" si="1"/>
        <v>-266022817</v>
      </c>
      <c r="R51" s="109"/>
    </row>
    <row r="52" spans="1:18" ht="18.75" x14ac:dyDescent="0.2">
      <c r="A52" s="6" t="s">
        <v>155</v>
      </c>
      <c r="C52" s="39">
        <v>0</v>
      </c>
      <c r="D52" s="36"/>
      <c r="E52" s="39">
        <v>0</v>
      </c>
      <c r="F52" s="36"/>
      <c r="G52" s="39">
        <v>0</v>
      </c>
      <c r="H52" s="36"/>
      <c r="I52" s="43">
        <f t="shared" si="0"/>
        <v>0</v>
      </c>
      <c r="J52" s="34"/>
      <c r="K52" s="40">
        <v>800000</v>
      </c>
      <c r="L52" s="34"/>
      <c r="M52" s="38">
        <v>9097545654</v>
      </c>
      <c r="N52" s="34"/>
      <c r="O52" s="38">
        <v>8767954052</v>
      </c>
      <c r="P52" s="34"/>
      <c r="Q52" s="109">
        <f t="shared" si="1"/>
        <v>329591602</v>
      </c>
      <c r="R52" s="109"/>
    </row>
    <row r="53" spans="1:18" ht="18.75" x14ac:dyDescent="0.2">
      <c r="A53" s="6" t="s">
        <v>72</v>
      </c>
      <c r="C53" s="39">
        <v>0</v>
      </c>
      <c r="D53" s="36"/>
      <c r="E53" s="39">
        <v>0</v>
      </c>
      <c r="F53" s="36"/>
      <c r="G53" s="39">
        <v>0</v>
      </c>
      <c r="H53" s="36"/>
      <c r="I53" s="43">
        <f t="shared" si="0"/>
        <v>0</v>
      </c>
      <c r="J53" s="34"/>
      <c r="K53" s="40">
        <v>400000</v>
      </c>
      <c r="L53" s="34"/>
      <c r="M53" s="38">
        <v>2544768007</v>
      </c>
      <c r="N53" s="34"/>
      <c r="O53" s="38">
        <v>1834922634</v>
      </c>
      <c r="P53" s="34"/>
      <c r="Q53" s="109">
        <f t="shared" si="1"/>
        <v>709845373</v>
      </c>
      <c r="R53" s="109"/>
    </row>
    <row r="54" spans="1:18" ht="18.75" x14ac:dyDescent="0.2">
      <c r="A54" s="6" t="s">
        <v>60</v>
      </c>
      <c r="C54" s="39">
        <v>0</v>
      </c>
      <c r="D54" s="36"/>
      <c r="E54" s="39">
        <v>0</v>
      </c>
      <c r="F54" s="36"/>
      <c r="G54" s="39">
        <v>0</v>
      </c>
      <c r="H54" s="36"/>
      <c r="I54" s="43">
        <f t="shared" si="0"/>
        <v>0</v>
      </c>
      <c r="J54" s="34"/>
      <c r="K54" s="40">
        <v>9814636</v>
      </c>
      <c r="L54" s="34"/>
      <c r="M54" s="38">
        <v>43709222624</v>
      </c>
      <c r="N54" s="34"/>
      <c r="O54" s="38">
        <v>44519675369</v>
      </c>
      <c r="P54" s="34"/>
      <c r="Q54" s="109">
        <f t="shared" si="1"/>
        <v>-810452745</v>
      </c>
      <c r="R54" s="109"/>
    </row>
    <row r="55" spans="1:18" ht="18.75" x14ac:dyDescent="0.2">
      <c r="A55" s="6" t="s">
        <v>156</v>
      </c>
      <c r="C55" s="39">
        <v>0</v>
      </c>
      <c r="D55" s="36"/>
      <c r="E55" s="39">
        <v>0</v>
      </c>
      <c r="F55" s="36"/>
      <c r="G55" s="39">
        <v>0</v>
      </c>
      <c r="H55" s="36"/>
      <c r="I55" s="43">
        <f t="shared" si="0"/>
        <v>0</v>
      </c>
      <c r="J55" s="34"/>
      <c r="K55" s="40">
        <v>4575000</v>
      </c>
      <c r="L55" s="34"/>
      <c r="M55" s="38">
        <v>11049050466</v>
      </c>
      <c r="N55" s="34"/>
      <c r="O55" s="38">
        <v>11696886945</v>
      </c>
      <c r="P55" s="34"/>
      <c r="Q55" s="109">
        <f t="shared" si="1"/>
        <v>-647836479</v>
      </c>
      <c r="R55" s="109"/>
    </row>
    <row r="56" spans="1:18" ht="18.75" x14ac:dyDescent="0.2">
      <c r="A56" s="6" t="s">
        <v>157</v>
      </c>
      <c r="C56" s="39">
        <v>0</v>
      </c>
      <c r="D56" s="36"/>
      <c r="E56" s="39">
        <v>0</v>
      </c>
      <c r="F56" s="36"/>
      <c r="G56" s="39">
        <v>0</v>
      </c>
      <c r="H56" s="36"/>
      <c r="I56" s="43">
        <f t="shared" si="0"/>
        <v>0</v>
      </c>
      <c r="J56" s="34"/>
      <c r="K56" s="40">
        <v>450000</v>
      </c>
      <c r="L56" s="34"/>
      <c r="M56" s="38">
        <v>6190943428</v>
      </c>
      <c r="N56" s="34"/>
      <c r="O56" s="38">
        <v>2960310522</v>
      </c>
      <c r="P56" s="34"/>
      <c r="Q56" s="109">
        <f t="shared" si="1"/>
        <v>3230632906</v>
      </c>
      <c r="R56" s="109"/>
    </row>
    <row r="57" spans="1:18" ht="18.75" x14ac:dyDescent="0.2">
      <c r="A57" s="6" t="s">
        <v>39</v>
      </c>
      <c r="C57" s="39">
        <v>0</v>
      </c>
      <c r="D57" s="36"/>
      <c r="E57" s="39">
        <v>0</v>
      </c>
      <c r="F57" s="36"/>
      <c r="G57" s="39">
        <v>0</v>
      </c>
      <c r="H57" s="36"/>
      <c r="I57" s="43">
        <f t="shared" si="0"/>
        <v>0</v>
      </c>
      <c r="J57" s="34"/>
      <c r="K57" s="40">
        <v>900000</v>
      </c>
      <c r="L57" s="34"/>
      <c r="M57" s="38">
        <v>3614365837</v>
      </c>
      <c r="N57" s="34"/>
      <c r="O57" s="38">
        <v>2934412025</v>
      </c>
      <c r="P57" s="34"/>
      <c r="Q57" s="109">
        <f t="shared" si="1"/>
        <v>679953812</v>
      </c>
      <c r="R57" s="109"/>
    </row>
    <row r="58" spans="1:18" ht="18.75" x14ac:dyDescent="0.2">
      <c r="A58" s="6" t="s">
        <v>63</v>
      </c>
      <c r="C58" s="39">
        <v>0</v>
      </c>
      <c r="D58" s="36"/>
      <c r="E58" s="39">
        <v>0</v>
      </c>
      <c r="F58" s="36"/>
      <c r="G58" s="39">
        <v>0</v>
      </c>
      <c r="H58" s="36"/>
      <c r="I58" s="43">
        <f t="shared" si="0"/>
        <v>0</v>
      </c>
      <c r="J58" s="34"/>
      <c r="K58" s="40">
        <v>600000</v>
      </c>
      <c r="L58" s="34"/>
      <c r="M58" s="38">
        <v>9196589371</v>
      </c>
      <c r="N58" s="34"/>
      <c r="O58" s="38">
        <v>8956124782</v>
      </c>
      <c r="P58" s="34"/>
      <c r="Q58" s="109">
        <f t="shared" si="1"/>
        <v>240464589</v>
      </c>
      <c r="R58" s="109"/>
    </row>
    <row r="59" spans="1:18" ht="18.75" x14ac:dyDescent="0.2">
      <c r="A59" s="6" t="s">
        <v>158</v>
      </c>
      <c r="C59" s="39">
        <v>0</v>
      </c>
      <c r="D59" s="36"/>
      <c r="E59" s="39">
        <v>0</v>
      </c>
      <c r="F59" s="36"/>
      <c r="G59" s="39">
        <v>0</v>
      </c>
      <c r="H59" s="36"/>
      <c r="I59" s="43">
        <f>E59-G59</f>
        <v>0</v>
      </c>
      <c r="J59" s="34"/>
      <c r="K59" s="40">
        <v>5020000</v>
      </c>
      <c r="L59" s="34"/>
      <c r="M59" s="38">
        <v>24926857594</v>
      </c>
      <c r="N59" s="34"/>
      <c r="O59" s="38">
        <v>28882195784</v>
      </c>
      <c r="P59" s="34"/>
      <c r="Q59" s="109">
        <f>M59-O59</f>
        <v>-3955338190</v>
      </c>
      <c r="R59" s="109"/>
    </row>
    <row r="60" spans="1:18" ht="18.75" x14ac:dyDescent="0.2">
      <c r="A60" s="6" t="s">
        <v>69</v>
      </c>
      <c r="C60" s="39">
        <v>0</v>
      </c>
      <c r="D60" s="36"/>
      <c r="E60" s="39">
        <v>0</v>
      </c>
      <c r="F60" s="36"/>
      <c r="G60" s="39">
        <v>0</v>
      </c>
      <c r="H60" s="36"/>
      <c r="I60" s="43">
        <f t="shared" si="0"/>
        <v>0</v>
      </c>
      <c r="J60" s="34"/>
      <c r="K60" s="40">
        <v>2</v>
      </c>
      <c r="L60" s="34"/>
      <c r="M60" s="38">
        <v>2</v>
      </c>
      <c r="N60" s="34"/>
      <c r="O60" s="38">
        <v>5078</v>
      </c>
      <c r="P60" s="34"/>
      <c r="Q60" s="109">
        <f t="shared" si="1"/>
        <v>-5076</v>
      </c>
      <c r="R60" s="109"/>
    </row>
    <row r="61" spans="1:18" ht="18.75" x14ac:dyDescent="0.2">
      <c r="A61" s="12" t="s">
        <v>159</v>
      </c>
      <c r="C61" s="43">
        <v>0</v>
      </c>
      <c r="D61" s="36"/>
      <c r="E61" s="45">
        <v>0</v>
      </c>
      <c r="F61" s="36"/>
      <c r="G61" s="45">
        <v>0</v>
      </c>
      <c r="H61" s="36"/>
      <c r="I61" s="43">
        <f t="shared" si="0"/>
        <v>0</v>
      </c>
      <c r="J61" s="34"/>
      <c r="K61" s="62">
        <v>9262001</v>
      </c>
      <c r="L61" s="34"/>
      <c r="M61" s="44">
        <v>5285948504</v>
      </c>
      <c r="N61" s="34"/>
      <c r="O61" s="44">
        <v>3126756441</v>
      </c>
      <c r="P61" s="34"/>
      <c r="Q61" s="109">
        <f>M61-O61</f>
        <v>2159192063</v>
      </c>
      <c r="R61" s="109"/>
    </row>
    <row r="62" spans="1:18" s="17" customFormat="1" ht="21.75" thickBot="1" x14ac:dyDescent="0.25">
      <c r="A62" s="14"/>
      <c r="C62" s="54"/>
      <c r="D62" s="55"/>
      <c r="E62" s="56">
        <f>SUM(E8:E61)</f>
        <v>26820825046</v>
      </c>
      <c r="F62" s="55"/>
      <c r="G62" s="56">
        <f>SUM(G8:G61)</f>
        <v>28166115598</v>
      </c>
      <c r="H62" s="55"/>
      <c r="I62" s="56">
        <f>SUM(I8:I61)</f>
        <v>-1345290552</v>
      </c>
      <c r="J62" s="55"/>
      <c r="K62" s="63"/>
      <c r="L62" s="55"/>
      <c r="M62" s="56">
        <f>SUM(M8:M61)</f>
        <v>613373895443</v>
      </c>
      <c r="N62" s="55"/>
      <c r="O62" s="56">
        <f>SUM(O8:O61)</f>
        <v>573873933736</v>
      </c>
      <c r="P62" s="55"/>
      <c r="Q62" s="110">
        <f>SUM(Q8:R61)</f>
        <v>39499961707</v>
      </c>
      <c r="R62" s="110"/>
    </row>
    <row r="63" spans="1:18" ht="13.5" thickTop="1" x14ac:dyDescent="0.2"/>
    <row r="65" spans="5:22" x14ac:dyDescent="0.2">
      <c r="E65" s="48"/>
      <c r="F65" s="48"/>
      <c r="G65" s="48"/>
      <c r="H65" s="48"/>
      <c r="I65" s="48"/>
      <c r="J65" s="48"/>
      <c r="K65" s="64"/>
      <c r="L65" s="48"/>
      <c r="M65" s="50">
        <v>616978606450</v>
      </c>
      <c r="N65" s="48"/>
      <c r="O65" s="48"/>
      <c r="P65" s="48"/>
      <c r="Q65" s="48"/>
      <c r="R65" s="48"/>
      <c r="S65" s="48"/>
      <c r="T65" s="48"/>
      <c r="U65" s="48"/>
      <c r="V65" s="48"/>
    </row>
    <row r="66" spans="5:22" x14ac:dyDescent="0.2">
      <c r="E66" s="50">
        <v>27008737701</v>
      </c>
      <c r="F66" s="48"/>
      <c r="G66" s="50">
        <v>28166115598</v>
      </c>
      <c r="H66" s="48"/>
      <c r="I66" s="48"/>
      <c r="J66" s="48"/>
      <c r="K66" s="64"/>
      <c r="L66" s="48"/>
      <c r="M66" s="50">
        <v>598403831</v>
      </c>
      <c r="N66" s="48"/>
      <c r="O66" s="50">
        <v>573873933736</v>
      </c>
      <c r="P66" s="48"/>
      <c r="Q66" s="50">
        <v>39499961707</v>
      </c>
      <c r="R66" s="48"/>
      <c r="S66" s="48"/>
      <c r="T66" s="48"/>
      <c r="U66" s="48"/>
      <c r="V66" s="48"/>
    </row>
    <row r="67" spans="5:22" x14ac:dyDescent="0.2">
      <c r="E67" s="50">
        <v>52868966</v>
      </c>
      <c r="F67" s="48"/>
      <c r="G67" s="48"/>
      <c r="H67" s="48"/>
      <c r="I67" s="50">
        <v>-1345290552</v>
      </c>
      <c r="J67" s="48"/>
      <c r="K67" s="64"/>
      <c r="L67" s="48"/>
      <c r="M67" s="50">
        <v>3006307176</v>
      </c>
      <c r="N67" s="48"/>
      <c r="O67" s="48"/>
      <c r="P67" s="48"/>
      <c r="Q67" s="48"/>
      <c r="R67" s="48"/>
      <c r="S67" s="48"/>
      <c r="T67" s="48"/>
      <c r="U67" s="48"/>
      <c r="V67" s="48"/>
    </row>
    <row r="68" spans="5:22" x14ac:dyDescent="0.2">
      <c r="E68" s="50">
        <v>135043689</v>
      </c>
      <c r="F68" s="48"/>
      <c r="G68" s="48"/>
      <c r="H68" s="48"/>
      <c r="I68" s="48"/>
      <c r="J68" s="48"/>
      <c r="K68" s="64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5:22" x14ac:dyDescent="0.2">
      <c r="E69" s="50">
        <f>E66-E67-E68</f>
        <v>26820825046</v>
      </c>
      <c r="F69" s="48"/>
      <c r="G69" s="60">
        <f>G62-G66</f>
        <v>0</v>
      </c>
      <c r="H69" s="48"/>
      <c r="I69" s="50">
        <f>I67-I62</f>
        <v>0</v>
      </c>
      <c r="J69" s="48"/>
      <c r="K69" s="64"/>
      <c r="L69" s="48"/>
      <c r="M69" s="50">
        <f>M65-M66-M67</f>
        <v>613373895443</v>
      </c>
      <c r="N69" s="48"/>
      <c r="O69" s="60">
        <f>O62-O66</f>
        <v>0</v>
      </c>
      <c r="P69" s="48"/>
      <c r="Q69" s="60">
        <f>Q62-Q66</f>
        <v>0</v>
      </c>
      <c r="R69" s="48"/>
      <c r="S69" s="48"/>
      <c r="T69" s="48"/>
      <c r="U69" s="48"/>
      <c r="V69" s="48"/>
    </row>
    <row r="70" spans="5:22" x14ac:dyDescent="0.2">
      <c r="E70" s="48"/>
      <c r="F70" s="48"/>
      <c r="G70" s="48"/>
      <c r="H70" s="48"/>
      <c r="I70" s="48"/>
      <c r="J70" s="48"/>
      <c r="K70" s="64"/>
      <c r="L70" s="48"/>
      <c r="M70" s="60">
        <f>M62-M69</f>
        <v>0</v>
      </c>
      <c r="N70" s="48"/>
      <c r="O70" s="48"/>
      <c r="P70" s="48"/>
      <c r="Q70" s="48"/>
      <c r="R70" s="48"/>
      <c r="S70" s="48"/>
      <c r="T70" s="48"/>
      <c r="U70" s="48"/>
      <c r="V70" s="48"/>
    </row>
    <row r="71" spans="5:22" x14ac:dyDescent="0.2">
      <c r="E71" s="60">
        <f>E62-E69</f>
        <v>0</v>
      </c>
      <c r="F71" s="48"/>
      <c r="G71" s="48"/>
      <c r="H71" s="48"/>
      <c r="I71" s="48"/>
      <c r="J71" s="48"/>
      <c r="K71" s="64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</row>
    <row r="72" spans="5:22" x14ac:dyDescent="0.2">
      <c r="E72" s="48"/>
      <c r="F72" s="48"/>
      <c r="G72" s="48"/>
      <c r="H72" s="48"/>
      <c r="I72" s="48"/>
      <c r="J72" s="48"/>
      <c r="K72" s="64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</row>
    <row r="73" spans="5:22" x14ac:dyDescent="0.2">
      <c r="E73" s="48"/>
      <c r="F73" s="48"/>
      <c r="G73" s="48"/>
      <c r="H73" s="48"/>
      <c r="I73" s="48"/>
      <c r="J73" s="48"/>
      <c r="K73" s="64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</row>
    <row r="74" spans="5:22" x14ac:dyDescent="0.2">
      <c r="E74" s="48"/>
      <c r="F74" s="48"/>
      <c r="G74" s="48"/>
      <c r="H74" s="48"/>
      <c r="I74" s="48"/>
      <c r="J74" s="48"/>
      <c r="K74" s="64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</row>
    <row r="75" spans="5:22" x14ac:dyDescent="0.2">
      <c r="E75" s="48"/>
      <c r="F75" s="48"/>
      <c r="G75" s="48"/>
      <c r="H75" s="48"/>
      <c r="I75" s="48"/>
      <c r="J75" s="48"/>
      <c r="K75" s="64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</row>
    <row r="76" spans="5:22" x14ac:dyDescent="0.2">
      <c r="E76" s="48"/>
      <c r="F76" s="48"/>
      <c r="G76" s="48"/>
      <c r="H76" s="48"/>
      <c r="I76" s="48"/>
      <c r="J76" s="48"/>
      <c r="K76" s="64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</row>
    <row r="77" spans="5:22" x14ac:dyDescent="0.2">
      <c r="E77" s="48"/>
      <c r="F77" s="48"/>
      <c r="G77" s="48"/>
      <c r="H77" s="48"/>
      <c r="I77" s="48"/>
      <c r="J77" s="48"/>
      <c r="K77" s="64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</row>
    <row r="78" spans="5:22" x14ac:dyDescent="0.2">
      <c r="E78" s="48"/>
      <c r="F78" s="48"/>
      <c r="G78" s="48"/>
      <c r="H78" s="48"/>
      <c r="I78" s="48"/>
      <c r="J78" s="48"/>
      <c r="K78" s="64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</row>
  </sheetData>
  <mergeCells count="63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84"/>
  <sheetViews>
    <sheetView rightToLeft="1" workbookViewId="0">
      <selection activeCell="A74" sqref="A74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.5703125" style="23" bestFit="1" customWidth="1"/>
    <col min="7" max="7" width="1.28515625" customWidth="1"/>
    <col min="8" max="8" width="18.85546875" bestFit="1" customWidth="1"/>
    <col min="9" max="9" width="1.28515625" customWidth="1"/>
    <col min="10" max="10" width="18.85546875" bestFit="1" customWidth="1"/>
    <col min="11" max="11" width="1.28515625" customWidth="1"/>
    <col min="12" max="12" width="10.5703125" style="23" bestFit="1" customWidth="1"/>
    <col min="13" max="13" width="1.28515625" customWidth="1"/>
    <col min="14" max="14" width="17.7109375" bestFit="1" customWidth="1"/>
    <col min="15" max="15" width="1.28515625" customWidth="1"/>
    <col min="16" max="16" width="11.7109375" bestFit="1" customWidth="1"/>
    <col min="17" max="17" width="1.28515625" customWidth="1"/>
    <col min="18" max="18" width="17.7109375" bestFit="1" customWidth="1"/>
    <col min="19" max="19" width="1.28515625" customWidth="1"/>
    <col min="20" max="20" width="12.28515625" style="23" bestFit="1" customWidth="1"/>
    <col min="21" max="21" width="1.28515625" customWidth="1"/>
    <col min="22" max="22" width="16.140625" style="23" bestFit="1" customWidth="1"/>
    <col min="23" max="23" width="1.28515625" customWidth="1"/>
    <col min="24" max="24" width="18.7109375" bestFit="1" customWidth="1"/>
    <col min="25" max="25" width="1.28515625" customWidth="1"/>
    <col min="26" max="26" width="16.28515625" bestFit="1" customWidth="1"/>
    <col min="27" max="27" width="1.28515625" customWidth="1"/>
    <col min="28" max="28" width="18.28515625" bestFit="1" customWidth="1"/>
    <col min="29" max="29" width="0.28515625" customWidth="1"/>
    <col min="32" max="32" width="16.42578125" bestFit="1" customWidth="1"/>
  </cols>
  <sheetData>
    <row r="1" spans="1:32" ht="25.5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</row>
    <row r="2" spans="1:32" ht="25.5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</row>
    <row r="3" spans="1:32" ht="25.5" x14ac:dyDescent="0.2">
      <c r="A3" s="93" t="s">
        <v>259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</row>
    <row r="4" spans="1:32" ht="24" x14ac:dyDescent="0.2">
      <c r="A4" s="1" t="s">
        <v>3</v>
      </c>
      <c r="B4" s="104" t="s">
        <v>4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</row>
    <row r="5" spans="1:32" ht="24" x14ac:dyDescent="0.2">
      <c r="A5" s="104" t="s">
        <v>5</v>
      </c>
      <c r="B5" s="104"/>
      <c r="C5" s="104" t="s">
        <v>6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</row>
    <row r="6" spans="1:32" ht="21" x14ac:dyDescent="0.2">
      <c r="F6" s="102" t="s">
        <v>7</v>
      </c>
      <c r="G6" s="102"/>
      <c r="H6" s="102"/>
      <c r="I6" s="102"/>
      <c r="J6" s="102"/>
      <c r="L6" s="102" t="s">
        <v>8</v>
      </c>
      <c r="M6" s="102"/>
      <c r="N6" s="102"/>
      <c r="O6" s="102"/>
      <c r="P6" s="102"/>
      <c r="Q6" s="102"/>
      <c r="R6" s="102"/>
      <c r="T6" s="102" t="s">
        <v>9</v>
      </c>
      <c r="U6" s="102"/>
      <c r="V6" s="102"/>
      <c r="W6" s="102"/>
      <c r="X6" s="102"/>
      <c r="Y6" s="102"/>
      <c r="Z6" s="102"/>
      <c r="AA6" s="102"/>
      <c r="AB6" s="102"/>
    </row>
    <row r="7" spans="1:32" ht="21" x14ac:dyDescent="0.2">
      <c r="F7" s="21"/>
      <c r="G7" s="3"/>
      <c r="H7" s="3"/>
      <c r="I7" s="3"/>
      <c r="J7" s="3"/>
      <c r="L7" s="101" t="s">
        <v>10</v>
      </c>
      <c r="M7" s="101"/>
      <c r="N7" s="101"/>
      <c r="O7" s="3"/>
      <c r="P7" s="101" t="s">
        <v>11</v>
      </c>
      <c r="Q7" s="101"/>
      <c r="R7" s="101"/>
      <c r="T7" s="21"/>
      <c r="U7" s="3"/>
      <c r="V7" s="21"/>
      <c r="W7" s="3"/>
      <c r="X7" s="3"/>
      <c r="Y7" s="3"/>
      <c r="Z7" s="3"/>
      <c r="AA7" s="3"/>
      <c r="AB7" s="3"/>
    </row>
    <row r="8" spans="1:32" ht="21" x14ac:dyDescent="0.2">
      <c r="A8" s="98"/>
      <c r="B8" s="98"/>
      <c r="C8" s="98"/>
      <c r="E8" s="102" t="s">
        <v>12</v>
      </c>
      <c r="F8" s="102"/>
      <c r="H8" s="2" t="s">
        <v>13</v>
      </c>
      <c r="J8" s="2" t="s">
        <v>14</v>
      </c>
      <c r="L8" s="4" t="s">
        <v>12</v>
      </c>
      <c r="M8" s="3"/>
      <c r="N8" s="4" t="s">
        <v>13</v>
      </c>
      <c r="P8" s="4" t="s">
        <v>12</v>
      </c>
      <c r="Q8" s="3"/>
      <c r="R8" s="4" t="s">
        <v>15</v>
      </c>
      <c r="T8" s="2" t="s">
        <v>12</v>
      </c>
      <c r="V8" s="2" t="s">
        <v>16</v>
      </c>
      <c r="X8" s="27" t="s">
        <v>13</v>
      </c>
      <c r="Z8" s="2" t="s">
        <v>14</v>
      </c>
      <c r="AB8" s="27" t="s">
        <v>17</v>
      </c>
    </row>
    <row r="9" spans="1:32" ht="18.75" x14ac:dyDescent="0.2">
      <c r="A9" s="95" t="s">
        <v>18</v>
      </c>
      <c r="B9" s="95"/>
      <c r="C9" s="95"/>
      <c r="E9" s="103">
        <v>1800000</v>
      </c>
      <c r="F9" s="103"/>
      <c r="H9" s="33">
        <v>19638207270</v>
      </c>
      <c r="I9" s="34"/>
      <c r="J9" s="33">
        <v>15316322400</v>
      </c>
      <c r="K9" s="34"/>
      <c r="L9" s="35">
        <v>0</v>
      </c>
      <c r="M9" s="36"/>
      <c r="N9" s="35">
        <v>0</v>
      </c>
      <c r="O9" s="34"/>
      <c r="P9" s="35">
        <v>0</v>
      </c>
      <c r="Q9" s="36"/>
      <c r="R9" s="35">
        <v>0</v>
      </c>
      <c r="S9" s="34"/>
      <c r="T9" s="35">
        <v>1800000</v>
      </c>
      <c r="U9" s="34"/>
      <c r="V9" s="35">
        <v>9130</v>
      </c>
      <c r="W9" s="34"/>
      <c r="X9" s="37">
        <f>H9+N9-R9</f>
        <v>19638207270</v>
      </c>
      <c r="Y9" s="34"/>
      <c r="Z9" s="33">
        <v>16306965180</v>
      </c>
      <c r="AB9" s="31">
        <f>Z9/$AF$12</f>
        <v>1.5380615446907699E-2</v>
      </c>
    </row>
    <row r="10" spans="1:32" ht="18.75" x14ac:dyDescent="0.2">
      <c r="A10" s="99" t="s">
        <v>19</v>
      </c>
      <c r="B10" s="99"/>
      <c r="C10" s="99"/>
      <c r="E10" s="100">
        <v>245000</v>
      </c>
      <c r="F10" s="100"/>
      <c r="H10" s="38">
        <v>1788422413</v>
      </c>
      <c r="I10" s="34"/>
      <c r="J10" s="38">
        <v>2250330390</v>
      </c>
      <c r="K10" s="34"/>
      <c r="L10" s="39">
        <v>0</v>
      </c>
      <c r="M10" s="36"/>
      <c r="N10" s="39">
        <v>0</v>
      </c>
      <c r="O10" s="34"/>
      <c r="P10" s="39">
        <v>0</v>
      </c>
      <c r="Q10" s="36"/>
      <c r="R10" s="39">
        <v>0</v>
      </c>
      <c r="S10" s="34"/>
      <c r="T10" s="39">
        <v>245000</v>
      </c>
      <c r="U10" s="34"/>
      <c r="V10" s="39">
        <v>11020</v>
      </c>
      <c r="W10" s="34"/>
      <c r="X10" s="37">
        <f t="shared" ref="X10:X67" si="0">H10+N10-R10</f>
        <v>1788422413</v>
      </c>
      <c r="Y10" s="34"/>
      <c r="Z10" s="38">
        <v>2679029773</v>
      </c>
      <c r="AB10" s="31">
        <f t="shared" ref="AB10:AB67" si="1">Z10/$AF$12</f>
        <v>2.526842134909705E-3</v>
      </c>
    </row>
    <row r="11" spans="1:32" ht="18.75" x14ac:dyDescent="0.2">
      <c r="A11" s="99" t="s">
        <v>20</v>
      </c>
      <c r="B11" s="99"/>
      <c r="C11" s="99"/>
      <c r="E11" s="100">
        <v>40000000</v>
      </c>
      <c r="F11" s="100"/>
      <c r="H11" s="38">
        <v>14550352428</v>
      </c>
      <c r="I11" s="34"/>
      <c r="J11" s="38">
        <v>20914812000</v>
      </c>
      <c r="K11" s="34"/>
      <c r="L11" s="39">
        <v>0</v>
      </c>
      <c r="M11" s="36"/>
      <c r="N11" s="39">
        <v>0</v>
      </c>
      <c r="O11" s="34"/>
      <c r="P11" s="39">
        <v>0</v>
      </c>
      <c r="Q11" s="36"/>
      <c r="R11" s="39">
        <v>0</v>
      </c>
      <c r="S11" s="34"/>
      <c r="T11" s="39">
        <v>40000000</v>
      </c>
      <c r="U11" s="34"/>
      <c r="V11" s="39">
        <v>532</v>
      </c>
      <c r="W11" s="34"/>
      <c r="X11" s="37">
        <f t="shared" si="0"/>
        <v>14550352428</v>
      </c>
      <c r="Y11" s="34"/>
      <c r="Z11" s="38">
        <v>21115505600</v>
      </c>
      <c r="AB11" s="31">
        <f t="shared" si="1"/>
        <v>1.9915997122441024E-2</v>
      </c>
    </row>
    <row r="12" spans="1:32" ht="18.75" x14ac:dyDescent="0.2">
      <c r="A12" s="99" t="s">
        <v>21</v>
      </c>
      <c r="B12" s="99"/>
      <c r="C12" s="99"/>
      <c r="E12" s="100">
        <v>1769195</v>
      </c>
      <c r="F12" s="100"/>
      <c r="H12" s="38">
        <v>23488547775</v>
      </c>
      <c r="I12" s="34"/>
      <c r="J12" s="38">
        <v>25377583421.092499</v>
      </c>
      <c r="K12" s="34"/>
      <c r="L12" s="39">
        <v>0</v>
      </c>
      <c r="M12" s="36"/>
      <c r="N12" s="39">
        <v>0</v>
      </c>
      <c r="O12" s="34"/>
      <c r="P12" s="39">
        <v>0</v>
      </c>
      <c r="Q12" s="36"/>
      <c r="R12" s="39">
        <v>0</v>
      </c>
      <c r="S12" s="34"/>
      <c r="T12" s="39">
        <v>1769195</v>
      </c>
      <c r="U12" s="34"/>
      <c r="V12" s="39">
        <v>14480</v>
      </c>
      <c r="W12" s="34"/>
      <c r="X12" s="37">
        <f t="shared" si="0"/>
        <v>23488547775</v>
      </c>
      <c r="Y12" s="34"/>
      <c r="Z12" s="38">
        <v>25419916895.972</v>
      </c>
      <c r="AB12" s="31">
        <f t="shared" si="1"/>
        <v>2.3975887735923705E-2</v>
      </c>
      <c r="AF12" s="50">
        <v>1060228391789</v>
      </c>
    </row>
    <row r="13" spans="1:32" ht="18.75" x14ac:dyDescent="0.2">
      <c r="A13" s="99" t="s">
        <v>22</v>
      </c>
      <c r="B13" s="99"/>
      <c r="C13" s="99"/>
      <c r="E13" s="100">
        <v>1750000</v>
      </c>
      <c r="F13" s="100"/>
      <c r="H13" s="38">
        <v>3871011690</v>
      </c>
      <c r="I13" s="34"/>
      <c r="J13" s="38">
        <v>7520236762.5</v>
      </c>
      <c r="K13" s="34"/>
      <c r="L13" s="39">
        <v>0</v>
      </c>
      <c r="M13" s="36"/>
      <c r="N13" s="39">
        <v>0</v>
      </c>
      <c r="O13" s="34"/>
      <c r="P13" s="39">
        <v>0</v>
      </c>
      <c r="Q13" s="36"/>
      <c r="R13" s="39">
        <v>0</v>
      </c>
      <c r="S13" s="34"/>
      <c r="T13" s="39">
        <v>1750000</v>
      </c>
      <c r="U13" s="34"/>
      <c r="V13" s="39">
        <v>3574</v>
      </c>
      <c r="W13" s="34"/>
      <c r="X13" s="37">
        <f t="shared" si="0"/>
        <v>3871011690</v>
      </c>
      <c r="Y13" s="34"/>
      <c r="Z13" s="38">
        <v>6206152715</v>
      </c>
      <c r="AB13" s="31">
        <f t="shared" si="1"/>
        <v>5.853599812138505E-3</v>
      </c>
    </row>
    <row r="14" spans="1:32" ht="18.75" x14ac:dyDescent="0.2">
      <c r="A14" s="99" t="s">
        <v>23</v>
      </c>
      <c r="B14" s="99"/>
      <c r="C14" s="99"/>
      <c r="E14" s="100">
        <v>60000000</v>
      </c>
      <c r="F14" s="100"/>
      <c r="H14" s="38">
        <v>38387674375</v>
      </c>
      <c r="I14" s="34"/>
      <c r="J14" s="38">
        <v>33877224000</v>
      </c>
      <c r="K14" s="34"/>
      <c r="L14" s="39">
        <v>0</v>
      </c>
      <c r="M14" s="36"/>
      <c r="N14" s="39">
        <v>0</v>
      </c>
      <c r="O14" s="34"/>
      <c r="P14" s="39">
        <v>0</v>
      </c>
      <c r="Q14" s="36"/>
      <c r="R14" s="39">
        <v>0</v>
      </c>
      <c r="S14" s="34"/>
      <c r="T14" s="39">
        <v>60000000</v>
      </c>
      <c r="U14" s="34"/>
      <c r="V14" s="39">
        <v>555</v>
      </c>
      <c r="W14" s="34"/>
      <c r="X14" s="37">
        <f t="shared" si="0"/>
        <v>38387674375</v>
      </c>
      <c r="Y14" s="34"/>
      <c r="Z14" s="38">
        <v>33042591000</v>
      </c>
      <c r="AB14" s="31">
        <f t="shared" si="1"/>
        <v>3.1165540609834876E-2</v>
      </c>
    </row>
    <row r="15" spans="1:32" ht="18.75" x14ac:dyDescent="0.2">
      <c r="A15" s="99" t="s">
        <v>24</v>
      </c>
      <c r="B15" s="99"/>
      <c r="C15" s="99"/>
      <c r="E15" s="100">
        <v>39313066</v>
      </c>
      <c r="F15" s="100"/>
      <c r="H15" s="38">
        <v>24949838405</v>
      </c>
      <c r="I15" s="34"/>
      <c r="J15" s="38">
        <v>47559329514.134102</v>
      </c>
      <c r="K15" s="34"/>
      <c r="L15" s="39">
        <v>0</v>
      </c>
      <c r="M15" s="36"/>
      <c r="N15" s="39">
        <v>0</v>
      </c>
      <c r="O15" s="34"/>
      <c r="P15" s="39">
        <v>0</v>
      </c>
      <c r="Q15" s="36"/>
      <c r="R15" s="39">
        <v>0</v>
      </c>
      <c r="S15" s="34"/>
      <c r="T15" s="39">
        <v>39313066</v>
      </c>
      <c r="U15" s="34"/>
      <c r="V15" s="39">
        <v>1189</v>
      </c>
      <c r="W15" s="34"/>
      <c r="X15" s="37">
        <f t="shared" si="0"/>
        <v>24949838405</v>
      </c>
      <c r="Y15" s="34"/>
      <c r="Z15" s="38">
        <v>46381910263.786003</v>
      </c>
      <c r="AB15" s="31">
        <f t="shared" si="1"/>
        <v>4.3747093195195853E-2</v>
      </c>
    </row>
    <row r="16" spans="1:32" ht="18.75" x14ac:dyDescent="0.2">
      <c r="A16" s="99" t="s">
        <v>25</v>
      </c>
      <c r="B16" s="99"/>
      <c r="C16" s="99"/>
      <c r="E16" s="100">
        <v>5769173</v>
      </c>
      <c r="F16" s="100"/>
      <c r="H16" s="38">
        <v>8158146217</v>
      </c>
      <c r="I16" s="34"/>
      <c r="J16" s="38">
        <v>24264135205.7701</v>
      </c>
      <c r="K16" s="34"/>
      <c r="L16" s="39">
        <v>1230827</v>
      </c>
      <c r="M16" s="34"/>
      <c r="N16" s="38">
        <v>5219853516</v>
      </c>
      <c r="O16" s="34"/>
      <c r="P16" s="39">
        <v>0</v>
      </c>
      <c r="Q16" s="36"/>
      <c r="R16" s="39">
        <v>0</v>
      </c>
      <c r="S16" s="34"/>
      <c r="T16" s="39">
        <v>7000000</v>
      </c>
      <c r="U16" s="34"/>
      <c r="V16" s="39">
        <v>4392</v>
      </c>
      <c r="W16" s="34"/>
      <c r="X16" s="37">
        <f t="shared" si="0"/>
        <v>13377999733</v>
      </c>
      <c r="Y16" s="34"/>
      <c r="Z16" s="38">
        <v>30506348880</v>
      </c>
      <c r="AB16" s="31">
        <f t="shared" si="1"/>
        <v>2.8773374790052954E-2</v>
      </c>
    </row>
    <row r="17" spans="1:28" ht="18.75" x14ac:dyDescent="0.2">
      <c r="A17" s="99" t="s">
        <v>26</v>
      </c>
      <c r="B17" s="99"/>
      <c r="C17" s="99"/>
      <c r="E17" s="100">
        <v>426720</v>
      </c>
      <c r="F17" s="100"/>
      <c r="H17" s="38">
        <v>619940930</v>
      </c>
      <c r="I17" s="34"/>
      <c r="J17" s="38">
        <v>855573109.27199996</v>
      </c>
      <c r="K17" s="34"/>
      <c r="L17" s="39">
        <v>0</v>
      </c>
      <c r="M17" s="36"/>
      <c r="N17" s="39">
        <v>0</v>
      </c>
      <c r="O17" s="34"/>
      <c r="P17" s="39">
        <v>0</v>
      </c>
      <c r="Q17" s="36"/>
      <c r="R17" s="39">
        <v>0</v>
      </c>
      <c r="S17" s="34"/>
      <c r="T17" s="39">
        <v>426720</v>
      </c>
      <c r="U17" s="34"/>
      <c r="V17" s="39">
        <v>1986</v>
      </c>
      <c r="W17" s="34"/>
      <c r="X17" s="37">
        <f t="shared" si="0"/>
        <v>619940930</v>
      </c>
      <c r="Y17" s="34"/>
      <c r="Z17" s="38">
        <v>840915008.43840003</v>
      </c>
      <c r="AB17" s="31">
        <f t="shared" si="1"/>
        <v>7.9314515150784011E-4</v>
      </c>
    </row>
    <row r="18" spans="1:28" ht="18.75" x14ac:dyDescent="0.2">
      <c r="A18" s="99" t="s">
        <v>27</v>
      </c>
      <c r="B18" s="99"/>
      <c r="C18" s="99"/>
      <c r="E18" s="100">
        <v>1891700</v>
      </c>
      <c r="F18" s="100"/>
      <c r="H18" s="38">
        <v>6613179564</v>
      </c>
      <c r="I18" s="34"/>
      <c r="J18" s="38">
        <v>5402516718.1049995</v>
      </c>
      <c r="K18" s="34"/>
      <c r="L18" s="39">
        <v>0</v>
      </c>
      <c r="M18" s="36"/>
      <c r="N18" s="39">
        <v>0</v>
      </c>
      <c r="O18" s="34"/>
      <c r="P18" s="39">
        <v>0</v>
      </c>
      <c r="Q18" s="36"/>
      <c r="R18" s="39">
        <v>0</v>
      </c>
      <c r="S18" s="34"/>
      <c r="T18" s="39">
        <v>1891700</v>
      </c>
      <c r="U18" s="34"/>
      <c r="V18" s="39">
        <v>2763</v>
      </c>
      <c r="W18" s="34"/>
      <c r="X18" s="37">
        <f t="shared" si="0"/>
        <v>6613179564</v>
      </c>
      <c r="Y18" s="34"/>
      <c r="Z18" s="38">
        <v>5186364190.3170004</v>
      </c>
      <c r="AB18" s="31">
        <f t="shared" si="1"/>
        <v>4.8917424118077738E-3</v>
      </c>
    </row>
    <row r="19" spans="1:28" ht="18.75" x14ac:dyDescent="0.2">
      <c r="A19" s="99" t="s">
        <v>28</v>
      </c>
      <c r="B19" s="99"/>
      <c r="C19" s="99"/>
      <c r="E19" s="100">
        <v>6062500</v>
      </c>
      <c r="F19" s="100"/>
      <c r="H19" s="38">
        <v>27319879308</v>
      </c>
      <c r="I19" s="34"/>
      <c r="J19" s="38">
        <v>32518606162.5</v>
      </c>
      <c r="K19" s="34"/>
      <c r="L19" s="39">
        <v>1437500</v>
      </c>
      <c r="M19" s="34"/>
      <c r="N19" s="38">
        <v>7870421938</v>
      </c>
      <c r="O19" s="34"/>
      <c r="P19" s="39">
        <v>0</v>
      </c>
      <c r="Q19" s="36"/>
      <c r="R19" s="39">
        <v>0</v>
      </c>
      <c r="S19" s="34"/>
      <c r="T19" s="39">
        <v>7500000</v>
      </c>
      <c r="U19" s="34"/>
      <c r="V19" s="39">
        <v>5620</v>
      </c>
      <c r="W19" s="34"/>
      <c r="X19" s="37">
        <f t="shared" si="0"/>
        <v>35190301246</v>
      </c>
      <c r="Y19" s="34"/>
      <c r="Z19" s="38">
        <v>41824180500</v>
      </c>
      <c r="AB19" s="31">
        <f t="shared" si="1"/>
        <v>3.944827437551171E-2</v>
      </c>
    </row>
    <row r="20" spans="1:28" ht="18.75" x14ac:dyDescent="0.2">
      <c r="A20" s="99" t="s">
        <v>29</v>
      </c>
      <c r="B20" s="99"/>
      <c r="C20" s="99"/>
      <c r="E20" s="100">
        <v>6100000</v>
      </c>
      <c r="F20" s="100"/>
      <c r="H20" s="38">
        <v>21400397074</v>
      </c>
      <c r="I20" s="34"/>
      <c r="J20" s="38">
        <v>29499924825</v>
      </c>
      <c r="K20" s="34"/>
      <c r="L20" s="39">
        <v>0</v>
      </c>
      <c r="M20" s="36"/>
      <c r="N20" s="39">
        <v>0</v>
      </c>
      <c r="O20" s="34"/>
      <c r="P20" s="39">
        <v>0</v>
      </c>
      <c r="Q20" s="36"/>
      <c r="R20" s="39">
        <v>0</v>
      </c>
      <c r="S20" s="34"/>
      <c r="T20" s="39">
        <v>6100000</v>
      </c>
      <c r="U20" s="34"/>
      <c r="V20" s="39">
        <v>5220</v>
      </c>
      <c r="W20" s="34"/>
      <c r="X20" s="37">
        <f t="shared" si="0"/>
        <v>21400397074</v>
      </c>
      <c r="Y20" s="34"/>
      <c r="Z20" s="38">
        <v>31595861340</v>
      </c>
      <c r="AB20" s="31">
        <f t="shared" si="1"/>
        <v>2.9800995318269134E-2</v>
      </c>
    </row>
    <row r="21" spans="1:28" ht="18.75" x14ac:dyDescent="0.2">
      <c r="A21" s="99" t="s">
        <v>30</v>
      </c>
      <c r="B21" s="99"/>
      <c r="C21" s="99"/>
      <c r="E21" s="100">
        <v>383571</v>
      </c>
      <c r="F21" s="100"/>
      <c r="H21" s="38">
        <v>1542001892</v>
      </c>
      <c r="I21" s="34"/>
      <c r="J21" s="38">
        <v>1580060590.5671999</v>
      </c>
      <c r="K21" s="34"/>
      <c r="L21" s="39">
        <v>0</v>
      </c>
      <c r="M21" s="36"/>
      <c r="N21" s="39">
        <v>0</v>
      </c>
      <c r="O21" s="34"/>
      <c r="P21" s="39">
        <v>0</v>
      </c>
      <c r="Q21" s="36"/>
      <c r="R21" s="39">
        <v>0</v>
      </c>
      <c r="S21" s="34"/>
      <c r="T21" s="39">
        <v>383571</v>
      </c>
      <c r="U21" s="34"/>
      <c r="V21" s="39">
        <v>4144</v>
      </c>
      <c r="W21" s="34"/>
      <c r="X21" s="37">
        <f t="shared" si="0"/>
        <v>1542001892</v>
      </c>
      <c r="Y21" s="34"/>
      <c r="Z21" s="38">
        <v>1577231248.12848</v>
      </c>
      <c r="AB21" s="31">
        <f t="shared" si="1"/>
        <v>1.4876334762806188E-3</v>
      </c>
    </row>
    <row r="22" spans="1:28" ht="18.75" x14ac:dyDescent="0.2">
      <c r="A22" s="99" t="s">
        <v>31</v>
      </c>
      <c r="B22" s="99"/>
      <c r="C22" s="99"/>
      <c r="E22" s="100">
        <v>4000000</v>
      </c>
      <c r="F22" s="100"/>
      <c r="H22" s="38">
        <v>14046504299</v>
      </c>
      <c r="I22" s="34"/>
      <c r="J22" s="38">
        <v>11157217200</v>
      </c>
      <c r="K22" s="34"/>
      <c r="L22" s="39">
        <v>0</v>
      </c>
      <c r="M22" s="36"/>
      <c r="N22" s="39">
        <v>0</v>
      </c>
      <c r="O22" s="34"/>
      <c r="P22" s="39">
        <v>0</v>
      </c>
      <c r="Q22" s="36"/>
      <c r="R22" s="39">
        <v>0</v>
      </c>
      <c r="S22" s="34"/>
      <c r="T22" s="39">
        <v>4000000</v>
      </c>
      <c r="U22" s="34"/>
      <c r="V22" s="39">
        <v>2593</v>
      </c>
      <c r="W22" s="34"/>
      <c r="X22" s="37">
        <f t="shared" si="0"/>
        <v>14046504299</v>
      </c>
      <c r="Y22" s="34"/>
      <c r="Z22" s="38">
        <v>10291824440</v>
      </c>
      <c r="AB22" s="31">
        <f t="shared" si="1"/>
        <v>9.7071767929491695E-3</v>
      </c>
    </row>
    <row r="23" spans="1:28" ht="18.75" x14ac:dyDescent="0.2">
      <c r="A23" s="99" t="s">
        <v>32</v>
      </c>
      <c r="B23" s="99"/>
      <c r="C23" s="99"/>
      <c r="E23" s="100">
        <v>50000</v>
      </c>
      <c r="F23" s="100"/>
      <c r="H23" s="38">
        <v>13761258598</v>
      </c>
      <c r="I23" s="34"/>
      <c r="J23" s="38">
        <v>14035986000</v>
      </c>
      <c r="K23" s="34"/>
      <c r="L23" s="39">
        <v>0</v>
      </c>
      <c r="M23" s="36"/>
      <c r="N23" s="39">
        <v>0</v>
      </c>
      <c r="O23" s="34"/>
      <c r="P23" s="39">
        <v>0</v>
      </c>
      <c r="Q23" s="36"/>
      <c r="R23" s="39">
        <v>0</v>
      </c>
      <c r="S23" s="34"/>
      <c r="T23" s="39">
        <v>50000</v>
      </c>
      <c r="U23" s="34"/>
      <c r="V23" s="39">
        <v>298870</v>
      </c>
      <c r="W23" s="34"/>
      <c r="X23" s="37">
        <f t="shared" si="0"/>
        <v>13761258598</v>
      </c>
      <c r="Y23" s="34"/>
      <c r="Z23" s="38">
        <v>14827986745</v>
      </c>
      <c r="AB23" s="31">
        <f t="shared" si="1"/>
        <v>1.3985653336428452E-2</v>
      </c>
    </row>
    <row r="24" spans="1:28" ht="18.75" x14ac:dyDescent="0.2">
      <c r="A24" s="99" t="s">
        <v>33</v>
      </c>
      <c r="B24" s="99"/>
      <c r="C24" s="99"/>
      <c r="E24" s="100">
        <v>100000</v>
      </c>
      <c r="F24" s="100"/>
      <c r="H24" s="38">
        <v>2651405291</v>
      </c>
      <c r="I24" s="34"/>
      <c r="J24" s="38">
        <v>2962269000</v>
      </c>
      <c r="K24" s="34"/>
      <c r="L24" s="39">
        <v>0</v>
      </c>
      <c r="M24" s="36"/>
      <c r="N24" s="39">
        <v>0</v>
      </c>
      <c r="O24" s="34"/>
      <c r="P24" s="39">
        <v>0</v>
      </c>
      <c r="Q24" s="36"/>
      <c r="R24" s="39">
        <v>0</v>
      </c>
      <c r="S24" s="34"/>
      <c r="T24" s="39">
        <v>100000</v>
      </c>
      <c r="U24" s="34"/>
      <c r="V24" s="39">
        <v>33950</v>
      </c>
      <c r="W24" s="34"/>
      <c r="X24" s="37">
        <f t="shared" si="0"/>
        <v>2651405291</v>
      </c>
      <c r="Y24" s="34"/>
      <c r="Z24" s="38">
        <v>3368756650</v>
      </c>
      <c r="AB24" s="31">
        <f t="shared" si="1"/>
        <v>3.1773876988104924E-3</v>
      </c>
    </row>
    <row r="25" spans="1:28" ht="18.75" x14ac:dyDescent="0.2">
      <c r="A25" s="99" t="s">
        <v>34</v>
      </c>
      <c r="B25" s="99"/>
      <c r="C25" s="99"/>
      <c r="E25" s="100">
        <v>250000</v>
      </c>
      <c r="F25" s="100"/>
      <c r="H25" s="38">
        <v>11623044150</v>
      </c>
      <c r="I25" s="34"/>
      <c r="J25" s="38">
        <v>19296995625</v>
      </c>
      <c r="K25" s="34"/>
      <c r="L25" s="39">
        <v>0</v>
      </c>
      <c r="M25" s="36"/>
      <c r="N25" s="39">
        <v>0</v>
      </c>
      <c r="O25" s="34"/>
      <c r="P25" s="39">
        <v>0</v>
      </c>
      <c r="Q25" s="36"/>
      <c r="R25" s="39">
        <v>0</v>
      </c>
      <c r="S25" s="34"/>
      <c r="T25" s="39">
        <v>250000</v>
      </c>
      <c r="U25" s="34"/>
      <c r="V25" s="39">
        <v>93100</v>
      </c>
      <c r="W25" s="34"/>
      <c r="X25" s="37">
        <f t="shared" si="0"/>
        <v>11623044150</v>
      </c>
      <c r="Y25" s="34"/>
      <c r="Z25" s="38">
        <v>23095084250</v>
      </c>
      <c r="AB25" s="31">
        <f t="shared" si="1"/>
        <v>2.1783121852669871E-2</v>
      </c>
    </row>
    <row r="26" spans="1:28" ht="18.75" x14ac:dyDescent="0.2">
      <c r="A26" s="99" t="s">
        <v>35</v>
      </c>
      <c r="B26" s="99"/>
      <c r="C26" s="99"/>
      <c r="E26" s="100">
        <v>10660149</v>
      </c>
      <c r="F26" s="100"/>
      <c r="H26" s="38">
        <v>11847785845</v>
      </c>
      <c r="I26" s="34"/>
      <c r="J26" s="38">
        <v>16583868542.5492</v>
      </c>
      <c r="K26" s="34"/>
      <c r="L26" s="39">
        <v>0</v>
      </c>
      <c r="M26" s="36"/>
      <c r="N26" s="39">
        <v>0</v>
      </c>
      <c r="O26" s="34"/>
      <c r="P26" s="39">
        <v>0</v>
      </c>
      <c r="Q26" s="36"/>
      <c r="R26" s="39">
        <v>0</v>
      </c>
      <c r="S26" s="34"/>
      <c r="T26" s="39">
        <v>10660149</v>
      </c>
      <c r="U26" s="34"/>
      <c r="V26" s="39">
        <v>1494</v>
      </c>
      <c r="W26" s="34"/>
      <c r="X26" s="37">
        <f t="shared" si="0"/>
        <v>11847785845</v>
      </c>
      <c r="Y26" s="34"/>
      <c r="Z26" s="38">
        <v>15803152596.055599</v>
      </c>
      <c r="AB26" s="31">
        <f t="shared" si="1"/>
        <v>1.4905422943248857E-2</v>
      </c>
    </row>
    <row r="27" spans="1:28" ht="18.75" x14ac:dyDescent="0.2">
      <c r="A27" s="99" t="s">
        <v>36</v>
      </c>
      <c r="B27" s="99"/>
      <c r="C27" s="99"/>
      <c r="E27" s="100">
        <v>4600000</v>
      </c>
      <c r="F27" s="100"/>
      <c r="H27" s="38">
        <v>11909255622</v>
      </c>
      <c r="I27" s="34"/>
      <c r="J27" s="38">
        <v>30865252500</v>
      </c>
      <c r="K27" s="34"/>
      <c r="L27" s="39">
        <v>0</v>
      </c>
      <c r="M27" s="36"/>
      <c r="N27" s="39">
        <v>0</v>
      </c>
      <c r="O27" s="34"/>
      <c r="P27" s="39">
        <v>0</v>
      </c>
      <c r="Q27" s="36"/>
      <c r="R27" s="39">
        <v>0</v>
      </c>
      <c r="S27" s="34"/>
      <c r="T27" s="39">
        <v>4600000</v>
      </c>
      <c r="U27" s="34"/>
      <c r="V27" s="39">
        <v>7270</v>
      </c>
      <c r="W27" s="34"/>
      <c r="X27" s="37">
        <f t="shared" si="0"/>
        <v>11909255622</v>
      </c>
      <c r="Y27" s="34"/>
      <c r="Z27" s="38">
        <v>33183493340</v>
      </c>
      <c r="AB27" s="31">
        <f t="shared" si="1"/>
        <v>3.1298438710933872E-2</v>
      </c>
    </row>
    <row r="28" spans="1:28" ht="18.75" x14ac:dyDescent="0.2">
      <c r="A28" s="99" t="s">
        <v>37</v>
      </c>
      <c r="B28" s="99"/>
      <c r="C28" s="99"/>
      <c r="E28" s="100">
        <v>400000</v>
      </c>
      <c r="F28" s="100"/>
      <c r="H28" s="38">
        <v>1782852949</v>
      </c>
      <c r="I28" s="34"/>
      <c r="J28" s="38">
        <v>1714537440</v>
      </c>
      <c r="K28" s="34"/>
      <c r="L28" s="39">
        <v>0</v>
      </c>
      <c r="M28" s="36"/>
      <c r="N28" s="39">
        <v>0</v>
      </c>
      <c r="O28" s="34"/>
      <c r="P28" s="39">
        <v>0</v>
      </c>
      <c r="Q28" s="36"/>
      <c r="R28" s="39">
        <v>0</v>
      </c>
      <c r="S28" s="34"/>
      <c r="T28" s="39">
        <v>400000</v>
      </c>
      <c r="U28" s="34"/>
      <c r="V28" s="39">
        <v>4920</v>
      </c>
      <c r="W28" s="34"/>
      <c r="X28" s="37">
        <f t="shared" si="0"/>
        <v>1782852949</v>
      </c>
      <c r="Y28" s="34"/>
      <c r="Z28" s="38">
        <v>1952787360</v>
      </c>
      <c r="AB28" s="31">
        <f t="shared" si="1"/>
        <v>1.8418553729776287E-3</v>
      </c>
    </row>
    <row r="29" spans="1:28" ht="18.75" x14ac:dyDescent="0.2">
      <c r="A29" s="99" t="s">
        <v>38</v>
      </c>
      <c r="B29" s="99"/>
      <c r="C29" s="99"/>
      <c r="E29" s="100">
        <v>428500</v>
      </c>
      <c r="F29" s="100"/>
      <c r="H29" s="38">
        <v>18306601308</v>
      </c>
      <c r="I29" s="34"/>
      <c r="J29" s="38">
        <v>21254926207.5</v>
      </c>
      <c r="K29" s="34"/>
      <c r="L29" s="39">
        <v>0</v>
      </c>
      <c r="M29" s="36"/>
      <c r="N29" s="39">
        <v>0</v>
      </c>
      <c r="O29" s="34"/>
      <c r="P29" s="39">
        <v>0</v>
      </c>
      <c r="Q29" s="36"/>
      <c r="R29" s="39">
        <v>0</v>
      </c>
      <c r="S29" s="34"/>
      <c r="T29" s="39">
        <v>428500</v>
      </c>
      <c r="U29" s="34"/>
      <c r="V29" s="39">
        <v>57200</v>
      </c>
      <c r="W29" s="34"/>
      <c r="X29" s="37">
        <f t="shared" si="0"/>
        <v>18306601308</v>
      </c>
      <c r="Y29" s="34"/>
      <c r="Z29" s="38">
        <v>24320736154</v>
      </c>
      <c r="AB29" s="31">
        <f t="shared" si="1"/>
        <v>2.2939148151807049E-2</v>
      </c>
    </row>
    <row r="30" spans="1:28" ht="18.75" x14ac:dyDescent="0.2">
      <c r="A30" s="99" t="s">
        <v>39</v>
      </c>
      <c r="B30" s="99"/>
      <c r="C30" s="99"/>
      <c r="E30" s="100">
        <v>900000</v>
      </c>
      <c r="F30" s="100"/>
      <c r="H30" s="38">
        <v>2934412033</v>
      </c>
      <c r="I30" s="34"/>
      <c r="J30" s="38">
        <v>4004431020</v>
      </c>
      <c r="K30" s="34"/>
      <c r="L30" s="39">
        <v>0</v>
      </c>
      <c r="M30" s="36"/>
      <c r="N30" s="39">
        <v>0</v>
      </c>
      <c r="O30" s="34"/>
      <c r="P30" s="39">
        <v>0</v>
      </c>
      <c r="Q30" s="36"/>
      <c r="R30" s="39">
        <v>0</v>
      </c>
      <c r="S30" s="34"/>
      <c r="T30" s="39">
        <v>900000</v>
      </c>
      <c r="U30" s="34"/>
      <c r="V30" s="39">
        <v>4771</v>
      </c>
      <c r="W30" s="34"/>
      <c r="X30" s="37">
        <f t="shared" si="0"/>
        <v>2934412033</v>
      </c>
      <c r="Y30" s="34"/>
      <c r="Z30" s="38">
        <v>4260708153</v>
      </c>
      <c r="AB30" s="31">
        <f t="shared" si="1"/>
        <v>4.0186701148519511E-3</v>
      </c>
    </row>
    <row r="31" spans="1:28" ht="18.75" x14ac:dyDescent="0.2">
      <c r="A31" s="99" t="s">
        <v>40</v>
      </c>
      <c r="B31" s="99"/>
      <c r="C31" s="99"/>
      <c r="E31" s="100">
        <v>1000000</v>
      </c>
      <c r="F31" s="100"/>
      <c r="H31" s="38">
        <v>6260679538</v>
      </c>
      <c r="I31" s="34"/>
      <c r="J31" s="38">
        <v>6888766500</v>
      </c>
      <c r="K31" s="34"/>
      <c r="L31" s="39">
        <v>0</v>
      </c>
      <c r="M31" s="36"/>
      <c r="N31" s="39">
        <v>0</v>
      </c>
      <c r="O31" s="34"/>
      <c r="P31" s="39">
        <v>-329562</v>
      </c>
      <c r="Q31" s="34"/>
      <c r="R31" s="38">
        <v>2063282071</v>
      </c>
      <c r="S31" s="34"/>
      <c r="T31" s="39">
        <v>670438</v>
      </c>
      <c r="U31" s="34"/>
      <c r="V31" s="39">
        <v>6890</v>
      </c>
      <c r="W31" s="34"/>
      <c r="X31" s="37">
        <f t="shared" si="0"/>
        <v>4197397467</v>
      </c>
      <c r="Y31" s="34"/>
      <c r="Z31" s="38">
        <v>4583610493.2514</v>
      </c>
      <c r="AB31" s="31">
        <f t="shared" si="1"/>
        <v>4.323229342610928E-3</v>
      </c>
    </row>
    <row r="32" spans="1:28" ht="18.75" x14ac:dyDescent="0.2">
      <c r="A32" s="99" t="s">
        <v>41</v>
      </c>
      <c r="B32" s="99"/>
      <c r="C32" s="99"/>
      <c r="E32" s="100">
        <v>617383</v>
      </c>
      <c r="F32" s="100"/>
      <c r="H32" s="38">
        <v>1854876906</v>
      </c>
      <c r="I32" s="34"/>
      <c r="J32" s="38">
        <v>613709571.14999998</v>
      </c>
      <c r="K32" s="34"/>
      <c r="L32" s="39">
        <v>0</v>
      </c>
      <c r="M32" s="36"/>
      <c r="N32" s="39">
        <v>0</v>
      </c>
      <c r="O32" s="34"/>
      <c r="P32" s="39">
        <v>0</v>
      </c>
      <c r="Q32" s="36"/>
      <c r="R32" s="39">
        <v>0</v>
      </c>
      <c r="S32" s="34"/>
      <c r="T32" s="39">
        <v>617383</v>
      </c>
      <c r="U32" s="34"/>
      <c r="V32" s="39">
        <v>1000</v>
      </c>
      <c r="W32" s="34"/>
      <c r="X32" s="37">
        <f t="shared" si="0"/>
        <v>1854876906</v>
      </c>
      <c r="Y32" s="34"/>
      <c r="Z32" s="38">
        <v>612610629.40999997</v>
      </c>
      <c r="AB32" s="31">
        <f t="shared" si="1"/>
        <v>5.7781005880845897E-4</v>
      </c>
    </row>
    <row r="33" spans="1:32" ht="18.75" x14ac:dyDescent="0.2">
      <c r="A33" s="99" t="s">
        <v>42</v>
      </c>
      <c r="B33" s="99"/>
      <c r="C33" s="99"/>
      <c r="E33" s="100">
        <v>217280</v>
      </c>
      <c r="F33" s="100"/>
      <c r="H33" s="38">
        <v>98210560</v>
      </c>
      <c r="I33" s="34"/>
      <c r="J33" s="38">
        <v>219658966.12799999</v>
      </c>
      <c r="K33" s="34"/>
      <c r="L33" s="39">
        <v>0</v>
      </c>
      <c r="M33" s="36"/>
      <c r="N33" s="39">
        <v>0</v>
      </c>
      <c r="O33" s="34"/>
      <c r="P33" s="39">
        <v>0</v>
      </c>
      <c r="Q33" s="36"/>
      <c r="R33" s="39">
        <v>0</v>
      </c>
      <c r="S33" s="34"/>
      <c r="T33" s="39">
        <v>217280</v>
      </c>
      <c r="U33" s="34"/>
      <c r="V33" s="39">
        <v>796</v>
      </c>
      <c r="W33" s="34"/>
      <c r="X33" s="37">
        <f t="shared" si="0"/>
        <v>98210560</v>
      </c>
      <c r="Y33" s="34"/>
      <c r="Z33" s="38">
        <v>171617938.77759999</v>
      </c>
      <c r="AB33" s="31">
        <f t="shared" si="1"/>
        <v>1.6186883892820172E-4</v>
      </c>
    </row>
    <row r="34" spans="1:32" ht="18.75" x14ac:dyDescent="0.2">
      <c r="A34" s="99" t="s">
        <v>43</v>
      </c>
      <c r="B34" s="99"/>
      <c r="C34" s="99"/>
      <c r="E34" s="100">
        <v>650000</v>
      </c>
      <c r="F34" s="100"/>
      <c r="H34" s="38">
        <v>20168699200</v>
      </c>
      <c r="I34" s="34"/>
      <c r="J34" s="38">
        <v>22679250750</v>
      </c>
      <c r="K34" s="34"/>
      <c r="L34" s="39">
        <v>0</v>
      </c>
      <c r="M34" s="36"/>
      <c r="N34" s="39">
        <v>0</v>
      </c>
      <c r="O34" s="34"/>
      <c r="P34" s="39">
        <v>0</v>
      </c>
      <c r="Q34" s="36"/>
      <c r="R34" s="39">
        <v>0</v>
      </c>
      <c r="S34" s="34"/>
      <c r="T34" s="39">
        <v>650000</v>
      </c>
      <c r="U34" s="34"/>
      <c r="V34" s="39">
        <v>40130</v>
      </c>
      <c r="W34" s="34"/>
      <c r="X34" s="37">
        <f t="shared" si="0"/>
        <v>20168699200</v>
      </c>
      <c r="Y34" s="34"/>
      <c r="Z34" s="38">
        <v>25882866804</v>
      </c>
      <c r="AB34" s="31">
        <f t="shared" si="1"/>
        <v>2.4412538849601987E-2</v>
      </c>
    </row>
    <row r="35" spans="1:32" ht="18.75" x14ac:dyDescent="0.2">
      <c r="A35" s="99" t="s">
        <v>44</v>
      </c>
      <c r="B35" s="99"/>
      <c r="C35" s="99"/>
      <c r="E35" s="100">
        <v>595000</v>
      </c>
      <c r="F35" s="100"/>
      <c r="H35" s="38">
        <v>11029405607</v>
      </c>
      <c r="I35" s="34"/>
      <c r="J35" s="38">
        <v>22386751530.5</v>
      </c>
      <c r="K35" s="34"/>
      <c r="L35" s="39">
        <v>0</v>
      </c>
      <c r="M35" s="36"/>
      <c r="N35" s="39">
        <v>0</v>
      </c>
      <c r="O35" s="34"/>
      <c r="P35" s="39">
        <v>0</v>
      </c>
      <c r="Q35" s="36"/>
      <c r="R35" s="39">
        <v>0</v>
      </c>
      <c r="S35" s="34"/>
      <c r="T35" s="39">
        <v>595000</v>
      </c>
      <c r="U35" s="34"/>
      <c r="V35" s="39">
        <v>35750</v>
      </c>
      <c r="W35" s="34"/>
      <c r="X35" s="37">
        <f t="shared" si="0"/>
        <v>11029405607</v>
      </c>
      <c r="Y35" s="34"/>
      <c r="Z35" s="38">
        <v>21106823237.5</v>
      </c>
      <c r="AB35" s="31">
        <f t="shared" si="1"/>
        <v>1.9907807978887391E-2</v>
      </c>
    </row>
    <row r="36" spans="1:32" ht="18.75" x14ac:dyDescent="0.2">
      <c r="A36" s="99" t="s">
        <v>45</v>
      </c>
      <c r="B36" s="99"/>
      <c r="C36" s="99"/>
      <c r="E36" s="100">
        <v>1054064</v>
      </c>
      <c r="F36" s="100"/>
      <c r="H36" s="38">
        <v>24930646507</v>
      </c>
      <c r="I36" s="34"/>
      <c r="J36" s="38">
        <v>27347379531.119999</v>
      </c>
      <c r="K36" s="34"/>
      <c r="L36" s="39">
        <v>145936</v>
      </c>
      <c r="M36" s="34"/>
      <c r="N36" s="38">
        <v>4456639280</v>
      </c>
      <c r="O36" s="34"/>
      <c r="P36" s="39">
        <v>0</v>
      </c>
      <c r="Q36" s="36"/>
      <c r="R36" s="39">
        <v>0</v>
      </c>
      <c r="S36" s="34"/>
      <c r="T36" s="39">
        <v>1200000</v>
      </c>
      <c r="U36" s="34"/>
      <c r="V36" s="39">
        <v>29140</v>
      </c>
      <c r="W36" s="34"/>
      <c r="X36" s="37">
        <f t="shared" si="0"/>
        <v>29387285787</v>
      </c>
      <c r="Y36" s="34"/>
      <c r="Z36" s="38">
        <v>34697697360</v>
      </c>
      <c r="AB36" s="31">
        <f t="shared" si="1"/>
        <v>3.2726625346687868E-2</v>
      </c>
    </row>
    <row r="37" spans="1:32" ht="18.75" x14ac:dyDescent="0.2">
      <c r="A37" s="99" t="s">
        <v>46</v>
      </c>
      <c r="B37" s="99"/>
      <c r="C37" s="99"/>
      <c r="E37" s="100">
        <v>1440000</v>
      </c>
      <c r="F37" s="100"/>
      <c r="H37" s="38">
        <v>6037597681</v>
      </c>
      <c r="I37" s="34"/>
      <c r="J37" s="38">
        <v>5761513800</v>
      </c>
      <c r="K37" s="34"/>
      <c r="L37" s="39">
        <v>0</v>
      </c>
      <c r="M37" s="36"/>
      <c r="N37" s="39">
        <v>0</v>
      </c>
      <c r="O37" s="34"/>
      <c r="P37" s="39">
        <v>0</v>
      </c>
      <c r="Q37" s="36"/>
      <c r="R37" s="39">
        <v>0</v>
      </c>
      <c r="S37" s="34"/>
      <c r="T37" s="39">
        <v>1440000</v>
      </c>
      <c r="U37" s="34"/>
      <c r="V37" s="39">
        <v>4390</v>
      </c>
      <c r="W37" s="34"/>
      <c r="X37" s="37">
        <f t="shared" si="0"/>
        <v>6037597681</v>
      </c>
      <c r="Y37" s="34"/>
      <c r="Z37" s="38">
        <v>6272734032</v>
      </c>
      <c r="AB37" s="31">
        <f t="shared" si="1"/>
        <v>5.9163988444183831E-3</v>
      </c>
      <c r="AF37" s="25"/>
    </row>
    <row r="38" spans="1:32" ht="18.75" x14ac:dyDescent="0.2">
      <c r="A38" s="99" t="s">
        <v>47</v>
      </c>
      <c r="B38" s="99"/>
      <c r="C38" s="99"/>
      <c r="E38" s="100">
        <v>600000</v>
      </c>
      <c r="F38" s="100"/>
      <c r="H38" s="38">
        <v>7875851981</v>
      </c>
      <c r="I38" s="34"/>
      <c r="J38" s="38">
        <v>9071700300</v>
      </c>
      <c r="K38" s="34"/>
      <c r="L38" s="39">
        <v>0</v>
      </c>
      <c r="M38" s="36"/>
      <c r="N38" s="39">
        <v>0</v>
      </c>
      <c r="O38" s="34"/>
      <c r="P38" s="39">
        <v>0</v>
      </c>
      <c r="Q38" s="36"/>
      <c r="R38" s="39">
        <v>0</v>
      </c>
      <c r="S38" s="34"/>
      <c r="T38" s="39">
        <v>600000</v>
      </c>
      <c r="U38" s="34"/>
      <c r="V38" s="39">
        <v>15970</v>
      </c>
      <c r="W38" s="34"/>
      <c r="X38" s="37">
        <f t="shared" si="0"/>
        <v>7875851981</v>
      </c>
      <c r="Y38" s="34"/>
      <c r="Z38" s="38">
        <v>9507931140</v>
      </c>
      <c r="AB38" s="31">
        <f t="shared" si="1"/>
        <v>8.9678141178209537E-3</v>
      </c>
    </row>
    <row r="39" spans="1:32" ht="18.75" x14ac:dyDescent="0.2">
      <c r="A39" s="99" t="s">
        <v>48</v>
      </c>
      <c r="B39" s="99"/>
      <c r="C39" s="99"/>
      <c r="E39" s="100">
        <v>200000</v>
      </c>
      <c r="F39" s="100"/>
      <c r="H39" s="38">
        <v>1691568315</v>
      </c>
      <c r="I39" s="34"/>
      <c r="J39" s="38">
        <v>2000028600</v>
      </c>
      <c r="K39" s="34"/>
      <c r="L39" s="39">
        <v>0</v>
      </c>
      <c r="M39" s="36"/>
      <c r="N39" s="39">
        <v>0</v>
      </c>
      <c r="O39" s="34"/>
      <c r="P39" s="39">
        <v>0</v>
      </c>
      <c r="Q39" s="36"/>
      <c r="R39" s="39">
        <v>0</v>
      </c>
      <c r="S39" s="34"/>
      <c r="T39" s="39">
        <v>200000</v>
      </c>
      <c r="U39" s="34"/>
      <c r="V39" s="39">
        <v>11230</v>
      </c>
      <c r="W39" s="34"/>
      <c r="X39" s="37">
        <f t="shared" si="0"/>
        <v>1691568315</v>
      </c>
      <c r="Y39" s="34"/>
      <c r="Z39" s="38">
        <v>2228638420</v>
      </c>
      <c r="AB39" s="31">
        <f t="shared" si="1"/>
        <v>2.1020361624531272E-3</v>
      </c>
    </row>
    <row r="40" spans="1:32" ht="18.75" x14ac:dyDescent="0.2">
      <c r="A40" s="99" t="s">
        <v>49</v>
      </c>
      <c r="B40" s="99"/>
      <c r="C40" s="99"/>
      <c r="E40" s="100">
        <v>1000000</v>
      </c>
      <c r="F40" s="100"/>
      <c r="H40" s="38">
        <v>5765170532</v>
      </c>
      <c r="I40" s="34"/>
      <c r="J40" s="38">
        <v>3980176200</v>
      </c>
      <c r="K40" s="34"/>
      <c r="L40" s="39">
        <v>0</v>
      </c>
      <c r="M40" s="36"/>
      <c r="N40" s="39">
        <v>0</v>
      </c>
      <c r="O40" s="34"/>
      <c r="P40" s="39">
        <v>0</v>
      </c>
      <c r="Q40" s="36"/>
      <c r="R40" s="39">
        <v>0</v>
      </c>
      <c r="S40" s="34"/>
      <c r="T40" s="39">
        <v>1000000</v>
      </c>
      <c r="U40" s="34"/>
      <c r="V40" s="39">
        <v>3755</v>
      </c>
      <c r="W40" s="34"/>
      <c r="X40" s="37">
        <f t="shared" si="0"/>
        <v>5765170532</v>
      </c>
      <c r="Y40" s="34"/>
      <c r="Z40" s="38">
        <v>3725973850</v>
      </c>
      <c r="AB40" s="31">
        <f t="shared" si="1"/>
        <v>3.5143124621600588E-3</v>
      </c>
    </row>
    <row r="41" spans="1:32" ht="18.75" x14ac:dyDescent="0.2">
      <c r="A41" s="99" t="s">
        <v>50</v>
      </c>
      <c r="B41" s="99"/>
      <c r="C41" s="99"/>
      <c r="E41" s="100">
        <v>1200000</v>
      </c>
      <c r="F41" s="100"/>
      <c r="H41" s="38">
        <v>12046928609</v>
      </c>
      <c r="I41" s="34"/>
      <c r="J41" s="38">
        <v>10389810600</v>
      </c>
      <c r="K41" s="34"/>
      <c r="L41" s="39">
        <v>0</v>
      </c>
      <c r="M41" s="36"/>
      <c r="N41" s="39">
        <v>0</v>
      </c>
      <c r="O41" s="34"/>
      <c r="P41" s="39">
        <v>0</v>
      </c>
      <c r="Q41" s="36"/>
      <c r="R41" s="39">
        <v>0</v>
      </c>
      <c r="S41" s="34"/>
      <c r="T41" s="39">
        <v>1200000</v>
      </c>
      <c r="U41" s="34"/>
      <c r="V41" s="39">
        <v>8190</v>
      </c>
      <c r="W41" s="34"/>
      <c r="X41" s="37">
        <f t="shared" si="0"/>
        <v>12046928609</v>
      </c>
      <c r="Y41" s="34"/>
      <c r="Z41" s="38">
        <v>9752029560</v>
      </c>
      <c r="AB41" s="31">
        <f t="shared" si="1"/>
        <v>9.1980460394431585E-3</v>
      </c>
    </row>
    <row r="42" spans="1:32" ht="18.75" x14ac:dyDescent="0.2">
      <c r="A42" s="99" t="s">
        <v>51</v>
      </c>
      <c r="B42" s="99"/>
      <c r="C42" s="99"/>
      <c r="E42" s="100">
        <v>200000</v>
      </c>
      <c r="F42" s="100"/>
      <c r="H42" s="38">
        <v>6928423606</v>
      </c>
      <c r="I42" s="34"/>
      <c r="J42" s="38">
        <v>6636277800</v>
      </c>
      <c r="K42" s="34"/>
      <c r="L42" s="39">
        <v>0</v>
      </c>
      <c r="M42" s="36"/>
      <c r="N42" s="39">
        <v>0</v>
      </c>
      <c r="O42" s="34"/>
      <c r="P42" s="39">
        <v>0</v>
      </c>
      <c r="Q42" s="36"/>
      <c r="R42" s="39">
        <v>0</v>
      </c>
      <c r="S42" s="34"/>
      <c r="T42" s="39">
        <v>200000</v>
      </c>
      <c r="U42" s="34"/>
      <c r="V42" s="39">
        <v>35700</v>
      </c>
      <c r="W42" s="34"/>
      <c r="X42" s="37">
        <f t="shared" si="0"/>
        <v>6928423606</v>
      </c>
      <c r="Y42" s="34"/>
      <c r="Z42" s="38">
        <v>7084807800</v>
      </c>
      <c r="AB42" s="31">
        <f t="shared" si="1"/>
        <v>6.6823411397663969E-3</v>
      </c>
    </row>
    <row r="43" spans="1:32" ht="18.75" x14ac:dyDescent="0.2">
      <c r="A43" s="99" t="s">
        <v>52</v>
      </c>
      <c r="B43" s="99"/>
      <c r="C43" s="99"/>
      <c r="E43" s="100">
        <v>693476</v>
      </c>
      <c r="F43" s="100"/>
      <c r="H43" s="38">
        <v>15717175845</v>
      </c>
      <c r="I43" s="34"/>
      <c r="J43" s="38">
        <v>17164810463.219999</v>
      </c>
      <c r="K43" s="34"/>
      <c r="L43" s="39">
        <v>0</v>
      </c>
      <c r="M43" s="36"/>
      <c r="N43" s="39">
        <v>0</v>
      </c>
      <c r="O43" s="34"/>
      <c r="P43" s="39">
        <v>0</v>
      </c>
      <c r="Q43" s="36"/>
      <c r="R43" s="39">
        <v>0</v>
      </c>
      <c r="S43" s="34"/>
      <c r="T43" s="39">
        <v>693476</v>
      </c>
      <c r="U43" s="34"/>
      <c r="V43" s="39">
        <v>27200</v>
      </c>
      <c r="W43" s="34"/>
      <c r="X43" s="37">
        <f t="shared" si="0"/>
        <v>15717175845</v>
      </c>
      <c r="Y43" s="34"/>
      <c r="Z43" s="38">
        <v>18716739710.144001</v>
      </c>
      <c r="AB43" s="31">
        <f t="shared" si="1"/>
        <v>1.7653497920916732E-2</v>
      </c>
    </row>
    <row r="44" spans="1:32" ht="18.75" x14ac:dyDescent="0.2">
      <c r="A44" s="99" t="s">
        <v>53</v>
      </c>
      <c r="B44" s="99"/>
      <c r="C44" s="99"/>
      <c r="E44" s="100">
        <v>4000000</v>
      </c>
      <c r="F44" s="100"/>
      <c r="H44" s="38">
        <v>18681549209</v>
      </c>
      <c r="I44" s="34"/>
      <c r="J44" s="38">
        <v>67833972000</v>
      </c>
      <c r="K44" s="34"/>
      <c r="L44" s="39">
        <v>0</v>
      </c>
      <c r="M44" s="36"/>
      <c r="N44" s="39">
        <v>0</v>
      </c>
      <c r="O44" s="34"/>
      <c r="P44" s="39">
        <v>0</v>
      </c>
      <c r="Q44" s="36"/>
      <c r="R44" s="39">
        <v>0</v>
      </c>
      <c r="S44" s="34"/>
      <c r="T44" s="39">
        <v>4000000</v>
      </c>
      <c r="U44" s="34"/>
      <c r="V44" s="39">
        <v>16520</v>
      </c>
      <c r="W44" s="34"/>
      <c r="X44" s="37">
        <f t="shared" si="0"/>
        <v>18681549209</v>
      </c>
      <c r="Y44" s="34"/>
      <c r="Z44" s="38">
        <v>65569201600</v>
      </c>
      <c r="AB44" s="31">
        <f t="shared" si="1"/>
        <v>6.1844412117053708E-2</v>
      </c>
    </row>
    <row r="45" spans="1:32" ht="18.75" x14ac:dyDescent="0.2">
      <c r="A45" s="99" t="s">
        <v>54</v>
      </c>
      <c r="B45" s="99"/>
      <c r="C45" s="99"/>
      <c r="E45" s="100">
        <v>144172</v>
      </c>
      <c r="F45" s="100"/>
      <c r="H45" s="38">
        <v>3270488232</v>
      </c>
      <c r="I45" s="34"/>
      <c r="J45" s="38">
        <v>20438034720.925999</v>
      </c>
      <c r="K45" s="34"/>
      <c r="L45" s="39">
        <v>0</v>
      </c>
      <c r="M45" s="36"/>
      <c r="N45" s="39">
        <v>0</v>
      </c>
      <c r="O45" s="34"/>
      <c r="P45" s="39">
        <v>0</v>
      </c>
      <c r="Q45" s="36"/>
      <c r="R45" s="39">
        <v>0</v>
      </c>
      <c r="S45" s="34"/>
      <c r="T45" s="39">
        <v>144172</v>
      </c>
      <c r="U45" s="34"/>
      <c r="V45" s="39">
        <v>135720</v>
      </c>
      <c r="W45" s="34"/>
      <c r="X45" s="37">
        <f t="shared" si="0"/>
        <v>3270488232</v>
      </c>
      <c r="Y45" s="34"/>
      <c r="Z45" s="38">
        <v>19415770745.716801</v>
      </c>
      <c r="AB45" s="31">
        <f t="shared" si="1"/>
        <v>1.831281910207589E-2</v>
      </c>
    </row>
    <row r="46" spans="1:32" ht="18.75" x14ac:dyDescent="0.2">
      <c r="A46" s="99" t="s">
        <v>55</v>
      </c>
      <c r="B46" s="99"/>
      <c r="C46" s="99"/>
      <c r="E46" s="100">
        <v>1268806</v>
      </c>
      <c r="F46" s="100"/>
      <c r="H46" s="38">
        <v>24663078494</v>
      </c>
      <c r="I46" s="34"/>
      <c r="J46" s="38">
        <v>23699011594.797001</v>
      </c>
      <c r="K46" s="34"/>
      <c r="L46" s="39">
        <v>475276</v>
      </c>
      <c r="M46" s="34"/>
      <c r="N46" s="38">
        <v>423383172</v>
      </c>
      <c r="O46" s="34"/>
      <c r="P46" s="39">
        <v>0</v>
      </c>
      <c r="Q46" s="36"/>
      <c r="R46" s="39">
        <v>0</v>
      </c>
      <c r="S46" s="34"/>
      <c r="T46" s="39">
        <v>1744082</v>
      </c>
      <c r="U46" s="34"/>
      <c r="V46" s="39">
        <v>13390</v>
      </c>
      <c r="W46" s="34"/>
      <c r="X46" s="37">
        <f t="shared" si="0"/>
        <v>25086461666</v>
      </c>
      <c r="Y46" s="34"/>
      <c r="Z46" s="38">
        <v>23172737295.814602</v>
      </c>
      <c r="AB46" s="31">
        <f t="shared" si="1"/>
        <v>2.1856363662091306E-2</v>
      </c>
    </row>
    <row r="47" spans="1:32" ht="18.75" x14ac:dyDescent="0.2">
      <c r="A47" s="99" t="s">
        <v>56</v>
      </c>
      <c r="B47" s="99"/>
      <c r="C47" s="99"/>
      <c r="E47" s="100">
        <v>1100000</v>
      </c>
      <c r="F47" s="100"/>
      <c r="H47" s="38">
        <v>57737530739</v>
      </c>
      <c r="I47" s="34"/>
      <c r="J47" s="38">
        <v>76629326400</v>
      </c>
      <c r="K47" s="34"/>
      <c r="L47" s="39">
        <v>0</v>
      </c>
      <c r="M47" s="36"/>
      <c r="N47" s="39">
        <v>0</v>
      </c>
      <c r="O47" s="34"/>
      <c r="P47" s="39">
        <v>0</v>
      </c>
      <c r="Q47" s="36"/>
      <c r="R47" s="39">
        <v>0</v>
      </c>
      <c r="S47" s="34"/>
      <c r="T47" s="39">
        <v>1100000</v>
      </c>
      <c r="U47" s="34"/>
      <c r="V47" s="39">
        <v>69530</v>
      </c>
      <c r="W47" s="34"/>
      <c r="X47" s="37">
        <f t="shared" si="0"/>
        <v>57737530739</v>
      </c>
      <c r="Y47" s="34"/>
      <c r="Z47" s="38">
        <v>75891786410</v>
      </c>
      <c r="AB47" s="31">
        <f t="shared" si="1"/>
        <v>7.1580601875735755E-2</v>
      </c>
    </row>
    <row r="48" spans="1:32" ht="18.75" x14ac:dyDescent="0.2">
      <c r="A48" s="99" t="s">
        <v>57</v>
      </c>
      <c r="B48" s="99"/>
      <c r="C48" s="99"/>
      <c r="E48" s="100">
        <v>6917981</v>
      </c>
      <c r="F48" s="100"/>
      <c r="H48" s="38">
        <v>29857603948</v>
      </c>
      <c r="I48" s="34"/>
      <c r="J48" s="38">
        <v>16538749726.3853</v>
      </c>
      <c r="K48" s="34"/>
      <c r="L48" s="39">
        <v>0</v>
      </c>
      <c r="M48" s="36"/>
      <c r="N48" s="39">
        <v>0</v>
      </c>
      <c r="O48" s="34"/>
      <c r="P48" s="39">
        <v>-1917981</v>
      </c>
      <c r="Q48" s="34"/>
      <c r="R48" s="38">
        <v>8277894530</v>
      </c>
      <c r="S48" s="34"/>
      <c r="T48" s="39">
        <v>5000000</v>
      </c>
      <c r="U48" s="34"/>
      <c r="V48" s="39">
        <v>2784</v>
      </c>
      <c r="W48" s="34"/>
      <c r="X48" s="37">
        <f t="shared" si="0"/>
        <v>21579709418</v>
      </c>
      <c r="Y48" s="34"/>
      <c r="Z48" s="38">
        <v>13812398400</v>
      </c>
      <c r="AB48" s="31">
        <f t="shared" si="1"/>
        <v>1.3027757516183227E-2</v>
      </c>
    </row>
    <row r="49" spans="1:28" ht="18.75" x14ac:dyDescent="0.2">
      <c r="A49" s="99" t="s">
        <v>58</v>
      </c>
      <c r="B49" s="99"/>
      <c r="C49" s="99"/>
      <c r="E49" s="100">
        <v>3750000</v>
      </c>
      <c r="F49" s="100"/>
      <c r="H49" s="38">
        <v>11808212130</v>
      </c>
      <c r="I49" s="34"/>
      <c r="J49" s="38">
        <v>11988243000</v>
      </c>
      <c r="K49" s="34"/>
      <c r="L49" s="39">
        <v>0</v>
      </c>
      <c r="M49" s="36"/>
      <c r="N49" s="39">
        <v>0</v>
      </c>
      <c r="O49" s="34"/>
      <c r="P49" s="39">
        <v>0</v>
      </c>
      <c r="Q49" s="36"/>
      <c r="R49" s="39">
        <v>0</v>
      </c>
      <c r="S49" s="34"/>
      <c r="T49" s="39">
        <v>3750000</v>
      </c>
      <c r="U49" s="34"/>
      <c r="V49" s="39">
        <v>3363</v>
      </c>
      <c r="W49" s="34"/>
      <c r="X49" s="37">
        <f t="shared" si="0"/>
        <v>11808212130</v>
      </c>
      <c r="Y49" s="34"/>
      <c r="Z49" s="38">
        <v>12513765037.5</v>
      </c>
      <c r="AB49" s="31">
        <f t="shared" si="1"/>
        <v>1.1802895616089491E-2</v>
      </c>
    </row>
    <row r="50" spans="1:28" ht="18.75" x14ac:dyDescent="0.2">
      <c r="A50" s="99" t="s">
        <v>59</v>
      </c>
      <c r="B50" s="99"/>
      <c r="C50" s="99"/>
      <c r="E50" s="100">
        <v>1206000</v>
      </c>
      <c r="F50" s="100"/>
      <c r="H50" s="38">
        <v>20026106994</v>
      </c>
      <c r="I50" s="34"/>
      <c r="J50" s="38">
        <v>23484968037</v>
      </c>
      <c r="K50" s="34"/>
      <c r="L50" s="39">
        <v>0</v>
      </c>
      <c r="M50" s="36"/>
      <c r="N50" s="39">
        <v>0</v>
      </c>
      <c r="O50" s="34"/>
      <c r="P50" s="39">
        <v>0</v>
      </c>
      <c r="Q50" s="36"/>
      <c r="R50" s="39">
        <v>0</v>
      </c>
      <c r="S50" s="34"/>
      <c r="T50" s="39">
        <v>1206000</v>
      </c>
      <c r="U50" s="34"/>
      <c r="V50" s="39">
        <v>19980</v>
      </c>
      <c r="W50" s="34"/>
      <c r="X50" s="37">
        <f t="shared" si="0"/>
        <v>20026106994</v>
      </c>
      <c r="Y50" s="34"/>
      <c r="Z50" s="38">
        <v>23909618847.599998</v>
      </c>
      <c r="AB50" s="31">
        <f t="shared" si="1"/>
        <v>2.2551385185276513E-2</v>
      </c>
    </row>
    <row r="51" spans="1:28" ht="18.75" x14ac:dyDescent="0.2">
      <c r="A51" s="99" t="s">
        <v>60</v>
      </c>
      <c r="B51" s="99"/>
      <c r="C51" s="99"/>
      <c r="E51" s="100">
        <v>6800000</v>
      </c>
      <c r="F51" s="100"/>
      <c r="H51" s="38">
        <v>9892674613</v>
      </c>
      <c r="I51" s="34"/>
      <c r="J51" s="38">
        <v>18514380060</v>
      </c>
      <c r="K51" s="34"/>
      <c r="L51" s="39">
        <v>0</v>
      </c>
      <c r="M51" s="36"/>
      <c r="N51" s="39">
        <v>0</v>
      </c>
      <c r="O51" s="34"/>
      <c r="P51" s="39">
        <v>0</v>
      </c>
      <c r="Q51" s="36"/>
      <c r="R51" s="39">
        <v>0</v>
      </c>
      <c r="S51" s="34"/>
      <c r="T51" s="39">
        <v>6800000</v>
      </c>
      <c r="U51" s="34"/>
      <c r="V51" s="39">
        <v>3061</v>
      </c>
      <c r="W51" s="34"/>
      <c r="X51" s="37">
        <f t="shared" si="0"/>
        <v>9892674613</v>
      </c>
      <c r="Y51" s="34"/>
      <c r="Z51" s="38">
        <v>20653901596</v>
      </c>
      <c r="AB51" s="31">
        <f t="shared" si="1"/>
        <v>1.9480615456023753E-2</v>
      </c>
    </row>
    <row r="52" spans="1:28" ht="18.75" x14ac:dyDescent="0.2">
      <c r="A52" s="99" t="s">
        <v>61</v>
      </c>
      <c r="B52" s="99"/>
      <c r="C52" s="99"/>
      <c r="E52" s="100">
        <v>3280000</v>
      </c>
      <c r="F52" s="100"/>
      <c r="H52" s="38">
        <v>29974190258</v>
      </c>
      <c r="I52" s="34"/>
      <c r="J52" s="38">
        <v>28040162400</v>
      </c>
      <c r="K52" s="34"/>
      <c r="L52" s="39">
        <v>0</v>
      </c>
      <c r="M52" s="36"/>
      <c r="N52" s="39">
        <v>0</v>
      </c>
      <c r="O52" s="34"/>
      <c r="P52" s="39">
        <v>0</v>
      </c>
      <c r="Q52" s="36"/>
      <c r="R52" s="39">
        <v>0</v>
      </c>
      <c r="S52" s="34"/>
      <c r="T52" s="39">
        <v>3280000</v>
      </c>
      <c r="U52" s="34"/>
      <c r="V52" s="39">
        <v>7700</v>
      </c>
      <c r="W52" s="34"/>
      <c r="X52" s="37">
        <f t="shared" si="0"/>
        <v>29974190258</v>
      </c>
      <c r="Y52" s="34"/>
      <c r="Z52" s="38">
        <v>25060771120</v>
      </c>
      <c r="AB52" s="31">
        <f t="shared" si="1"/>
        <v>2.36371439532129E-2</v>
      </c>
    </row>
    <row r="53" spans="1:28" ht="18.75" x14ac:dyDescent="0.2">
      <c r="A53" s="99" t="s">
        <v>62</v>
      </c>
      <c r="B53" s="99"/>
      <c r="C53" s="99"/>
      <c r="E53" s="100">
        <v>100000</v>
      </c>
      <c r="F53" s="100"/>
      <c r="H53" s="38">
        <v>5677263616</v>
      </c>
      <c r="I53" s="34"/>
      <c r="J53" s="38">
        <v>6680016000</v>
      </c>
      <c r="K53" s="34"/>
      <c r="L53" s="39">
        <v>0</v>
      </c>
      <c r="M53" s="36"/>
      <c r="N53" s="39">
        <v>0</v>
      </c>
      <c r="O53" s="34"/>
      <c r="P53" s="39">
        <v>0</v>
      </c>
      <c r="Q53" s="36"/>
      <c r="R53" s="39">
        <v>0</v>
      </c>
      <c r="S53" s="34"/>
      <c r="T53" s="39">
        <v>100000</v>
      </c>
      <c r="U53" s="34"/>
      <c r="V53" s="39">
        <v>64340</v>
      </c>
      <c r="W53" s="34"/>
      <c r="X53" s="37">
        <f t="shared" si="0"/>
        <v>5677263616</v>
      </c>
      <c r="Y53" s="34"/>
      <c r="Z53" s="38">
        <v>6384265180</v>
      </c>
      <c r="AB53" s="31">
        <f t="shared" si="1"/>
        <v>6.0215942427530806E-3</v>
      </c>
    </row>
    <row r="54" spans="1:28" ht="18.75" x14ac:dyDescent="0.2">
      <c r="A54" s="99" t="s">
        <v>63</v>
      </c>
      <c r="B54" s="99"/>
      <c r="C54" s="99"/>
      <c r="E54" s="100">
        <v>600000</v>
      </c>
      <c r="F54" s="100"/>
      <c r="H54" s="38">
        <v>8956124786</v>
      </c>
      <c r="I54" s="34"/>
      <c r="J54" s="38">
        <v>9483237000</v>
      </c>
      <c r="K54" s="34"/>
      <c r="L54" s="39">
        <v>0</v>
      </c>
      <c r="M54" s="36"/>
      <c r="N54" s="39">
        <v>0</v>
      </c>
      <c r="O54" s="34"/>
      <c r="P54" s="39">
        <v>0</v>
      </c>
      <c r="Q54" s="36"/>
      <c r="R54" s="39">
        <v>0</v>
      </c>
      <c r="S54" s="34"/>
      <c r="T54" s="39">
        <v>600000</v>
      </c>
      <c r="U54" s="34"/>
      <c r="V54" s="39">
        <v>16710</v>
      </c>
      <c r="W54" s="34"/>
      <c r="X54" s="37">
        <f t="shared" si="0"/>
        <v>8956124786</v>
      </c>
      <c r="Y54" s="34"/>
      <c r="Z54" s="38">
        <v>9948499020</v>
      </c>
      <c r="AB54" s="31">
        <f t="shared" si="1"/>
        <v>9.3833546592854197E-3</v>
      </c>
    </row>
    <row r="55" spans="1:28" ht="18.75" x14ac:dyDescent="0.2">
      <c r="A55" s="99" t="s">
        <v>64</v>
      </c>
      <c r="B55" s="99"/>
      <c r="C55" s="99"/>
      <c r="E55" s="100">
        <v>175000</v>
      </c>
      <c r="F55" s="100"/>
      <c r="H55" s="38">
        <v>7339157909</v>
      </c>
      <c r="I55" s="34"/>
      <c r="J55" s="38">
        <v>8263040625</v>
      </c>
      <c r="K55" s="34"/>
      <c r="L55" s="39">
        <v>0</v>
      </c>
      <c r="M55" s="36"/>
      <c r="N55" s="39">
        <v>0</v>
      </c>
      <c r="O55" s="34"/>
      <c r="P55" s="39">
        <v>-173363</v>
      </c>
      <c r="Q55" s="34"/>
      <c r="R55" s="38">
        <v>7270505334</v>
      </c>
      <c r="S55" s="34"/>
      <c r="T55" s="39">
        <v>1637</v>
      </c>
      <c r="U55" s="34"/>
      <c r="V55" s="39">
        <v>48050</v>
      </c>
      <c r="W55" s="34"/>
      <c r="X55" s="37">
        <f t="shared" si="0"/>
        <v>68652575</v>
      </c>
      <c r="Y55" s="34"/>
      <c r="Z55" s="38">
        <v>78049824.819499999</v>
      </c>
      <c r="AB55" s="31">
        <f t="shared" si="1"/>
        <v>7.3616048602321327E-5</v>
      </c>
    </row>
    <row r="56" spans="1:28" ht="18.75" x14ac:dyDescent="0.2">
      <c r="A56" s="99" t="s">
        <v>65</v>
      </c>
      <c r="B56" s="99"/>
      <c r="C56" s="99"/>
      <c r="E56" s="100">
        <v>4000999</v>
      </c>
      <c r="F56" s="100"/>
      <c r="H56" s="38">
        <v>14722530645</v>
      </c>
      <c r="I56" s="34"/>
      <c r="J56" s="38">
        <v>31300509350.3265</v>
      </c>
      <c r="K56" s="34"/>
      <c r="L56" s="39">
        <v>0</v>
      </c>
      <c r="M56" s="36"/>
      <c r="N56" s="39">
        <v>0</v>
      </c>
      <c r="O56" s="34"/>
      <c r="P56" s="39">
        <v>-999</v>
      </c>
      <c r="Q56" s="34"/>
      <c r="R56" s="38">
        <v>3676034</v>
      </c>
      <c r="S56" s="34"/>
      <c r="T56" s="39">
        <v>4000000</v>
      </c>
      <c r="U56" s="34"/>
      <c r="V56" s="39">
        <v>8650</v>
      </c>
      <c r="W56" s="34"/>
      <c r="X56" s="37">
        <f t="shared" si="0"/>
        <v>14718854611</v>
      </c>
      <c r="Y56" s="34"/>
      <c r="Z56" s="38">
        <v>34332542000</v>
      </c>
      <c r="AB56" s="31">
        <f t="shared" si="1"/>
        <v>3.2382213366374972E-2</v>
      </c>
    </row>
    <row r="57" spans="1:28" ht="18.75" x14ac:dyDescent="0.2">
      <c r="A57" s="99" t="s">
        <v>66</v>
      </c>
      <c r="B57" s="99"/>
      <c r="C57" s="99"/>
      <c r="E57" s="100">
        <v>350000</v>
      </c>
      <c r="F57" s="100"/>
      <c r="H57" s="38">
        <v>2909039013</v>
      </c>
      <c r="I57" s="34"/>
      <c r="J57" s="38">
        <v>1830046050</v>
      </c>
      <c r="K57" s="34"/>
      <c r="L57" s="39">
        <v>0</v>
      </c>
      <c r="M57" s="36"/>
      <c r="N57" s="39">
        <v>0</v>
      </c>
      <c r="O57" s="34"/>
      <c r="P57" s="39">
        <v>0</v>
      </c>
      <c r="Q57" s="36"/>
      <c r="R57" s="39">
        <v>0</v>
      </c>
      <c r="S57" s="34"/>
      <c r="T57" s="39">
        <v>350000</v>
      </c>
      <c r="U57" s="34"/>
      <c r="V57" s="39">
        <v>5230</v>
      </c>
      <c r="W57" s="34"/>
      <c r="X57" s="37">
        <f t="shared" si="0"/>
        <v>2909039013</v>
      </c>
      <c r="Y57" s="34"/>
      <c r="Z57" s="38">
        <v>1816350235</v>
      </c>
      <c r="AB57" s="31">
        <f t="shared" si="1"/>
        <v>1.7131688314205027E-3</v>
      </c>
    </row>
    <row r="58" spans="1:28" ht="18.75" x14ac:dyDescent="0.2">
      <c r="A58" s="99" t="s">
        <v>67</v>
      </c>
      <c r="B58" s="99"/>
      <c r="C58" s="99"/>
      <c r="E58" s="100">
        <v>3000000</v>
      </c>
      <c r="F58" s="100"/>
      <c r="H58" s="38">
        <v>19332083180</v>
      </c>
      <c r="I58" s="34"/>
      <c r="J58" s="38">
        <v>20576835000</v>
      </c>
      <c r="K58" s="34"/>
      <c r="L58" s="39">
        <v>0</v>
      </c>
      <c r="M58" s="36"/>
      <c r="N58" s="39">
        <v>0</v>
      </c>
      <c r="O58" s="34"/>
      <c r="P58" s="39">
        <v>0</v>
      </c>
      <c r="Q58" s="36"/>
      <c r="R58" s="39">
        <v>0</v>
      </c>
      <c r="S58" s="34"/>
      <c r="T58" s="39">
        <v>3000000</v>
      </c>
      <c r="U58" s="34"/>
      <c r="V58" s="39">
        <v>7650</v>
      </c>
      <c r="W58" s="34"/>
      <c r="X58" s="37">
        <f t="shared" si="0"/>
        <v>19332083180</v>
      </c>
      <c r="Y58" s="34"/>
      <c r="Z58" s="38">
        <v>22772596500</v>
      </c>
      <c r="AB58" s="31">
        <f t="shared" si="1"/>
        <v>2.1478953663534847E-2</v>
      </c>
    </row>
    <row r="59" spans="1:28" ht="18.75" x14ac:dyDescent="0.2">
      <c r="A59" s="99" t="s">
        <v>68</v>
      </c>
      <c r="B59" s="99"/>
      <c r="C59" s="99"/>
      <c r="E59" s="100">
        <v>447253</v>
      </c>
      <c r="F59" s="100"/>
      <c r="H59" s="38">
        <v>5023261418</v>
      </c>
      <c r="I59" s="34"/>
      <c r="J59" s="38">
        <v>5655208263.948</v>
      </c>
      <c r="K59" s="34"/>
      <c r="L59" s="39">
        <v>0</v>
      </c>
      <c r="M59" s="36"/>
      <c r="N59" s="39">
        <v>0</v>
      </c>
      <c r="O59" s="34"/>
      <c r="P59" s="39">
        <v>0</v>
      </c>
      <c r="Q59" s="36"/>
      <c r="R59" s="39">
        <v>0</v>
      </c>
      <c r="S59" s="34"/>
      <c r="T59" s="39">
        <v>447253</v>
      </c>
      <c r="U59" s="34"/>
      <c r="V59" s="39">
        <v>13240</v>
      </c>
      <c r="W59" s="34"/>
      <c r="X59" s="37">
        <f t="shared" si="0"/>
        <v>5023261418</v>
      </c>
      <c r="Y59" s="34"/>
      <c r="Z59" s="38">
        <v>5875855522.2643995</v>
      </c>
      <c r="AB59" s="31">
        <f t="shared" si="1"/>
        <v>5.542065811263216E-3</v>
      </c>
    </row>
    <row r="60" spans="1:28" ht="18.75" x14ac:dyDescent="0.2">
      <c r="A60" s="99" t="s">
        <v>69</v>
      </c>
      <c r="B60" s="99"/>
      <c r="C60" s="99"/>
      <c r="E60" s="100">
        <v>26299529</v>
      </c>
      <c r="F60" s="100"/>
      <c r="H60" s="38">
        <v>34652123000</v>
      </c>
      <c r="I60" s="34"/>
      <c r="J60" s="38">
        <v>42221020585.956703</v>
      </c>
      <c r="K60" s="34"/>
      <c r="L60" s="39">
        <v>0</v>
      </c>
      <c r="M60" s="36"/>
      <c r="N60" s="39">
        <v>0</v>
      </c>
      <c r="O60" s="34"/>
      <c r="P60" s="39">
        <v>0</v>
      </c>
      <c r="Q60" s="36"/>
      <c r="R60" s="39">
        <v>0</v>
      </c>
      <c r="S60" s="34"/>
      <c r="T60" s="39">
        <v>26299529</v>
      </c>
      <c r="U60" s="34"/>
      <c r="V60" s="39">
        <v>1372</v>
      </c>
      <c r="W60" s="34"/>
      <c r="X60" s="37">
        <f t="shared" si="0"/>
        <v>34652123000</v>
      </c>
      <c r="Y60" s="34"/>
      <c r="Z60" s="38">
        <v>35804032555.218803</v>
      </c>
      <c r="AB60" s="31">
        <f t="shared" si="1"/>
        <v>3.3770112961042355E-2</v>
      </c>
    </row>
    <row r="61" spans="1:28" ht="18.75" x14ac:dyDescent="0.2">
      <c r="A61" s="99" t="s">
        <v>70</v>
      </c>
      <c r="B61" s="99"/>
      <c r="C61" s="99"/>
      <c r="E61" s="100">
        <v>50000</v>
      </c>
      <c r="F61" s="100"/>
      <c r="H61" s="38">
        <v>626067954</v>
      </c>
      <c r="I61" s="34"/>
      <c r="J61" s="38">
        <v>543745350</v>
      </c>
      <c r="K61" s="34"/>
      <c r="L61" s="39">
        <v>0</v>
      </c>
      <c r="M61" s="36"/>
      <c r="N61" s="39">
        <v>0</v>
      </c>
      <c r="O61" s="34"/>
      <c r="P61" s="39">
        <v>-50000</v>
      </c>
      <c r="Q61" s="34"/>
      <c r="R61" s="38">
        <v>626067954</v>
      </c>
      <c r="S61" s="34"/>
      <c r="T61" s="39">
        <v>0</v>
      </c>
      <c r="U61" s="34"/>
      <c r="V61" s="39">
        <v>0</v>
      </c>
      <c r="W61" s="34"/>
      <c r="X61" s="37">
        <f t="shared" si="0"/>
        <v>0</v>
      </c>
      <c r="Y61" s="36"/>
      <c r="Z61" s="39">
        <v>0</v>
      </c>
      <c r="AB61" s="31">
        <f t="shared" si="1"/>
        <v>0</v>
      </c>
    </row>
    <row r="62" spans="1:28" ht="18.75" x14ac:dyDescent="0.2">
      <c r="A62" s="99" t="s">
        <v>71</v>
      </c>
      <c r="B62" s="99"/>
      <c r="C62" s="99"/>
      <c r="E62" s="100">
        <v>3482565</v>
      </c>
      <c r="F62" s="100"/>
      <c r="H62" s="38">
        <v>15517656968</v>
      </c>
      <c r="I62" s="34"/>
      <c r="J62" s="38">
        <v>19317088059.435001</v>
      </c>
      <c r="K62" s="34"/>
      <c r="L62" s="39">
        <v>0</v>
      </c>
      <c r="M62" s="36"/>
      <c r="N62" s="39">
        <v>0</v>
      </c>
      <c r="O62" s="34"/>
      <c r="P62" s="39">
        <v>0</v>
      </c>
      <c r="Q62" s="36"/>
      <c r="R62" s="39">
        <v>0</v>
      </c>
      <c r="S62" s="34"/>
      <c r="T62" s="39">
        <v>3482565</v>
      </c>
      <c r="U62" s="34"/>
      <c r="V62" s="39">
        <v>6090</v>
      </c>
      <c r="W62" s="34"/>
      <c r="X62" s="37">
        <f t="shared" si="0"/>
        <v>15517656968</v>
      </c>
      <c r="Y62" s="34"/>
      <c r="Z62" s="38">
        <v>21044876664.829498</v>
      </c>
      <c r="AB62" s="31">
        <f t="shared" si="1"/>
        <v>1.9849380405026654E-2</v>
      </c>
    </row>
    <row r="63" spans="1:28" ht="18.75" x14ac:dyDescent="0.2">
      <c r="A63" s="99" t="s">
        <v>72</v>
      </c>
      <c r="B63" s="99"/>
      <c r="C63" s="99"/>
      <c r="E63" s="100">
        <v>4072601</v>
      </c>
      <c r="F63" s="100"/>
      <c r="H63" s="38">
        <v>16976420093</v>
      </c>
      <c r="I63" s="34"/>
      <c r="J63" s="38">
        <v>26557300797.768002</v>
      </c>
      <c r="K63" s="34"/>
      <c r="L63" s="39">
        <v>0</v>
      </c>
      <c r="M63" s="36"/>
      <c r="N63" s="39">
        <v>0</v>
      </c>
      <c r="O63" s="34"/>
      <c r="P63" s="39">
        <v>0</v>
      </c>
      <c r="Q63" s="36"/>
      <c r="R63" s="39">
        <v>0</v>
      </c>
      <c r="S63" s="34"/>
      <c r="T63" s="39">
        <v>4072601</v>
      </c>
      <c r="U63" s="34"/>
      <c r="V63" s="39">
        <v>6350</v>
      </c>
      <c r="W63" s="34"/>
      <c r="X63" s="37">
        <f t="shared" si="0"/>
        <v>16976420093</v>
      </c>
      <c r="Y63" s="34"/>
      <c r="Z63" s="38">
        <v>25661110693.614498</v>
      </c>
      <c r="AB63" s="31">
        <f t="shared" si="1"/>
        <v>2.4203380038063924E-2</v>
      </c>
    </row>
    <row r="64" spans="1:28" ht="18.75" x14ac:dyDescent="0.2">
      <c r="A64" s="99" t="s">
        <v>73</v>
      </c>
      <c r="B64" s="99"/>
      <c r="C64" s="99"/>
      <c r="E64" s="96">
        <v>0</v>
      </c>
      <c r="F64" s="96"/>
      <c r="G64" s="24"/>
      <c r="H64" s="40">
        <v>0</v>
      </c>
      <c r="I64" s="41"/>
      <c r="J64" s="40">
        <v>0</v>
      </c>
      <c r="K64" s="34"/>
      <c r="L64" s="39">
        <v>720000</v>
      </c>
      <c r="M64" s="34"/>
      <c r="N64" s="38">
        <v>7023491542</v>
      </c>
      <c r="O64" s="34"/>
      <c r="P64" s="39">
        <v>-360000</v>
      </c>
      <c r="Q64" s="34"/>
      <c r="R64" s="38">
        <v>3511745770</v>
      </c>
      <c r="S64" s="34"/>
      <c r="T64" s="39">
        <v>360000</v>
      </c>
      <c r="U64" s="34"/>
      <c r="V64" s="39">
        <v>13340</v>
      </c>
      <c r="W64" s="34"/>
      <c r="X64" s="37">
        <f t="shared" si="0"/>
        <v>3511745772</v>
      </c>
      <c r="Y64" s="34"/>
      <c r="Z64" s="38">
        <v>4765277448</v>
      </c>
      <c r="AB64" s="31">
        <f t="shared" si="1"/>
        <v>4.494576343083213E-3</v>
      </c>
    </row>
    <row r="65" spans="1:28" ht="18.75" x14ac:dyDescent="0.2">
      <c r="A65" s="99" t="s">
        <v>74</v>
      </c>
      <c r="B65" s="99"/>
      <c r="C65" s="99"/>
      <c r="E65" s="96">
        <v>0</v>
      </c>
      <c r="F65" s="96"/>
      <c r="G65" s="24"/>
      <c r="H65" s="40">
        <v>0</v>
      </c>
      <c r="I65" s="41"/>
      <c r="J65" s="40">
        <v>0</v>
      </c>
      <c r="K65" s="34"/>
      <c r="L65" s="39">
        <v>1125000</v>
      </c>
      <c r="M65" s="34"/>
      <c r="N65" s="38">
        <v>9936013711</v>
      </c>
      <c r="O65" s="34"/>
      <c r="P65" s="39">
        <v>-562500</v>
      </c>
      <c r="Q65" s="34"/>
      <c r="R65" s="38">
        <v>4968006857</v>
      </c>
      <c r="S65" s="34"/>
      <c r="T65" s="39">
        <v>562500</v>
      </c>
      <c r="U65" s="34"/>
      <c r="V65" s="39">
        <v>10190</v>
      </c>
      <c r="W65" s="34"/>
      <c r="X65" s="37">
        <f t="shared" si="0"/>
        <v>4968006854</v>
      </c>
      <c r="Y65" s="34"/>
      <c r="Z65" s="38">
        <v>5687567606.25</v>
      </c>
      <c r="AB65" s="31">
        <f t="shared" si="1"/>
        <v>5.3644739664563748E-3</v>
      </c>
    </row>
    <row r="66" spans="1:28" ht="18.75" x14ac:dyDescent="0.2">
      <c r="A66" s="99" t="s">
        <v>75</v>
      </c>
      <c r="B66" s="99"/>
      <c r="C66" s="99"/>
      <c r="E66" s="96">
        <v>0</v>
      </c>
      <c r="F66" s="96"/>
      <c r="G66" s="24"/>
      <c r="H66" s="40">
        <v>0</v>
      </c>
      <c r="I66" s="41"/>
      <c r="J66" s="40">
        <v>0</v>
      </c>
      <c r="K66" s="34"/>
      <c r="L66" s="39">
        <v>13404</v>
      </c>
      <c r="M66" s="34"/>
      <c r="N66" s="38">
        <v>472249210</v>
      </c>
      <c r="O66" s="34"/>
      <c r="P66" s="39">
        <v>0</v>
      </c>
      <c r="Q66" s="36"/>
      <c r="R66" s="39">
        <v>0</v>
      </c>
      <c r="S66" s="34"/>
      <c r="T66" s="39">
        <v>13404</v>
      </c>
      <c r="U66" s="34"/>
      <c r="V66" s="39">
        <v>37500</v>
      </c>
      <c r="W66" s="34"/>
      <c r="X66" s="37">
        <f t="shared" si="0"/>
        <v>472249210</v>
      </c>
      <c r="Y66" s="34"/>
      <c r="Z66" s="38">
        <v>498764515.5</v>
      </c>
      <c r="AB66" s="31">
        <f t="shared" si="1"/>
        <v>4.7043120082683183E-4</v>
      </c>
    </row>
    <row r="67" spans="1:28" ht="18.75" x14ac:dyDescent="0.2">
      <c r="A67" s="95" t="s">
        <v>76</v>
      </c>
      <c r="B67" s="95"/>
      <c r="C67" s="95"/>
      <c r="D67" s="13"/>
      <c r="E67" s="96">
        <v>0</v>
      </c>
      <c r="F67" s="97"/>
      <c r="G67" s="24"/>
      <c r="H67" s="42">
        <v>0</v>
      </c>
      <c r="I67" s="41"/>
      <c r="J67" s="42">
        <v>0</v>
      </c>
      <c r="K67" s="34"/>
      <c r="L67" s="43">
        <v>50000</v>
      </c>
      <c r="M67" s="34"/>
      <c r="N67" s="44">
        <v>1398768925</v>
      </c>
      <c r="O67" s="34"/>
      <c r="P67" s="43">
        <v>0</v>
      </c>
      <c r="Q67" s="36"/>
      <c r="R67" s="45">
        <v>0</v>
      </c>
      <c r="S67" s="34"/>
      <c r="T67" s="43">
        <v>50000</v>
      </c>
      <c r="U67" s="34"/>
      <c r="V67" s="43">
        <v>28750</v>
      </c>
      <c r="W67" s="34"/>
      <c r="X67" s="37">
        <f t="shared" si="0"/>
        <v>1398768925</v>
      </c>
      <c r="Y67" s="34"/>
      <c r="Z67" s="44">
        <v>1426388125</v>
      </c>
      <c r="AB67" s="31">
        <f t="shared" si="1"/>
        <v>1.3453592980972261E-3</v>
      </c>
    </row>
    <row r="68" spans="1:28" s="17" customFormat="1" ht="21.75" thickBot="1" x14ac:dyDescent="0.25">
      <c r="A68" s="98"/>
      <c r="B68" s="98"/>
      <c r="C68" s="98"/>
      <c r="D68" s="98"/>
      <c r="F68" s="22"/>
      <c r="H68" s="18">
        <f>SUM(H9:H67)</f>
        <v>739239117522</v>
      </c>
      <c r="J68" s="18">
        <f>SUM(J9:J67)</f>
        <v>963546868267.65063</v>
      </c>
      <c r="L68" s="22"/>
      <c r="N68" s="18">
        <f>SUM(N9:N67)</f>
        <v>36800821294</v>
      </c>
      <c r="P68" s="20"/>
      <c r="R68" s="18">
        <f>SUM(R9:R67)</f>
        <v>26721178550</v>
      </c>
      <c r="T68" s="22"/>
      <c r="V68" s="22"/>
      <c r="X68" s="28">
        <f>SUM(X9:X67)</f>
        <v>749318760266</v>
      </c>
      <c r="Z68" s="18">
        <f>SUM(Z9:Z67)</f>
        <v>994227710200.90833</v>
      </c>
      <c r="AB68" s="32">
        <f>SUM(AB9:AB67)</f>
        <v>0.93774861897753592</v>
      </c>
    </row>
    <row r="69" spans="1:28" ht="13.5" thickTop="1" x14ac:dyDescent="0.2"/>
    <row r="70" spans="1:28" x14ac:dyDescent="0.2">
      <c r="F70" s="30"/>
      <c r="G70" s="26"/>
      <c r="H70" s="26"/>
      <c r="I70" s="26"/>
      <c r="J70" s="26"/>
      <c r="K70" s="26"/>
      <c r="L70" s="30"/>
      <c r="M70" s="26"/>
      <c r="N70" s="26"/>
      <c r="O70" s="26"/>
      <c r="P70" s="26"/>
      <c r="Q70" s="26"/>
      <c r="R70" s="26"/>
      <c r="S70" s="26"/>
      <c r="T70" s="30"/>
      <c r="U70" s="26"/>
      <c r="V70" s="30"/>
      <c r="W70" s="26"/>
      <c r="X70" s="26"/>
      <c r="Y70" s="26"/>
      <c r="Z70" s="26"/>
      <c r="AA70" s="26"/>
      <c r="AB70" s="26"/>
    </row>
    <row r="71" spans="1:28" x14ac:dyDescent="0.2">
      <c r="F71" s="30"/>
      <c r="G71" s="26"/>
      <c r="H71" s="46"/>
      <c r="I71" s="46"/>
      <c r="J71" s="46"/>
      <c r="K71" s="46"/>
      <c r="L71" s="47"/>
      <c r="M71" s="46"/>
      <c r="N71" s="46"/>
      <c r="O71" s="46"/>
      <c r="P71" s="46"/>
      <c r="Q71" s="46"/>
      <c r="R71" s="46"/>
      <c r="S71" s="46"/>
      <c r="T71" s="47"/>
      <c r="U71" s="46"/>
      <c r="V71" s="47"/>
      <c r="W71" s="46"/>
      <c r="X71" s="46"/>
      <c r="Y71" s="46"/>
      <c r="Z71" s="46"/>
      <c r="AA71" s="46"/>
      <c r="AB71" s="46"/>
    </row>
    <row r="72" spans="1:28" x14ac:dyDescent="0.2">
      <c r="F72" s="30"/>
      <c r="G72" s="26"/>
      <c r="H72" s="46"/>
      <c r="I72" s="46"/>
      <c r="J72" s="46"/>
      <c r="K72" s="46"/>
      <c r="L72" s="47"/>
      <c r="M72" s="46"/>
      <c r="N72" s="46"/>
      <c r="O72" s="46"/>
      <c r="P72" s="46"/>
      <c r="Q72" s="46"/>
      <c r="R72" s="46"/>
      <c r="S72" s="46"/>
      <c r="T72" s="47"/>
      <c r="U72" s="46"/>
      <c r="V72" s="47"/>
      <c r="W72" s="46"/>
      <c r="X72" s="46"/>
      <c r="Y72" s="46"/>
      <c r="Z72" s="46"/>
      <c r="AA72" s="46"/>
      <c r="AB72" s="46"/>
    </row>
    <row r="73" spans="1:28" x14ac:dyDescent="0.2">
      <c r="F73" s="30"/>
      <c r="G73" s="26"/>
      <c r="H73" s="46"/>
      <c r="I73" s="46"/>
      <c r="J73" s="46"/>
      <c r="K73" s="46"/>
      <c r="L73" s="47"/>
      <c r="M73" s="46"/>
      <c r="N73" s="46">
        <v>36800821294</v>
      </c>
      <c r="O73" s="46"/>
      <c r="P73" s="46"/>
      <c r="Q73" s="46"/>
      <c r="R73" s="46"/>
      <c r="S73" s="46"/>
      <c r="T73" s="47"/>
      <c r="U73" s="46"/>
      <c r="V73" s="47"/>
      <c r="W73" s="46"/>
      <c r="X73" s="46"/>
      <c r="Y73" s="46"/>
      <c r="Z73" s="46">
        <v>749220549706</v>
      </c>
      <c r="AA73" s="46"/>
      <c r="AB73" s="46"/>
    </row>
    <row r="74" spans="1:28" x14ac:dyDescent="0.2">
      <c r="F74" s="30"/>
      <c r="G74" s="26"/>
      <c r="H74" s="46"/>
      <c r="I74" s="46"/>
      <c r="J74" s="46"/>
      <c r="K74" s="46"/>
      <c r="L74" s="47"/>
      <c r="M74" s="46"/>
      <c r="N74" s="46"/>
      <c r="O74" s="46"/>
      <c r="P74" s="46"/>
      <c r="Q74" s="46"/>
      <c r="R74" s="46">
        <v>26721178550</v>
      </c>
      <c r="S74" s="46"/>
      <c r="T74" s="47"/>
      <c r="U74" s="46"/>
      <c r="V74" s="47"/>
      <c r="W74" s="46"/>
      <c r="X74" s="46"/>
      <c r="Y74" s="46"/>
      <c r="Z74" s="46">
        <v>244835542557</v>
      </c>
      <c r="AA74" s="46"/>
      <c r="AB74" s="46"/>
    </row>
    <row r="75" spans="1:28" x14ac:dyDescent="0.2">
      <c r="F75" s="30"/>
      <c r="G75" s="26"/>
      <c r="H75" s="46">
        <v>739239117522</v>
      </c>
      <c r="I75" s="46"/>
      <c r="J75" s="46">
        <v>963546868267.65063</v>
      </c>
      <c r="K75" s="46"/>
      <c r="L75" s="47"/>
      <c r="M75" s="46"/>
      <c r="N75" s="46"/>
      <c r="O75" s="46"/>
      <c r="P75" s="46"/>
      <c r="Q75" s="46"/>
      <c r="R75" s="46"/>
      <c r="S75" s="46"/>
      <c r="T75" s="47"/>
      <c r="U75" s="46"/>
      <c r="V75" s="47"/>
      <c r="W75" s="46"/>
      <c r="X75" s="46">
        <v>98210560</v>
      </c>
      <c r="Y75" s="46"/>
      <c r="Z75" s="46">
        <v>73407378</v>
      </c>
      <c r="AA75" s="46"/>
      <c r="AB75" s="46"/>
    </row>
    <row r="76" spans="1:28" x14ac:dyDescent="0.2">
      <c r="F76" s="30"/>
      <c r="G76" s="26"/>
      <c r="H76" s="46"/>
      <c r="I76" s="46"/>
      <c r="J76" s="46"/>
      <c r="K76" s="46"/>
      <c r="L76" s="47"/>
      <c r="M76" s="46"/>
      <c r="N76" s="46">
        <f>N68-N73</f>
        <v>0</v>
      </c>
      <c r="O76" s="46"/>
      <c r="P76" s="46"/>
      <c r="Q76" s="46"/>
      <c r="R76" s="46">
        <f>R68-R74</f>
        <v>0</v>
      </c>
      <c r="S76" s="46"/>
      <c r="T76" s="47"/>
      <c r="U76" s="46"/>
      <c r="V76" s="47"/>
      <c r="W76" s="46"/>
      <c r="X76" s="46">
        <v>749220549706</v>
      </c>
      <c r="Y76" s="46"/>
      <c r="Z76" s="46">
        <v>98210560</v>
      </c>
      <c r="AA76" s="46"/>
      <c r="AB76" s="46"/>
    </row>
    <row r="77" spans="1:28" x14ac:dyDescent="0.2">
      <c r="F77" s="30"/>
      <c r="G77" s="26"/>
      <c r="H77" s="46"/>
      <c r="I77" s="46"/>
      <c r="J77" s="46"/>
      <c r="K77" s="46"/>
      <c r="L77" s="47"/>
      <c r="M77" s="46"/>
      <c r="N77" s="46"/>
      <c r="O77" s="46"/>
      <c r="P77" s="46"/>
      <c r="Q77" s="46"/>
      <c r="R77" s="46"/>
      <c r="S77" s="46"/>
      <c r="T77" s="47"/>
      <c r="U77" s="46"/>
      <c r="V77" s="47"/>
      <c r="W77" s="46"/>
      <c r="X77" s="46">
        <f>SUM(X75:X76)</f>
        <v>749318760266</v>
      </c>
      <c r="Y77" s="46"/>
      <c r="Z77" s="46">
        <f>SUM(Z73:Z76)</f>
        <v>994227710201</v>
      </c>
      <c r="AA77" s="46"/>
      <c r="AB77" s="46"/>
    </row>
    <row r="78" spans="1:28" x14ac:dyDescent="0.2">
      <c r="F78" s="30"/>
      <c r="G78" s="26"/>
      <c r="H78" s="46"/>
      <c r="I78" s="46"/>
      <c r="J78" s="46"/>
      <c r="K78" s="46"/>
      <c r="L78" s="47"/>
      <c r="M78" s="46"/>
      <c r="N78" s="46"/>
      <c r="O78" s="46"/>
      <c r="P78" s="46"/>
      <c r="Q78" s="46"/>
      <c r="R78" s="46"/>
      <c r="S78" s="46"/>
      <c r="T78" s="47"/>
      <c r="U78" s="46"/>
      <c r="V78" s="47"/>
      <c r="W78" s="46"/>
      <c r="X78" s="46">
        <f>X68-X77</f>
        <v>0</v>
      </c>
      <c r="Y78" s="46"/>
      <c r="Z78" s="46"/>
      <c r="AA78" s="46"/>
      <c r="AB78" s="46"/>
    </row>
    <row r="79" spans="1:28" x14ac:dyDescent="0.2">
      <c r="F79" s="30"/>
      <c r="G79" s="26"/>
      <c r="H79" s="46"/>
      <c r="I79" s="46"/>
      <c r="J79" s="46"/>
      <c r="K79" s="46"/>
      <c r="L79" s="47"/>
      <c r="M79" s="46"/>
      <c r="N79" s="46"/>
      <c r="O79" s="46"/>
      <c r="P79" s="46"/>
      <c r="Q79" s="46"/>
      <c r="R79" s="46"/>
      <c r="S79" s="46"/>
      <c r="T79" s="47"/>
      <c r="U79" s="46"/>
      <c r="V79" s="47"/>
      <c r="W79" s="46"/>
      <c r="X79" s="46"/>
      <c r="Y79" s="46"/>
      <c r="Z79" s="46">
        <f>Z68-Z77</f>
        <v>-9.16748046875E-2</v>
      </c>
      <c r="AA79" s="46"/>
      <c r="AB79" s="46"/>
    </row>
    <row r="80" spans="1:28" x14ac:dyDescent="0.2">
      <c r="F80" s="30"/>
      <c r="G80" s="26"/>
      <c r="H80" s="46">
        <f>H68-H75</f>
        <v>0</v>
      </c>
      <c r="I80" s="46"/>
      <c r="J80" s="46">
        <f>J68-J75</f>
        <v>0</v>
      </c>
      <c r="K80" s="46"/>
      <c r="L80" s="47"/>
      <c r="M80" s="46"/>
      <c r="N80" s="46"/>
      <c r="O80" s="46"/>
      <c r="P80" s="46"/>
      <c r="Q80" s="46"/>
      <c r="R80" s="46"/>
      <c r="S80" s="46"/>
      <c r="T80" s="47"/>
      <c r="U80" s="46"/>
      <c r="V80" s="47"/>
      <c r="W80" s="46"/>
      <c r="X80" s="46"/>
      <c r="Y80" s="46"/>
      <c r="Z80" s="46"/>
      <c r="AA80" s="46"/>
      <c r="AB80" s="46"/>
    </row>
    <row r="81" spans="6:28" x14ac:dyDescent="0.2">
      <c r="F81" s="30"/>
      <c r="G81" s="26"/>
      <c r="H81" s="46"/>
      <c r="I81" s="46"/>
      <c r="J81" s="46"/>
      <c r="K81" s="46"/>
      <c r="L81" s="47"/>
      <c r="M81" s="46"/>
      <c r="N81" s="46"/>
      <c r="O81" s="46"/>
      <c r="P81" s="46"/>
      <c r="Q81" s="46"/>
      <c r="R81" s="46"/>
      <c r="S81" s="46"/>
      <c r="T81" s="47"/>
      <c r="U81" s="46"/>
      <c r="V81" s="47"/>
      <c r="W81" s="46"/>
      <c r="X81" s="46"/>
      <c r="Y81" s="46"/>
      <c r="Z81" s="46"/>
      <c r="AA81" s="46"/>
      <c r="AB81" s="46"/>
    </row>
    <row r="82" spans="6:28" x14ac:dyDescent="0.2">
      <c r="H82" s="46"/>
      <c r="I82" s="46"/>
      <c r="J82" s="46"/>
      <c r="K82" s="48"/>
      <c r="L82" s="49"/>
      <c r="M82" s="48"/>
      <c r="N82" s="48"/>
      <c r="O82" s="48"/>
      <c r="P82" s="48"/>
      <c r="Q82" s="48"/>
      <c r="R82" s="48"/>
      <c r="S82" s="48"/>
      <c r="T82" s="49"/>
      <c r="U82" s="48"/>
      <c r="V82" s="49"/>
      <c r="W82" s="48"/>
      <c r="X82" s="48"/>
      <c r="Y82" s="48"/>
      <c r="Z82" s="48"/>
      <c r="AA82" s="48"/>
      <c r="AB82" s="48"/>
    </row>
    <row r="83" spans="6:28" x14ac:dyDescent="0.2">
      <c r="H83" s="48"/>
      <c r="I83" s="48"/>
      <c r="J83" s="48"/>
      <c r="K83" s="48"/>
      <c r="L83" s="49"/>
      <c r="M83" s="48"/>
      <c r="N83" s="48"/>
      <c r="O83" s="48"/>
      <c r="P83" s="48"/>
      <c r="Q83" s="48"/>
      <c r="R83" s="48"/>
      <c r="S83" s="48"/>
      <c r="T83" s="49"/>
      <c r="U83" s="48"/>
      <c r="V83" s="49"/>
      <c r="W83" s="48"/>
      <c r="X83" s="48"/>
      <c r="Y83" s="48"/>
      <c r="Z83" s="48"/>
      <c r="AA83" s="48"/>
      <c r="AB83" s="48"/>
    </row>
    <row r="84" spans="6:28" x14ac:dyDescent="0.2">
      <c r="H84" s="48"/>
      <c r="I84" s="48"/>
      <c r="J84" s="48"/>
      <c r="K84" s="48"/>
      <c r="L84" s="49"/>
      <c r="M84" s="48"/>
      <c r="N84" s="48"/>
      <c r="O84" s="48"/>
      <c r="P84" s="48"/>
      <c r="Q84" s="48"/>
      <c r="R84" s="48"/>
      <c r="S84" s="48"/>
      <c r="T84" s="49"/>
      <c r="U84" s="48"/>
      <c r="V84" s="49"/>
      <c r="W84" s="48"/>
      <c r="X84" s="48"/>
      <c r="Y84" s="48"/>
      <c r="Z84" s="48"/>
      <c r="AA84" s="48"/>
      <c r="AB84" s="48"/>
    </row>
  </sheetData>
  <mergeCells count="132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7:C67"/>
    <mergeCell ref="E67:F67"/>
    <mergeCell ref="A68:D68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</mergeCells>
  <pageMargins left="0.39" right="0.39" top="0.39" bottom="0.39" header="0" footer="0"/>
  <pageSetup paperSize="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9"/>
  <sheetViews>
    <sheetView rightToLeft="1" workbookViewId="0">
      <selection activeCell="O21" sqref="O2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5.5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</row>
    <row r="2" spans="1:25" ht="25.5" x14ac:dyDescent="0.2">
      <c r="A2" s="93" t="s">
        <v>115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ht="25.5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5" spans="1:25" ht="24" x14ac:dyDescent="0.2">
      <c r="A5" s="104" t="s">
        <v>247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</row>
    <row r="7" spans="1:25" ht="21" x14ac:dyDescent="0.2">
      <c r="E7" s="102" t="s">
        <v>133</v>
      </c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Y7" s="2" t="s">
        <v>134</v>
      </c>
    </row>
    <row r="8" spans="1:25" ht="42" x14ac:dyDescent="0.2">
      <c r="A8" s="14"/>
      <c r="C8" s="2" t="s">
        <v>248</v>
      </c>
      <c r="E8" s="10" t="s">
        <v>81</v>
      </c>
      <c r="F8" s="3"/>
      <c r="G8" s="10" t="s">
        <v>12</v>
      </c>
      <c r="H8" s="3"/>
      <c r="I8" s="10" t="s">
        <v>80</v>
      </c>
      <c r="J8" s="3"/>
      <c r="K8" s="10" t="s">
        <v>249</v>
      </c>
      <c r="L8" s="3"/>
      <c r="M8" s="10" t="s">
        <v>250</v>
      </c>
      <c r="N8" s="3"/>
      <c r="O8" s="10" t="s">
        <v>251</v>
      </c>
      <c r="P8" s="3"/>
      <c r="Q8" s="10" t="s">
        <v>252</v>
      </c>
      <c r="R8" s="3"/>
      <c r="S8" s="10" t="s">
        <v>253</v>
      </c>
      <c r="T8" s="3"/>
      <c r="U8" s="10" t="s">
        <v>254</v>
      </c>
      <c r="V8" s="3"/>
      <c r="W8" s="10" t="s">
        <v>255</v>
      </c>
      <c r="Y8" s="10" t="s">
        <v>255</v>
      </c>
    </row>
    <row r="9" spans="1:25" x14ac:dyDescent="0.2">
      <c r="A9" s="13"/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81"/>
  <sheetViews>
    <sheetView rightToLeft="1" topLeftCell="A43" workbookViewId="0">
      <selection activeCell="M71" sqref="M71"/>
    </sheetView>
  </sheetViews>
  <sheetFormatPr defaultRowHeight="12.75" x14ac:dyDescent="0.2"/>
  <cols>
    <col min="1" max="1" width="27.28515625" bestFit="1" customWidth="1"/>
    <col min="2" max="2" width="1.28515625" customWidth="1"/>
    <col min="3" max="3" width="12.42578125" bestFit="1" customWidth="1"/>
    <col min="4" max="4" width="1.28515625" customWidth="1"/>
    <col min="5" max="5" width="16.7109375" bestFit="1" customWidth="1"/>
    <col min="6" max="6" width="1.28515625" customWidth="1"/>
    <col min="7" max="7" width="18.140625" bestFit="1" customWidth="1"/>
    <col min="8" max="8" width="1.28515625" customWidth="1"/>
    <col min="9" max="9" width="15.85546875" bestFit="1" customWidth="1"/>
    <col min="10" max="10" width="1.28515625" customWidth="1"/>
    <col min="11" max="11" width="12.42578125" bestFit="1" customWidth="1"/>
    <col min="12" max="12" width="1.28515625" customWidth="1"/>
    <col min="13" max="13" width="16.7109375" bestFit="1" customWidth="1"/>
    <col min="14" max="14" width="1.28515625" customWidth="1"/>
    <col min="15" max="15" width="17.140625" bestFit="1" customWidth="1"/>
    <col min="16" max="16" width="1.28515625" customWidth="1"/>
    <col min="17" max="17" width="16.42578125" customWidth="1"/>
    <col min="18" max="18" width="1.28515625" customWidth="1"/>
    <col min="19" max="19" width="0.28515625" customWidth="1"/>
  </cols>
  <sheetData>
    <row r="1" spans="1:18" ht="25.5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8" ht="25.5" x14ac:dyDescent="0.2">
      <c r="A2" s="93" t="s">
        <v>115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18" ht="25.5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5" spans="1:18" ht="24" x14ac:dyDescent="0.2">
      <c r="A5" s="104" t="s">
        <v>256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</row>
    <row r="6" spans="1:18" ht="21" x14ac:dyDescent="0.2">
      <c r="A6" s="98"/>
      <c r="C6" s="102" t="s">
        <v>133</v>
      </c>
      <c r="D6" s="102"/>
      <c r="E6" s="102"/>
      <c r="F6" s="102"/>
      <c r="G6" s="102"/>
      <c r="H6" s="102"/>
      <c r="I6" s="98"/>
      <c r="K6" s="102" t="s">
        <v>134</v>
      </c>
      <c r="L6" s="102"/>
      <c r="M6" s="102"/>
      <c r="N6" s="102"/>
      <c r="O6" s="102"/>
      <c r="P6" s="102"/>
      <c r="Q6" s="98"/>
      <c r="R6" s="98"/>
    </row>
    <row r="7" spans="1:18" ht="42" x14ac:dyDescent="0.2">
      <c r="A7" s="98"/>
      <c r="C7" s="10" t="s">
        <v>12</v>
      </c>
      <c r="D7" s="3"/>
      <c r="E7" s="10" t="s">
        <v>14</v>
      </c>
      <c r="F7" s="3"/>
      <c r="G7" s="10" t="s">
        <v>245</v>
      </c>
      <c r="H7" s="3"/>
      <c r="I7" s="58" t="s">
        <v>257</v>
      </c>
      <c r="K7" s="10" t="s">
        <v>12</v>
      </c>
      <c r="L7" s="3"/>
      <c r="M7" s="10" t="s">
        <v>14</v>
      </c>
      <c r="N7" s="3"/>
      <c r="O7" s="10" t="s">
        <v>245</v>
      </c>
      <c r="P7" s="3"/>
      <c r="Q7" s="118" t="s">
        <v>257</v>
      </c>
      <c r="R7" s="118"/>
    </row>
    <row r="8" spans="1:18" ht="18.75" x14ac:dyDescent="0.2">
      <c r="A8" s="12" t="s">
        <v>29</v>
      </c>
      <c r="C8" s="35">
        <v>6100000</v>
      </c>
      <c r="D8" s="34"/>
      <c r="E8" s="33">
        <v>31595861340</v>
      </c>
      <c r="F8" s="34"/>
      <c r="G8" s="33">
        <v>29499924825</v>
      </c>
      <c r="H8" s="34"/>
      <c r="I8" s="37">
        <f>E8-G8</f>
        <v>2095936515</v>
      </c>
      <c r="J8" s="34"/>
      <c r="K8" s="35">
        <v>6100000</v>
      </c>
      <c r="L8" s="34"/>
      <c r="M8" s="33">
        <v>31595861340</v>
      </c>
      <c r="N8" s="34"/>
      <c r="O8" s="33">
        <v>23631742048</v>
      </c>
      <c r="P8" s="34"/>
      <c r="Q8" s="109">
        <f>M8-O8</f>
        <v>7964119292</v>
      </c>
      <c r="R8" s="109"/>
    </row>
    <row r="9" spans="1:18" ht="18.75" x14ac:dyDescent="0.2">
      <c r="A9" s="6" t="s">
        <v>47</v>
      </c>
      <c r="C9" s="39">
        <v>600000</v>
      </c>
      <c r="D9" s="34"/>
      <c r="E9" s="38">
        <v>9507931140</v>
      </c>
      <c r="F9" s="34"/>
      <c r="G9" s="38">
        <v>9071700300</v>
      </c>
      <c r="H9" s="34"/>
      <c r="I9" s="37">
        <f t="shared" ref="I9:I65" si="0">E9-G9</f>
        <v>436230840</v>
      </c>
      <c r="J9" s="34"/>
      <c r="K9" s="39">
        <v>600000</v>
      </c>
      <c r="L9" s="34"/>
      <c r="M9" s="38">
        <v>9507931140</v>
      </c>
      <c r="N9" s="34"/>
      <c r="O9" s="38">
        <v>13670175600</v>
      </c>
      <c r="P9" s="34"/>
      <c r="Q9" s="109">
        <f t="shared" ref="Q9:Q65" si="1">M9-O9</f>
        <v>-4162244460</v>
      </c>
      <c r="R9" s="109"/>
    </row>
    <row r="10" spans="1:18" ht="18.75" x14ac:dyDescent="0.2">
      <c r="A10" s="6" t="s">
        <v>69</v>
      </c>
      <c r="C10" s="39">
        <v>26299529</v>
      </c>
      <c r="D10" s="34"/>
      <c r="E10" s="38">
        <v>35804032555</v>
      </c>
      <c r="F10" s="34"/>
      <c r="G10" s="38">
        <v>42221020585</v>
      </c>
      <c r="H10" s="34"/>
      <c r="I10" s="37">
        <f t="shared" si="0"/>
        <v>-6416988030</v>
      </c>
      <c r="J10" s="34"/>
      <c r="K10" s="39">
        <v>26299529</v>
      </c>
      <c r="L10" s="34"/>
      <c r="M10" s="38">
        <v>35804032555</v>
      </c>
      <c r="N10" s="34"/>
      <c r="O10" s="38">
        <v>41254214073</v>
      </c>
      <c r="P10" s="34"/>
      <c r="Q10" s="109">
        <f t="shared" si="1"/>
        <v>-5450181518</v>
      </c>
      <c r="R10" s="109"/>
    </row>
    <row r="11" spans="1:18" ht="18.75" x14ac:dyDescent="0.2">
      <c r="A11" s="6" t="s">
        <v>51</v>
      </c>
      <c r="C11" s="39">
        <v>200000</v>
      </c>
      <c r="D11" s="34"/>
      <c r="E11" s="38">
        <v>7084807800</v>
      </c>
      <c r="F11" s="34"/>
      <c r="G11" s="38">
        <v>6636277800</v>
      </c>
      <c r="H11" s="34"/>
      <c r="I11" s="37">
        <f t="shared" si="0"/>
        <v>448530000</v>
      </c>
      <c r="J11" s="34"/>
      <c r="K11" s="39">
        <v>200000</v>
      </c>
      <c r="L11" s="34"/>
      <c r="M11" s="38">
        <v>7084807800</v>
      </c>
      <c r="N11" s="34"/>
      <c r="O11" s="38">
        <v>6928423606</v>
      </c>
      <c r="P11" s="34"/>
      <c r="Q11" s="109">
        <f t="shared" si="1"/>
        <v>156384194</v>
      </c>
      <c r="R11" s="109"/>
    </row>
    <row r="12" spans="1:18" ht="18.75" x14ac:dyDescent="0.2">
      <c r="A12" s="6" t="s">
        <v>28</v>
      </c>
      <c r="C12" s="39">
        <v>7500000</v>
      </c>
      <c r="D12" s="34"/>
      <c r="E12" s="38">
        <v>41824180500</v>
      </c>
      <c r="F12" s="34"/>
      <c r="G12" s="38">
        <v>40389028100</v>
      </c>
      <c r="H12" s="34"/>
      <c r="I12" s="37">
        <f t="shared" si="0"/>
        <v>1435152400</v>
      </c>
      <c r="J12" s="34"/>
      <c r="K12" s="39">
        <v>7500000</v>
      </c>
      <c r="L12" s="34"/>
      <c r="M12" s="38">
        <v>41824180500</v>
      </c>
      <c r="N12" s="34"/>
      <c r="O12" s="38">
        <v>35874258043</v>
      </c>
      <c r="P12" s="34"/>
      <c r="Q12" s="109">
        <f t="shared" si="1"/>
        <v>5949922457</v>
      </c>
      <c r="R12" s="109"/>
    </row>
    <row r="13" spans="1:18" ht="18.75" x14ac:dyDescent="0.2">
      <c r="A13" s="6" t="s">
        <v>43</v>
      </c>
      <c r="C13" s="39">
        <v>650000</v>
      </c>
      <c r="D13" s="34"/>
      <c r="E13" s="38">
        <v>25882866826</v>
      </c>
      <c r="F13" s="34"/>
      <c r="G13" s="38">
        <v>22679250750</v>
      </c>
      <c r="H13" s="34"/>
      <c r="I13" s="37">
        <f t="shared" si="0"/>
        <v>3203616076</v>
      </c>
      <c r="J13" s="34"/>
      <c r="K13" s="39">
        <v>650000</v>
      </c>
      <c r="L13" s="34"/>
      <c r="M13" s="38">
        <v>25882866826</v>
      </c>
      <c r="N13" s="34"/>
      <c r="O13" s="38">
        <v>20168699200</v>
      </c>
      <c r="P13" s="34"/>
      <c r="Q13" s="109">
        <f t="shared" si="1"/>
        <v>5714167626</v>
      </c>
      <c r="R13" s="109"/>
    </row>
    <row r="14" spans="1:18" ht="18.75" x14ac:dyDescent="0.2">
      <c r="A14" s="6" t="s">
        <v>42</v>
      </c>
      <c r="C14" s="39">
        <v>217280</v>
      </c>
      <c r="D14" s="34"/>
      <c r="E14" s="38">
        <v>171617938</v>
      </c>
      <c r="F14" s="34"/>
      <c r="G14" s="38">
        <v>219658966</v>
      </c>
      <c r="H14" s="34"/>
      <c r="I14" s="37">
        <f t="shared" si="0"/>
        <v>-48041028</v>
      </c>
      <c r="J14" s="34"/>
      <c r="K14" s="39">
        <v>217280</v>
      </c>
      <c r="L14" s="34"/>
      <c r="M14" s="38">
        <v>171617938</v>
      </c>
      <c r="N14" s="34"/>
      <c r="O14" s="38">
        <v>98210560</v>
      </c>
      <c r="P14" s="34"/>
      <c r="Q14" s="109">
        <f t="shared" si="1"/>
        <v>73407378</v>
      </c>
      <c r="R14" s="109"/>
    </row>
    <row r="15" spans="1:18" ht="18.75" x14ac:dyDescent="0.2">
      <c r="A15" s="6" t="s">
        <v>57</v>
      </c>
      <c r="C15" s="39">
        <v>5000000</v>
      </c>
      <c r="D15" s="34"/>
      <c r="E15" s="38">
        <v>13812398400</v>
      </c>
      <c r="F15" s="34"/>
      <c r="G15" s="38">
        <v>7192748426</v>
      </c>
      <c r="H15" s="34"/>
      <c r="I15" s="37">
        <f t="shared" si="0"/>
        <v>6619649974</v>
      </c>
      <c r="J15" s="34"/>
      <c r="K15" s="39">
        <v>5000000</v>
      </c>
      <c r="L15" s="34"/>
      <c r="M15" s="38">
        <v>13812398400</v>
      </c>
      <c r="N15" s="34"/>
      <c r="O15" s="38">
        <v>24364165498</v>
      </c>
      <c r="P15" s="34"/>
      <c r="Q15" s="109">
        <f t="shared" si="1"/>
        <v>-10551767098</v>
      </c>
      <c r="R15" s="109"/>
    </row>
    <row r="16" spans="1:18" ht="18.75" x14ac:dyDescent="0.2">
      <c r="A16" s="6" t="s">
        <v>59</v>
      </c>
      <c r="C16" s="39">
        <v>1206000</v>
      </c>
      <c r="D16" s="34"/>
      <c r="E16" s="38">
        <v>23909618847</v>
      </c>
      <c r="F16" s="34"/>
      <c r="G16" s="38">
        <v>23484968037</v>
      </c>
      <c r="H16" s="34"/>
      <c r="I16" s="37">
        <f t="shared" si="0"/>
        <v>424650810</v>
      </c>
      <c r="J16" s="34"/>
      <c r="K16" s="39">
        <v>1206000</v>
      </c>
      <c r="L16" s="34"/>
      <c r="M16" s="38">
        <v>23909618847</v>
      </c>
      <c r="N16" s="34"/>
      <c r="O16" s="38">
        <v>20026106994</v>
      </c>
      <c r="P16" s="34"/>
      <c r="Q16" s="109">
        <f t="shared" si="1"/>
        <v>3883511853</v>
      </c>
      <c r="R16" s="109"/>
    </row>
    <row r="17" spans="1:18" ht="18.75" x14ac:dyDescent="0.2">
      <c r="A17" s="6" t="s">
        <v>22</v>
      </c>
      <c r="C17" s="39">
        <v>1750000</v>
      </c>
      <c r="D17" s="34"/>
      <c r="E17" s="38">
        <v>6206152715</v>
      </c>
      <c r="F17" s="34"/>
      <c r="G17" s="38">
        <v>7520236762</v>
      </c>
      <c r="H17" s="34"/>
      <c r="I17" s="37">
        <f t="shared" si="0"/>
        <v>-1314084047</v>
      </c>
      <c r="J17" s="34"/>
      <c r="K17" s="39">
        <v>1750000</v>
      </c>
      <c r="L17" s="34"/>
      <c r="M17" s="38">
        <v>6206152715</v>
      </c>
      <c r="N17" s="34"/>
      <c r="O17" s="38">
        <v>3871011690</v>
      </c>
      <c r="P17" s="34"/>
      <c r="Q17" s="109">
        <f t="shared" si="1"/>
        <v>2335141025</v>
      </c>
      <c r="R17" s="109"/>
    </row>
    <row r="18" spans="1:18" ht="18.75" x14ac:dyDescent="0.2">
      <c r="A18" s="6" t="s">
        <v>52</v>
      </c>
      <c r="C18" s="39">
        <v>693476</v>
      </c>
      <c r="D18" s="34"/>
      <c r="E18" s="38">
        <v>18716739710</v>
      </c>
      <c r="F18" s="34"/>
      <c r="G18" s="38">
        <v>17164810463</v>
      </c>
      <c r="H18" s="34"/>
      <c r="I18" s="37">
        <f t="shared" si="0"/>
        <v>1551929247</v>
      </c>
      <c r="J18" s="34"/>
      <c r="K18" s="39">
        <v>693476</v>
      </c>
      <c r="L18" s="34"/>
      <c r="M18" s="38">
        <v>18716739710</v>
      </c>
      <c r="N18" s="34"/>
      <c r="O18" s="38">
        <v>15717175845</v>
      </c>
      <c r="P18" s="34"/>
      <c r="Q18" s="109">
        <f t="shared" si="1"/>
        <v>2999563865</v>
      </c>
      <c r="R18" s="109"/>
    </row>
    <row r="19" spans="1:18" ht="18.75" x14ac:dyDescent="0.2">
      <c r="A19" s="6" t="s">
        <v>75</v>
      </c>
      <c r="C19" s="39">
        <v>13404</v>
      </c>
      <c r="D19" s="34"/>
      <c r="E19" s="38">
        <v>498764515</v>
      </c>
      <c r="F19" s="34"/>
      <c r="G19" s="38">
        <v>472249210</v>
      </c>
      <c r="H19" s="34"/>
      <c r="I19" s="37">
        <f t="shared" si="0"/>
        <v>26515305</v>
      </c>
      <c r="J19" s="34"/>
      <c r="K19" s="39">
        <v>13404</v>
      </c>
      <c r="L19" s="34"/>
      <c r="M19" s="38">
        <v>498764515</v>
      </c>
      <c r="N19" s="34"/>
      <c r="O19" s="38">
        <v>472249210</v>
      </c>
      <c r="P19" s="34"/>
      <c r="Q19" s="109">
        <f t="shared" si="1"/>
        <v>26515305</v>
      </c>
      <c r="R19" s="109"/>
    </row>
    <row r="20" spans="1:18" ht="18.75" x14ac:dyDescent="0.2">
      <c r="A20" s="6" t="s">
        <v>35</v>
      </c>
      <c r="C20" s="39">
        <v>10660149</v>
      </c>
      <c r="D20" s="34"/>
      <c r="E20" s="38">
        <v>15803152596</v>
      </c>
      <c r="F20" s="34"/>
      <c r="G20" s="38">
        <v>16583868542</v>
      </c>
      <c r="H20" s="34"/>
      <c r="I20" s="37">
        <f t="shared" si="0"/>
        <v>-780715946</v>
      </c>
      <c r="J20" s="34"/>
      <c r="K20" s="39">
        <v>10660149</v>
      </c>
      <c r="L20" s="34"/>
      <c r="M20" s="38">
        <v>15803152596</v>
      </c>
      <c r="N20" s="34"/>
      <c r="O20" s="38">
        <v>17366735140</v>
      </c>
      <c r="P20" s="34"/>
      <c r="Q20" s="109">
        <f t="shared" si="1"/>
        <v>-1563582544</v>
      </c>
      <c r="R20" s="109"/>
    </row>
    <row r="21" spans="1:18" ht="18.75" x14ac:dyDescent="0.2">
      <c r="A21" s="6" t="s">
        <v>56</v>
      </c>
      <c r="C21" s="39">
        <v>1100000</v>
      </c>
      <c r="D21" s="34"/>
      <c r="E21" s="38">
        <v>75891786410</v>
      </c>
      <c r="F21" s="34"/>
      <c r="G21" s="38">
        <v>76629326400</v>
      </c>
      <c r="H21" s="34"/>
      <c r="I21" s="37">
        <f t="shared" si="0"/>
        <v>-737539990</v>
      </c>
      <c r="J21" s="34"/>
      <c r="K21" s="39">
        <v>1100000</v>
      </c>
      <c r="L21" s="34"/>
      <c r="M21" s="38">
        <v>75891786410</v>
      </c>
      <c r="N21" s="34"/>
      <c r="O21" s="38">
        <v>63604590011</v>
      </c>
      <c r="P21" s="34"/>
      <c r="Q21" s="109">
        <f t="shared" si="1"/>
        <v>12287196399</v>
      </c>
      <c r="R21" s="109"/>
    </row>
    <row r="22" spans="1:18" ht="18.75" x14ac:dyDescent="0.2">
      <c r="A22" s="6" t="s">
        <v>72</v>
      </c>
      <c r="C22" s="39">
        <v>4072601</v>
      </c>
      <c r="D22" s="34"/>
      <c r="E22" s="38">
        <v>25661110693</v>
      </c>
      <c r="F22" s="34"/>
      <c r="G22" s="38">
        <v>26557300797</v>
      </c>
      <c r="H22" s="34"/>
      <c r="I22" s="37">
        <f t="shared" si="0"/>
        <v>-896190104</v>
      </c>
      <c r="J22" s="34"/>
      <c r="K22" s="39">
        <v>4072601</v>
      </c>
      <c r="L22" s="34"/>
      <c r="M22" s="38">
        <v>25661110693</v>
      </c>
      <c r="N22" s="34"/>
      <c r="O22" s="38">
        <v>18682269366</v>
      </c>
      <c r="P22" s="34"/>
      <c r="Q22" s="109">
        <f t="shared" si="1"/>
        <v>6978841327</v>
      </c>
      <c r="R22" s="109"/>
    </row>
    <row r="23" spans="1:18" ht="18.75" x14ac:dyDescent="0.2">
      <c r="A23" s="6" t="s">
        <v>73</v>
      </c>
      <c r="C23" s="39">
        <v>360000</v>
      </c>
      <c r="D23" s="34"/>
      <c r="E23" s="38">
        <v>4765277448</v>
      </c>
      <c r="F23" s="34"/>
      <c r="G23" s="38">
        <v>3511745772</v>
      </c>
      <c r="H23" s="34"/>
      <c r="I23" s="37">
        <f t="shared" si="0"/>
        <v>1253531676</v>
      </c>
      <c r="J23" s="34"/>
      <c r="K23" s="39">
        <v>360000</v>
      </c>
      <c r="L23" s="34"/>
      <c r="M23" s="38">
        <v>4765277448</v>
      </c>
      <c r="N23" s="34"/>
      <c r="O23" s="38">
        <v>3511745772</v>
      </c>
      <c r="P23" s="34"/>
      <c r="Q23" s="109">
        <f t="shared" si="1"/>
        <v>1253531676</v>
      </c>
      <c r="R23" s="109"/>
    </row>
    <row r="24" spans="1:18" ht="18.75" x14ac:dyDescent="0.2">
      <c r="A24" s="6" t="s">
        <v>64</v>
      </c>
      <c r="C24" s="39">
        <v>1637</v>
      </c>
      <c r="D24" s="34"/>
      <c r="E24" s="38">
        <v>78049824</v>
      </c>
      <c r="F24" s="34"/>
      <c r="G24" s="38">
        <v>992535291</v>
      </c>
      <c r="H24" s="34"/>
      <c r="I24" s="37">
        <f t="shared" si="0"/>
        <v>-914485467</v>
      </c>
      <c r="J24" s="34"/>
      <c r="K24" s="39">
        <v>1637</v>
      </c>
      <c r="L24" s="34"/>
      <c r="M24" s="38">
        <v>78049824</v>
      </c>
      <c r="N24" s="34"/>
      <c r="O24" s="38">
        <v>68652575</v>
      </c>
      <c r="P24" s="34"/>
      <c r="Q24" s="109">
        <f t="shared" si="1"/>
        <v>9397249</v>
      </c>
      <c r="R24" s="109"/>
    </row>
    <row r="25" spans="1:18" ht="18.75" x14ac:dyDescent="0.2">
      <c r="A25" s="6" t="s">
        <v>55</v>
      </c>
      <c r="C25" s="39">
        <v>1744082</v>
      </c>
      <c r="D25" s="34"/>
      <c r="E25" s="38">
        <v>23172737295</v>
      </c>
      <c r="F25" s="34"/>
      <c r="G25" s="38">
        <v>24122394766</v>
      </c>
      <c r="H25" s="34"/>
      <c r="I25" s="37">
        <f t="shared" si="0"/>
        <v>-949657471</v>
      </c>
      <c r="J25" s="34"/>
      <c r="K25" s="39">
        <v>1744082</v>
      </c>
      <c r="L25" s="34"/>
      <c r="M25" s="38">
        <v>23172737295</v>
      </c>
      <c r="N25" s="34"/>
      <c r="O25" s="38">
        <v>25086461666</v>
      </c>
      <c r="P25" s="34"/>
      <c r="Q25" s="109">
        <f t="shared" si="1"/>
        <v>-1913724371</v>
      </c>
      <c r="R25" s="109"/>
    </row>
    <row r="26" spans="1:18" ht="18.75" x14ac:dyDescent="0.2">
      <c r="A26" s="6" t="s">
        <v>36</v>
      </c>
      <c r="C26" s="39">
        <v>4600000</v>
      </c>
      <c r="D26" s="34"/>
      <c r="E26" s="38">
        <v>33183493340</v>
      </c>
      <c r="F26" s="34"/>
      <c r="G26" s="38">
        <v>30865252500</v>
      </c>
      <c r="H26" s="34"/>
      <c r="I26" s="37">
        <f t="shared" si="0"/>
        <v>2318240840</v>
      </c>
      <c r="J26" s="34"/>
      <c r="K26" s="39">
        <v>4600000</v>
      </c>
      <c r="L26" s="34"/>
      <c r="M26" s="38">
        <v>33183493340</v>
      </c>
      <c r="N26" s="34"/>
      <c r="O26" s="38">
        <v>28078241681</v>
      </c>
      <c r="P26" s="34"/>
      <c r="Q26" s="109">
        <f t="shared" si="1"/>
        <v>5105251659</v>
      </c>
      <c r="R26" s="109"/>
    </row>
    <row r="27" spans="1:18" ht="18.75" x14ac:dyDescent="0.2">
      <c r="A27" s="6" t="s">
        <v>60</v>
      </c>
      <c r="C27" s="39">
        <v>6800000</v>
      </c>
      <c r="D27" s="34"/>
      <c r="E27" s="38">
        <v>20653901596</v>
      </c>
      <c r="F27" s="34"/>
      <c r="G27" s="38">
        <v>18514380060</v>
      </c>
      <c r="H27" s="34"/>
      <c r="I27" s="37">
        <f t="shared" si="0"/>
        <v>2139521536</v>
      </c>
      <c r="J27" s="34"/>
      <c r="K27" s="39">
        <v>6800000</v>
      </c>
      <c r="L27" s="34"/>
      <c r="M27" s="38">
        <v>20653901596</v>
      </c>
      <c r="N27" s="34"/>
      <c r="O27" s="38">
        <v>27838489397</v>
      </c>
      <c r="P27" s="34"/>
      <c r="Q27" s="109">
        <f t="shared" si="1"/>
        <v>-7184587801</v>
      </c>
      <c r="R27" s="109"/>
    </row>
    <row r="28" spans="1:18" ht="18.75" x14ac:dyDescent="0.2">
      <c r="A28" s="6" t="s">
        <v>61</v>
      </c>
      <c r="C28" s="39">
        <v>3280000</v>
      </c>
      <c r="D28" s="34"/>
      <c r="E28" s="38">
        <v>25060771120</v>
      </c>
      <c r="F28" s="34"/>
      <c r="G28" s="38">
        <v>28040162400</v>
      </c>
      <c r="H28" s="34"/>
      <c r="I28" s="37">
        <f t="shared" si="0"/>
        <v>-2979391280</v>
      </c>
      <c r="J28" s="34"/>
      <c r="K28" s="39">
        <v>3280000</v>
      </c>
      <c r="L28" s="34"/>
      <c r="M28" s="38">
        <v>25060771120</v>
      </c>
      <c r="N28" s="34"/>
      <c r="O28" s="38">
        <v>29974190258</v>
      </c>
      <c r="P28" s="34"/>
      <c r="Q28" s="109">
        <f t="shared" si="1"/>
        <v>-4913419138</v>
      </c>
      <c r="R28" s="109"/>
    </row>
    <row r="29" spans="1:18" ht="18.75" x14ac:dyDescent="0.2">
      <c r="A29" s="6" t="s">
        <v>71</v>
      </c>
      <c r="C29" s="39">
        <v>3482565</v>
      </c>
      <c r="D29" s="34"/>
      <c r="E29" s="38">
        <v>21044876664</v>
      </c>
      <c r="F29" s="34"/>
      <c r="G29" s="38">
        <v>19317088059</v>
      </c>
      <c r="H29" s="34"/>
      <c r="I29" s="37">
        <f t="shared" si="0"/>
        <v>1727788605</v>
      </c>
      <c r="J29" s="34"/>
      <c r="K29" s="39">
        <v>3482565</v>
      </c>
      <c r="L29" s="34"/>
      <c r="M29" s="38">
        <v>21044876664</v>
      </c>
      <c r="N29" s="34"/>
      <c r="O29" s="38">
        <v>15807289010</v>
      </c>
      <c r="P29" s="34"/>
      <c r="Q29" s="109">
        <f t="shared" si="1"/>
        <v>5237587654</v>
      </c>
      <c r="R29" s="109"/>
    </row>
    <row r="30" spans="1:18" ht="18.75" x14ac:dyDescent="0.2">
      <c r="A30" s="6" t="s">
        <v>46</v>
      </c>
      <c r="C30" s="39">
        <v>1440000</v>
      </c>
      <c r="D30" s="34"/>
      <c r="E30" s="38">
        <v>6272734032</v>
      </c>
      <c r="F30" s="34"/>
      <c r="G30" s="38">
        <v>5761513800</v>
      </c>
      <c r="H30" s="34"/>
      <c r="I30" s="37">
        <f t="shared" si="0"/>
        <v>511220232</v>
      </c>
      <c r="J30" s="34"/>
      <c r="K30" s="39">
        <v>1440000</v>
      </c>
      <c r="L30" s="34"/>
      <c r="M30" s="38">
        <v>6272734032</v>
      </c>
      <c r="N30" s="34"/>
      <c r="O30" s="38">
        <v>5980204800</v>
      </c>
      <c r="P30" s="34"/>
      <c r="Q30" s="109">
        <f t="shared" si="1"/>
        <v>292529232</v>
      </c>
      <c r="R30" s="109"/>
    </row>
    <row r="31" spans="1:18" ht="18.75" x14ac:dyDescent="0.2">
      <c r="A31" s="6" t="s">
        <v>40</v>
      </c>
      <c r="C31" s="39">
        <v>670438</v>
      </c>
      <c r="D31" s="34"/>
      <c r="E31" s="38">
        <v>4583610493</v>
      </c>
      <c r="F31" s="34"/>
      <c r="G31" s="38">
        <v>4733151217</v>
      </c>
      <c r="H31" s="34"/>
      <c r="I31" s="37">
        <f t="shared" si="0"/>
        <v>-149540724</v>
      </c>
      <c r="J31" s="34"/>
      <c r="K31" s="39">
        <v>670438</v>
      </c>
      <c r="L31" s="34"/>
      <c r="M31" s="38">
        <v>4583610493</v>
      </c>
      <c r="N31" s="34"/>
      <c r="O31" s="38">
        <v>4385233729</v>
      </c>
      <c r="P31" s="34"/>
      <c r="Q31" s="109">
        <f t="shared" si="1"/>
        <v>198376764</v>
      </c>
      <c r="R31" s="109"/>
    </row>
    <row r="32" spans="1:18" ht="18.75" x14ac:dyDescent="0.2">
      <c r="A32" s="6" t="s">
        <v>65</v>
      </c>
      <c r="C32" s="39">
        <v>4000000</v>
      </c>
      <c r="D32" s="34"/>
      <c r="E32" s="38">
        <v>34332542000</v>
      </c>
      <c r="F32" s="34"/>
      <c r="G32" s="38">
        <v>31294332972</v>
      </c>
      <c r="H32" s="34"/>
      <c r="I32" s="37">
        <f t="shared" si="0"/>
        <v>3038209028</v>
      </c>
      <c r="J32" s="34"/>
      <c r="K32" s="39">
        <v>4000000</v>
      </c>
      <c r="L32" s="34"/>
      <c r="M32" s="38">
        <v>34332542000</v>
      </c>
      <c r="N32" s="34"/>
      <c r="O32" s="38">
        <v>24730244762</v>
      </c>
      <c r="P32" s="34"/>
      <c r="Q32" s="109">
        <f t="shared" si="1"/>
        <v>9602297238</v>
      </c>
      <c r="R32" s="109"/>
    </row>
    <row r="33" spans="1:18" ht="18.75" x14ac:dyDescent="0.2">
      <c r="A33" s="6" t="s">
        <v>30</v>
      </c>
      <c r="C33" s="39">
        <v>383571</v>
      </c>
      <c r="D33" s="34"/>
      <c r="E33" s="38">
        <v>1577231248</v>
      </c>
      <c r="F33" s="34"/>
      <c r="G33" s="38">
        <v>1580060590</v>
      </c>
      <c r="H33" s="34"/>
      <c r="I33" s="37">
        <f t="shared" si="0"/>
        <v>-2829342</v>
      </c>
      <c r="J33" s="34"/>
      <c r="K33" s="39">
        <v>383571</v>
      </c>
      <c r="L33" s="34"/>
      <c r="M33" s="38">
        <v>1577231248</v>
      </c>
      <c r="N33" s="34"/>
      <c r="O33" s="38">
        <v>1542001892</v>
      </c>
      <c r="P33" s="34"/>
      <c r="Q33" s="109">
        <f t="shared" si="1"/>
        <v>35229356</v>
      </c>
      <c r="R33" s="109"/>
    </row>
    <row r="34" spans="1:18" ht="18.75" x14ac:dyDescent="0.2">
      <c r="A34" s="6" t="s">
        <v>37</v>
      </c>
      <c r="C34" s="39">
        <v>400000</v>
      </c>
      <c r="D34" s="34"/>
      <c r="E34" s="38">
        <v>1952787360</v>
      </c>
      <c r="F34" s="34"/>
      <c r="G34" s="38">
        <v>1714537440</v>
      </c>
      <c r="H34" s="34"/>
      <c r="I34" s="37">
        <f t="shared" si="0"/>
        <v>238249920</v>
      </c>
      <c r="J34" s="34"/>
      <c r="K34" s="39">
        <v>400000</v>
      </c>
      <c r="L34" s="34"/>
      <c r="M34" s="38">
        <v>1952787360</v>
      </c>
      <c r="N34" s="34"/>
      <c r="O34" s="38">
        <v>1782852949</v>
      </c>
      <c r="P34" s="34"/>
      <c r="Q34" s="109">
        <f t="shared" si="1"/>
        <v>169934411</v>
      </c>
      <c r="R34" s="109"/>
    </row>
    <row r="35" spans="1:18" ht="18.75" x14ac:dyDescent="0.2">
      <c r="A35" s="6" t="s">
        <v>58</v>
      </c>
      <c r="C35" s="39">
        <v>3750000</v>
      </c>
      <c r="D35" s="34"/>
      <c r="E35" s="38">
        <v>12513765037</v>
      </c>
      <c r="F35" s="34"/>
      <c r="G35" s="38">
        <v>11988243000</v>
      </c>
      <c r="H35" s="34"/>
      <c r="I35" s="37">
        <f t="shared" si="0"/>
        <v>525522037</v>
      </c>
      <c r="J35" s="34"/>
      <c r="K35" s="39">
        <v>3750000</v>
      </c>
      <c r="L35" s="34"/>
      <c r="M35" s="38">
        <v>12513765037</v>
      </c>
      <c r="N35" s="34"/>
      <c r="O35" s="38">
        <v>11808212130</v>
      </c>
      <c r="P35" s="34"/>
      <c r="Q35" s="109">
        <f t="shared" si="1"/>
        <v>705552907</v>
      </c>
      <c r="R35" s="109"/>
    </row>
    <row r="36" spans="1:18" ht="18.75" x14ac:dyDescent="0.2">
      <c r="A36" s="6" t="s">
        <v>24</v>
      </c>
      <c r="C36" s="39">
        <v>39313066</v>
      </c>
      <c r="D36" s="34"/>
      <c r="E36" s="38">
        <v>46381910263</v>
      </c>
      <c r="F36" s="34"/>
      <c r="G36" s="38">
        <v>47559329514</v>
      </c>
      <c r="H36" s="34"/>
      <c r="I36" s="37">
        <f t="shared" si="0"/>
        <v>-1177419251</v>
      </c>
      <c r="J36" s="34"/>
      <c r="K36" s="39">
        <v>39313066</v>
      </c>
      <c r="L36" s="34"/>
      <c r="M36" s="38">
        <v>46381910263</v>
      </c>
      <c r="N36" s="34"/>
      <c r="O36" s="38">
        <v>38074842477</v>
      </c>
      <c r="P36" s="34"/>
      <c r="Q36" s="109">
        <f t="shared" si="1"/>
        <v>8307067786</v>
      </c>
      <c r="R36" s="109"/>
    </row>
    <row r="37" spans="1:18" ht="18.75" x14ac:dyDescent="0.2">
      <c r="A37" s="6" t="s">
        <v>41</v>
      </c>
      <c r="C37" s="39">
        <v>617383</v>
      </c>
      <c r="D37" s="34"/>
      <c r="E37" s="38">
        <v>612610629</v>
      </c>
      <c r="F37" s="34"/>
      <c r="G37" s="38">
        <v>613709571</v>
      </c>
      <c r="H37" s="34"/>
      <c r="I37" s="37">
        <f t="shared" si="0"/>
        <v>-1098942</v>
      </c>
      <c r="J37" s="34"/>
      <c r="K37" s="39">
        <v>617383</v>
      </c>
      <c r="L37" s="34"/>
      <c r="M37" s="38">
        <v>612610629</v>
      </c>
      <c r="N37" s="34"/>
      <c r="O37" s="38">
        <v>1861994838</v>
      </c>
      <c r="P37" s="34"/>
      <c r="Q37" s="109">
        <f t="shared" si="1"/>
        <v>-1249384209</v>
      </c>
      <c r="R37" s="109"/>
    </row>
    <row r="38" spans="1:18" ht="18.75" x14ac:dyDescent="0.2">
      <c r="A38" s="6" t="s">
        <v>25</v>
      </c>
      <c r="C38" s="39">
        <v>7000000</v>
      </c>
      <c r="D38" s="34"/>
      <c r="E38" s="38">
        <v>30506348880</v>
      </c>
      <c r="F38" s="34"/>
      <c r="G38" s="38">
        <v>29483988721</v>
      </c>
      <c r="H38" s="34"/>
      <c r="I38" s="37">
        <f t="shared" si="0"/>
        <v>1022360159</v>
      </c>
      <c r="J38" s="34"/>
      <c r="K38" s="39">
        <v>7000000</v>
      </c>
      <c r="L38" s="34"/>
      <c r="M38" s="38">
        <v>30506348880</v>
      </c>
      <c r="N38" s="34"/>
      <c r="O38" s="38">
        <v>19452062520</v>
      </c>
      <c r="P38" s="34"/>
      <c r="Q38" s="109">
        <f t="shared" si="1"/>
        <v>11054286360</v>
      </c>
      <c r="R38" s="109"/>
    </row>
    <row r="39" spans="1:18" ht="18.75" x14ac:dyDescent="0.2">
      <c r="A39" s="6" t="s">
        <v>34</v>
      </c>
      <c r="C39" s="39">
        <v>250000</v>
      </c>
      <c r="D39" s="34"/>
      <c r="E39" s="38">
        <v>23095084250</v>
      </c>
      <c r="F39" s="34"/>
      <c r="G39" s="38">
        <v>19296995625</v>
      </c>
      <c r="H39" s="34"/>
      <c r="I39" s="37">
        <f t="shared" si="0"/>
        <v>3798088625</v>
      </c>
      <c r="J39" s="34"/>
      <c r="K39" s="39">
        <v>250000</v>
      </c>
      <c r="L39" s="34"/>
      <c r="M39" s="38">
        <v>23095084250</v>
      </c>
      <c r="N39" s="34"/>
      <c r="O39" s="38">
        <v>11623044150</v>
      </c>
      <c r="P39" s="34"/>
      <c r="Q39" s="109">
        <f t="shared" si="1"/>
        <v>11472040100</v>
      </c>
      <c r="R39" s="109"/>
    </row>
    <row r="40" spans="1:18" ht="18.75" x14ac:dyDescent="0.2">
      <c r="A40" s="6" t="s">
        <v>32</v>
      </c>
      <c r="C40" s="39">
        <v>50000</v>
      </c>
      <c r="D40" s="34"/>
      <c r="E40" s="38">
        <v>14827986745</v>
      </c>
      <c r="F40" s="34"/>
      <c r="G40" s="38">
        <v>14035986000</v>
      </c>
      <c r="H40" s="34"/>
      <c r="I40" s="37">
        <f t="shared" si="0"/>
        <v>792000745</v>
      </c>
      <c r="J40" s="34"/>
      <c r="K40" s="39">
        <v>50000</v>
      </c>
      <c r="L40" s="34"/>
      <c r="M40" s="38">
        <v>14827986745</v>
      </c>
      <c r="N40" s="34"/>
      <c r="O40" s="38">
        <v>13761258598</v>
      </c>
      <c r="P40" s="34"/>
      <c r="Q40" s="109">
        <f t="shared" si="1"/>
        <v>1066728147</v>
      </c>
      <c r="R40" s="109"/>
    </row>
    <row r="41" spans="1:18" ht="18.75" x14ac:dyDescent="0.2">
      <c r="A41" s="6" t="s">
        <v>50</v>
      </c>
      <c r="C41" s="39">
        <v>1200000</v>
      </c>
      <c r="D41" s="34"/>
      <c r="E41" s="38">
        <v>9752029560</v>
      </c>
      <c r="F41" s="34"/>
      <c r="G41" s="38">
        <v>10389810600</v>
      </c>
      <c r="H41" s="34"/>
      <c r="I41" s="37">
        <f t="shared" si="0"/>
        <v>-637781040</v>
      </c>
      <c r="J41" s="34"/>
      <c r="K41" s="39">
        <v>1200000</v>
      </c>
      <c r="L41" s="34"/>
      <c r="M41" s="38">
        <v>9752029560</v>
      </c>
      <c r="N41" s="34"/>
      <c r="O41" s="38">
        <v>12046928609</v>
      </c>
      <c r="P41" s="34"/>
      <c r="Q41" s="109">
        <f t="shared" si="1"/>
        <v>-2294899049</v>
      </c>
      <c r="R41" s="109"/>
    </row>
    <row r="42" spans="1:18" ht="18.75" x14ac:dyDescent="0.2">
      <c r="A42" s="6" t="s">
        <v>18</v>
      </c>
      <c r="C42" s="39">
        <v>1800000</v>
      </c>
      <c r="D42" s="34"/>
      <c r="E42" s="38">
        <v>16306965180</v>
      </c>
      <c r="F42" s="34"/>
      <c r="G42" s="38">
        <v>15316322400</v>
      </c>
      <c r="H42" s="34"/>
      <c r="I42" s="37">
        <f t="shared" si="0"/>
        <v>990642780</v>
      </c>
      <c r="J42" s="34"/>
      <c r="K42" s="39">
        <v>1800000</v>
      </c>
      <c r="L42" s="34"/>
      <c r="M42" s="38">
        <v>16306965180</v>
      </c>
      <c r="N42" s="34"/>
      <c r="O42" s="38">
        <v>19638207270</v>
      </c>
      <c r="P42" s="34"/>
      <c r="Q42" s="109">
        <f t="shared" si="1"/>
        <v>-3331242090</v>
      </c>
      <c r="R42" s="109"/>
    </row>
    <row r="43" spans="1:18" ht="18.75" x14ac:dyDescent="0.2">
      <c r="A43" s="6" t="s">
        <v>45</v>
      </c>
      <c r="C43" s="39">
        <v>1200000</v>
      </c>
      <c r="D43" s="34"/>
      <c r="E43" s="38">
        <v>34697697360</v>
      </c>
      <c r="F43" s="34"/>
      <c r="G43" s="38">
        <v>31804018811</v>
      </c>
      <c r="H43" s="34"/>
      <c r="I43" s="37">
        <f t="shared" si="0"/>
        <v>2893678549</v>
      </c>
      <c r="J43" s="34"/>
      <c r="K43" s="39">
        <v>1200000</v>
      </c>
      <c r="L43" s="34"/>
      <c r="M43" s="38">
        <v>34697697360</v>
      </c>
      <c r="N43" s="34"/>
      <c r="O43" s="38">
        <v>29387285787</v>
      </c>
      <c r="P43" s="34"/>
      <c r="Q43" s="109">
        <f t="shared" si="1"/>
        <v>5310411573</v>
      </c>
      <c r="R43" s="109"/>
    </row>
    <row r="44" spans="1:18" ht="18.75" x14ac:dyDescent="0.2">
      <c r="A44" s="6" t="s">
        <v>20</v>
      </c>
      <c r="C44" s="39">
        <v>40000000</v>
      </c>
      <c r="D44" s="34"/>
      <c r="E44" s="38">
        <v>21115505600</v>
      </c>
      <c r="F44" s="34"/>
      <c r="G44" s="38">
        <v>20914812000</v>
      </c>
      <c r="H44" s="34"/>
      <c r="I44" s="37">
        <f t="shared" si="0"/>
        <v>200693600</v>
      </c>
      <c r="J44" s="34"/>
      <c r="K44" s="39">
        <v>40000000</v>
      </c>
      <c r="L44" s="34"/>
      <c r="M44" s="38">
        <v>21115505600</v>
      </c>
      <c r="N44" s="34"/>
      <c r="O44" s="38">
        <v>15719710698</v>
      </c>
      <c r="P44" s="34"/>
      <c r="Q44" s="109">
        <f t="shared" si="1"/>
        <v>5395794902</v>
      </c>
      <c r="R44" s="109"/>
    </row>
    <row r="45" spans="1:18" ht="18.75" x14ac:dyDescent="0.2">
      <c r="A45" s="6" t="s">
        <v>19</v>
      </c>
      <c r="C45" s="39">
        <v>245000</v>
      </c>
      <c r="D45" s="34"/>
      <c r="E45" s="38">
        <v>2679029773</v>
      </c>
      <c r="F45" s="34"/>
      <c r="G45" s="38">
        <v>2250330390</v>
      </c>
      <c r="H45" s="34"/>
      <c r="I45" s="37">
        <f t="shared" si="0"/>
        <v>428699383</v>
      </c>
      <c r="J45" s="34"/>
      <c r="K45" s="39">
        <v>245000</v>
      </c>
      <c r="L45" s="34"/>
      <c r="M45" s="38">
        <v>2679029773</v>
      </c>
      <c r="N45" s="34"/>
      <c r="O45" s="38">
        <v>1788422413</v>
      </c>
      <c r="P45" s="34"/>
      <c r="Q45" s="109">
        <f t="shared" si="1"/>
        <v>890607360</v>
      </c>
      <c r="R45" s="109"/>
    </row>
    <row r="46" spans="1:18" ht="18.75" x14ac:dyDescent="0.2">
      <c r="A46" s="6" t="s">
        <v>74</v>
      </c>
      <c r="C46" s="39">
        <v>562500</v>
      </c>
      <c r="D46" s="34"/>
      <c r="E46" s="38">
        <v>5687567606</v>
      </c>
      <c r="F46" s="34"/>
      <c r="G46" s="38">
        <v>4968006854</v>
      </c>
      <c r="H46" s="34"/>
      <c r="I46" s="37">
        <f t="shared" si="0"/>
        <v>719560752</v>
      </c>
      <c r="J46" s="34"/>
      <c r="K46" s="39">
        <v>562500</v>
      </c>
      <c r="L46" s="34"/>
      <c r="M46" s="38">
        <v>5687567606</v>
      </c>
      <c r="N46" s="34"/>
      <c r="O46" s="38">
        <v>4968006854</v>
      </c>
      <c r="P46" s="34"/>
      <c r="Q46" s="109">
        <f t="shared" si="1"/>
        <v>719560752</v>
      </c>
      <c r="R46" s="109"/>
    </row>
    <row r="47" spans="1:18" ht="18.75" x14ac:dyDescent="0.2">
      <c r="A47" s="6" t="s">
        <v>53</v>
      </c>
      <c r="C47" s="39">
        <v>4000000</v>
      </c>
      <c r="D47" s="34"/>
      <c r="E47" s="38">
        <v>65569201600</v>
      </c>
      <c r="F47" s="34"/>
      <c r="G47" s="38">
        <v>67833972000</v>
      </c>
      <c r="H47" s="34"/>
      <c r="I47" s="37">
        <f t="shared" si="0"/>
        <v>-2264770400</v>
      </c>
      <c r="J47" s="34"/>
      <c r="K47" s="39">
        <v>4000000</v>
      </c>
      <c r="L47" s="34"/>
      <c r="M47" s="38">
        <v>65569201600</v>
      </c>
      <c r="N47" s="34"/>
      <c r="O47" s="38">
        <v>34155558000</v>
      </c>
      <c r="P47" s="34"/>
      <c r="Q47" s="109">
        <f t="shared" si="1"/>
        <v>31413643600</v>
      </c>
      <c r="R47" s="109"/>
    </row>
    <row r="48" spans="1:18" ht="18.75" x14ac:dyDescent="0.2">
      <c r="A48" s="6" t="s">
        <v>39</v>
      </c>
      <c r="C48" s="39">
        <v>900000</v>
      </c>
      <c r="D48" s="34"/>
      <c r="E48" s="38">
        <v>4260708153</v>
      </c>
      <c r="F48" s="34"/>
      <c r="G48" s="38">
        <v>4004431020</v>
      </c>
      <c r="H48" s="34"/>
      <c r="I48" s="37">
        <f t="shared" si="0"/>
        <v>256277133</v>
      </c>
      <c r="J48" s="34"/>
      <c r="K48" s="39">
        <v>900000</v>
      </c>
      <c r="L48" s="34"/>
      <c r="M48" s="38">
        <v>4260708153</v>
      </c>
      <c r="N48" s="34"/>
      <c r="O48" s="38">
        <v>2934412033</v>
      </c>
      <c r="P48" s="34"/>
      <c r="Q48" s="109">
        <f t="shared" si="1"/>
        <v>1326296120</v>
      </c>
      <c r="R48" s="109"/>
    </row>
    <row r="49" spans="1:18" ht="18.75" x14ac:dyDescent="0.2">
      <c r="A49" s="6" t="s">
        <v>23</v>
      </c>
      <c r="C49" s="39">
        <v>60000000</v>
      </c>
      <c r="D49" s="34"/>
      <c r="E49" s="38">
        <v>33042591000</v>
      </c>
      <c r="F49" s="34"/>
      <c r="G49" s="38">
        <v>33877224000</v>
      </c>
      <c r="H49" s="34"/>
      <c r="I49" s="37">
        <f t="shared" si="0"/>
        <v>-834633000</v>
      </c>
      <c r="J49" s="34"/>
      <c r="K49" s="39">
        <v>60000000</v>
      </c>
      <c r="L49" s="34"/>
      <c r="M49" s="38">
        <v>33042591000</v>
      </c>
      <c r="N49" s="34"/>
      <c r="O49" s="38">
        <v>36463439794</v>
      </c>
      <c r="P49" s="34"/>
      <c r="Q49" s="109">
        <f t="shared" si="1"/>
        <v>-3420848794</v>
      </c>
      <c r="R49" s="109"/>
    </row>
    <row r="50" spans="1:18" ht="18.75" x14ac:dyDescent="0.2">
      <c r="A50" s="6" t="s">
        <v>27</v>
      </c>
      <c r="C50" s="39">
        <v>1891700</v>
      </c>
      <c r="D50" s="34"/>
      <c r="E50" s="38">
        <v>5186364190</v>
      </c>
      <c r="F50" s="34"/>
      <c r="G50" s="38">
        <v>5402516718</v>
      </c>
      <c r="H50" s="34"/>
      <c r="I50" s="37">
        <f t="shared" si="0"/>
        <v>-216152528</v>
      </c>
      <c r="J50" s="34"/>
      <c r="K50" s="39">
        <v>1891700</v>
      </c>
      <c r="L50" s="34"/>
      <c r="M50" s="38">
        <v>5186364190</v>
      </c>
      <c r="N50" s="34"/>
      <c r="O50" s="38">
        <v>5208830946</v>
      </c>
      <c r="P50" s="34"/>
      <c r="Q50" s="109">
        <f t="shared" si="1"/>
        <v>-22466756</v>
      </c>
      <c r="R50" s="109"/>
    </row>
    <row r="51" spans="1:18" ht="18.75" x14ac:dyDescent="0.2">
      <c r="A51" s="6" t="s">
        <v>63</v>
      </c>
      <c r="C51" s="39">
        <v>600000</v>
      </c>
      <c r="D51" s="34"/>
      <c r="E51" s="38">
        <v>9948499020</v>
      </c>
      <c r="F51" s="34"/>
      <c r="G51" s="38">
        <v>9483237000</v>
      </c>
      <c r="H51" s="34"/>
      <c r="I51" s="37">
        <f>E51-G51</f>
        <v>465262020</v>
      </c>
      <c r="J51" s="34"/>
      <c r="K51" s="39">
        <v>600000</v>
      </c>
      <c r="L51" s="34"/>
      <c r="M51" s="38">
        <v>9948499020</v>
      </c>
      <c r="N51" s="34"/>
      <c r="O51" s="38">
        <v>8956124786</v>
      </c>
      <c r="P51" s="34"/>
      <c r="Q51" s="109">
        <f t="shared" si="1"/>
        <v>992374234</v>
      </c>
      <c r="R51" s="109"/>
    </row>
    <row r="52" spans="1:18" ht="18.75" x14ac:dyDescent="0.2">
      <c r="A52" s="6" t="s">
        <v>68</v>
      </c>
      <c r="C52" s="39">
        <v>447253</v>
      </c>
      <c r="D52" s="34"/>
      <c r="E52" s="38">
        <v>5875855522</v>
      </c>
      <c r="F52" s="34"/>
      <c r="G52" s="38">
        <v>5655208263</v>
      </c>
      <c r="H52" s="34"/>
      <c r="I52" s="37">
        <f t="shared" si="0"/>
        <v>220647259</v>
      </c>
      <c r="J52" s="34"/>
      <c r="K52" s="39">
        <v>447253</v>
      </c>
      <c r="L52" s="34"/>
      <c r="M52" s="38">
        <v>5875855522</v>
      </c>
      <c r="N52" s="34"/>
      <c r="O52" s="38">
        <v>5023261418</v>
      </c>
      <c r="P52" s="34"/>
      <c r="Q52" s="109">
        <f t="shared" si="1"/>
        <v>852594104</v>
      </c>
      <c r="R52" s="109"/>
    </row>
    <row r="53" spans="1:18" ht="18.75" x14ac:dyDescent="0.2">
      <c r="A53" s="6" t="s">
        <v>44</v>
      </c>
      <c r="C53" s="39">
        <v>595000</v>
      </c>
      <c r="D53" s="34"/>
      <c r="E53" s="38">
        <v>21106823237</v>
      </c>
      <c r="F53" s="34"/>
      <c r="G53" s="38">
        <v>22386751537</v>
      </c>
      <c r="H53" s="34"/>
      <c r="I53" s="37">
        <f t="shared" si="0"/>
        <v>-1279928300</v>
      </c>
      <c r="J53" s="34"/>
      <c r="K53" s="39">
        <v>595000</v>
      </c>
      <c r="L53" s="34"/>
      <c r="M53" s="38">
        <v>21106823237</v>
      </c>
      <c r="N53" s="34"/>
      <c r="O53" s="38">
        <v>11029405607</v>
      </c>
      <c r="P53" s="34"/>
      <c r="Q53" s="109">
        <f t="shared" si="1"/>
        <v>10077417630</v>
      </c>
      <c r="R53" s="109"/>
    </row>
    <row r="54" spans="1:18" ht="18.75" x14ac:dyDescent="0.2">
      <c r="A54" s="6" t="s">
        <v>26</v>
      </c>
      <c r="C54" s="39">
        <v>426720</v>
      </c>
      <c r="D54" s="34"/>
      <c r="E54" s="38">
        <v>840915008</v>
      </c>
      <c r="F54" s="34"/>
      <c r="G54" s="38">
        <v>855573109</v>
      </c>
      <c r="H54" s="34"/>
      <c r="I54" s="37">
        <f t="shared" si="0"/>
        <v>-14658101</v>
      </c>
      <c r="J54" s="34"/>
      <c r="K54" s="39">
        <v>426720</v>
      </c>
      <c r="L54" s="34"/>
      <c r="M54" s="38">
        <v>840915008</v>
      </c>
      <c r="N54" s="34"/>
      <c r="O54" s="38">
        <v>944498187</v>
      </c>
      <c r="P54" s="34"/>
      <c r="Q54" s="109">
        <f t="shared" si="1"/>
        <v>-103583179</v>
      </c>
      <c r="R54" s="109"/>
    </row>
    <row r="55" spans="1:18" ht="18.75" x14ac:dyDescent="0.2">
      <c r="A55" s="6" t="s">
        <v>67</v>
      </c>
      <c r="C55" s="39">
        <v>3000000</v>
      </c>
      <c r="D55" s="34"/>
      <c r="E55" s="38">
        <v>22772596500</v>
      </c>
      <c r="F55" s="34"/>
      <c r="G55" s="38">
        <v>20576835000</v>
      </c>
      <c r="H55" s="34"/>
      <c r="I55" s="37">
        <f t="shared" si="0"/>
        <v>2195761500</v>
      </c>
      <c r="J55" s="34"/>
      <c r="K55" s="39">
        <v>3000000</v>
      </c>
      <c r="L55" s="34"/>
      <c r="M55" s="38">
        <v>22772596500</v>
      </c>
      <c r="N55" s="34"/>
      <c r="O55" s="38">
        <v>19332083180</v>
      </c>
      <c r="P55" s="34"/>
      <c r="Q55" s="109">
        <f t="shared" si="1"/>
        <v>3440513320</v>
      </c>
      <c r="R55" s="109"/>
    </row>
    <row r="56" spans="1:18" ht="18.75" x14ac:dyDescent="0.2">
      <c r="A56" s="6" t="s">
        <v>49</v>
      </c>
      <c r="C56" s="39">
        <v>1000000</v>
      </c>
      <c r="D56" s="34"/>
      <c r="E56" s="38">
        <v>3725973850</v>
      </c>
      <c r="F56" s="34"/>
      <c r="G56" s="38">
        <v>3980176200</v>
      </c>
      <c r="H56" s="34"/>
      <c r="I56" s="37">
        <f t="shared" si="0"/>
        <v>-254202350</v>
      </c>
      <c r="J56" s="34"/>
      <c r="K56" s="39">
        <v>1000000</v>
      </c>
      <c r="L56" s="34"/>
      <c r="M56" s="38">
        <v>3725973850</v>
      </c>
      <c r="N56" s="34"/>
      <c r="O56" s="38">
        <v>5874835500</v>
      </c>
      <c r="P56" s="34"/>
      <c r="Q56" s="109">
        <f t="shared" si="1"/>
        <v>-2148861650</v>
      </c>
      <c r="R56" s="109"/>
    </row>
    <row r="57" spans="1:18" ht="18.75" x14ac:dyDescent="0.2">
      <c r="A57" s="6" t="s">
        <v>31</v>
      </c>
      <c r="C57" s="39">
        <v>4000000</v>
      </c>
      <c r="D57" s="34"/>
      <c r="E57" s="38">
        <v>10291824440</v>
      </c>
      <c r="F57" s="34"/>
      <c r="G57" s="38">
        <v>11157217200</v>
      </c>
      <c r="H57" s="34"/>
      <c r="I57" s="37">
        <f t="shared" si="0"/>
        <v>-865392760</v>
      </c>
      <c r="J57" s="34"/>
      <c r="K57" s="39">
        <v>4000000</v>
      </c>
      <c r="L57" s="34"/>
      <c r="M57" s="38">
        <v>10291824440</v>
      </c>
      <c r="N57" s="34"/>
      <c r="O57" s="38">
        <v>14046504299</v>
      </c>
      <c r="P57" s="34"/>
      <c r="Q57" s="109">
        <f t="shared" si="1"/>
        <v>-3754679859</v>
      </c>
      <c r="R57" s="109"/>
    </row>
    <row r="58" spans="1:18" ht="18.75" x14ac:dyDescent="0.2">
      <c r="A58" s="6" t="s">
        <v>54</v>
      </c>
      <c r="C58" s="39">
        <v>144172</v>
      </c>
      <c r="D58" s="34"/>
      <c r="E58" s="38">
        <v>19415770745</v>
      </c>
      <c r="F58" s="34"/>
      <c r="G58" s="38">
        <v>20438034724</v>
      </c>
      <c r="H58" s="34"/>
      <c r="I58" s="37">
        <f t="shared" si="0"/>
        <v>-1022263979</v>
      </c>
      <c r="J58" s="34"/>
      <c r="K58" s="39">
        <v>144172</v>
      </c>
      <c r="L58" s="34"/>
      <c r="M58" s="38">
        <v>19415770745</v>
      </c>
      <c r="N58" s="34"/>
      <c r="O58" s="38">
        <v>8471300980</v>
      </c>
      <c r="P58" s="34"/>
      <c r="Q58" s="109">
        <f t="shared" si="1"/>
        <v>10944469765</v>
      </c>
      <c r="R58" s="109"/>
    </row>
    <row r="59" spans="1:18" ht="18.75" x14ac:dyDescent="0.2">
      <c r="A59" s="6" t="s">
        <v>48</v>
      </c>
      <c r="C59" s="39">
        <v>200000</v>
      </c>
      <c r="D59" s="34"/>
      <c r="E59" s="38">
        <v>2228638420</v>
      </c>
      <c r="F59" s="34"/>
      <c r="G59" s="38">
        <v>2000028600</v>
      </c>
      <c r="H59" s="34"/>
      <c r="I59" s="37">
        <f t="shared" si="0"/>
        <v>228609820</v>
      </c>
      <c r="J59" s="34"/>
      <c r="K59" s="39">
        <v>200000</v>
      </c>
      <c r="L59" s="34"/>
      <c r="M59" s="38">
        <v>2228638420</v>
      </c>
      <c r="N59" s="34"/>
      <c r="O59" s="38">
        <v>1691568315</v>
      </c>
      <c r="P59" s="34"/>
      <c r="Q59" s="109">
        <f t="shared" si="1"/>
        <v>537070105</v>
      </c>
      <c r="R59" s="109"/>
    </row>
    <row r="60" spans="1:18" ht="18.75" x14ac:dyDescent="0.2">
      <c r="A60" s="6" t="s">
        <v>76</v>
      </c>
      <c r="C60" s="39">
        <v>50000</v>
      </c>
      <c r="D60" s="34"/>
      <c r="E60" s="38">
        <v>1426388125</v>
      </c>
      <c r="F60" s="34"/>
      <c r="G60" s="38">
        <v>1398768925</v>
      </c>
      <c r="H60" s="34"/>
      <c r="I60" s="37">
        <f t="shared" si="0"/>
        <v>27619200</v>
      </c>
      <c r="J60" s="34"/>
      <c r="K60" s="39">
        <v>50000</v>
      </c>
      <c r="L60" s="34"/>
      <c r="M60" s="38">
        <v>1426388125</v>
      </c>
      <c r="N60" s="34"/>
      <c r="O60" s="38">
        <v>1398768925</v>
      </c>
      <c r="P60" s="34"/>
      <c r="Q60" s="109">
        <f t="shared" si="1"/>
        <v>27619200</v>
      </c>
      <c r="R60" s="109"/>
    </row>
    <row r="61" spans="1:18" ht="18.75" x14ac:dyDescent="0.2">
      <c r="A61" s="6" t="s">
        <v>33</v>
      </c>
      <c r="C61" s="39">
        <v>100000</v>
      </c>
      <c r="D61" s="34"/>
      <c r="E61" s="38">
        <v>3368756650</v>
      </c>
      <c r="F61" s="34"/>
      <c r="G61" s="38">
        <v>2962269000</v>
      </c>
      <c r="H61" s="34"/>
      <c r="I61" s="37">
        <f>E61-G61</f>
        <v>406487650</v>
      </c>
      <c r="J61" s="34"/>
      <c r="K61" s="39">
        <v>100000</v>
      </c>
      <c r="L61" s="34"/>
      <c r="M61" s="38">
        <v>3368756650</v>
      </c>
      <c r="N61" s="34"/>
      <c r="O61" s="38">
        <v>2651405291</v>
      </c>
      <c r="P61" s="34"/>
      <c r="Q61" s="109">
        <f t="shared" si="1"/>
        <v>717351359</v>
      </c>
      <c r="R61" s="109"/>
    </row>
    <row r="62" spans="1:18" ht="18.75" x14ac:dyDescent="0.2">
      <c r="A62" s="6" t="s">
        <v>62</v>
      </c>
      <c r="C62" s="39">
        <v>100000</v>
      </c>
      <c r="D62" s="34"/>
      <c r="E62" s="38">
        <v>6384265180</v>
      </c>
      <c r="F62" s="34"/>
      <c r="G62" s="38">
        <v>6680016000</v>
      </c>
      <c r="H62" s="34"/>
      <c r="I62" s="37">
        <f t="shared" si="0"/>
        <v>-295750820</v>
      </c>
      <c r="J62" s="34"/>
      <c r="K62" s="39">
        <v>100000</v>
      </c>
      <c r="L62" s="34"/>
      <c r="M62" s="38">
        <v>6384265180</v>
      </c>
      <c r="N62" s="34"/>
      <c r="O62" s="38">
        <v>5677263616</v>
      </c>
      <c r="P62" s="34"/>
      <c r="Q62" s="109">
        <f t="shared" si="1"/>
        <v>707001564</v>
      </c>
      <c r="R62" s="109"/>
    </row>
    <row r="63" spans="1:18" ht="18.75" x14ac:dyDescent="0.2">
      <c r="A63" s="6" t="s">
        <v>38</v>
      </c>
      <c r="C63" s="39">
        <v>428500</v>
      </c>
      <c r="D63" s="34"/>
      <c r="E63" s="38">
        <v>24320736154</v>
      </c>
      <c r="F63" s="34"/>
      <c r="G63" s="38">
        <v>21254926207</v>
      </c>
      <c r="H63" s="34"/>
      <c r="I63" s="37">
        <f t="shared" si="0"/>
        <v>3065809947</v>
      </c>
      <c r="J63" s="34"/>
      <c r="K63" s="39">
        <v>428500</v>
      </c>
      <c r="L63" s="34"/>
      <c r="M63" s="38">
        <v>24320736154</v>
      </c>
      <c r="N63" s="34"/>
      <c r="O63" s="38">
        <v>18306601308</v>
      </c>
      <c r="P63" s="34"/>
      <c r="Q63" s="109">
        <f>M63-O63</f>
        <v>6014134846</v>
      </c>
      <c r="R63" s="109"/>
    </row>
    <row r="64" spans="1:18" ht="18.75" x14ac:dyDescent="0.2">
      <c r="A64" s="6" t="s">
        <v>21</v>
      </c>
      <c r="C64" s="39">
        <v>1769195</v>
      </c>
      <c r="D64" s="34"/>
      <c r="E64" s="38">
        <v>25419916895</v>
      </c>
      <c r="F64" s="34"/>
      <c r="G64" s="38">
        <v>25377583421</v>
      </c>
      <c r="H64" s="34"/>
      <c r="I64" s="37">
        <f t="shared" si="0"/>
        <v>42333474</v>
      </c>
      <c r="J64" s="34"/>
      <c r="K64" s="39">
        <v>1769195</v>
      </c>
      <c r="L64" s="34"/>
      <c r="M64" s="38">
        <v>25419916895</v>
      </c>
      <c r="N64" s="34"/>
      <c r="O64" s="38">
        <v>25267088731</v>
      </c>
      <c r="P64" s="34"/>
      <c r="Q64" s="109">
        <f t="shared" si="1"/>
        <v>152828164</v>
      </c>
      <c r="R64" s="109"/>
    </row>
    <row r="65" spans="1:18" ht="18.75" x14ac:dyDescent="0.2">
      <c r="A65" s="12" t="s">
        <v>66</v>
      </c>
      <c r="C65" s="43">
        <v>350000</v>
      </c>
      <c r="D65" s="34"/>
      <c r="E65" s="44">
        <v>1816350235</v>
      </c>
      <c r="F65" s="34"/>
      <c r="G65" s="44">
        <v>1830046050</v>
      </c>
      <c r="H65" s="34"/>
      <c r="I65" s="37">
        <f t="shared" si="0"/>
        <v>-13695815</v>
      </c>
      <c r="J65" s="34"/>
      <c r="K65" s="43">
        <v>350000</v>
      </c>
      <c r="L65" s="34"/>
      <c r="M65" s="44">
        <v>1816350235</v>
      </c>
      <c r="N65" s="34"/>
      <c r="O65" s="44">
        <v>1819608525</v>
      </c>
      <c r="P65" s="34"/>
      <c r="Q65" s="109">
        <f t="shared" si="1"/>
        <v>-3258290</v>
      </c>
      <c r="R65" s="109"/>
    </row>
    <row r="66" spans="1:18" s="17" customFormat="1" ht="21" x14ac:dyDescent="0.2">
      <c r="A66" s="14"/>
      <c r="C66" s="54"/>
      <c r="D66" s="55"/>
      <c r="E66" s="56">
        <f>SUM(E8:E65)</f>
        <v>994227710212</v>
      </c>
      <c r="F66" s="55"/>
      <c r="G66" s="56">
        <f>SUM(G8:G65)</f>
        <v>972545893290</v>
      </c>
      <c r="H66" s="55"/>
      <c r="I66" s="59">
        <f>SUM(I8:I65)</f>
        <v>21681816922</v>
      </c>
      <c r="J66" s="55"/>
      <c r="K66" s="54"/>
      <c r="L66" s="55"/>
      <c r="M66" s="56">
        <f>SUM(M8:M65)</f>
        <v>994227710212</v>
      </c>
      <c r="N66" s="55"/>
      <c r="O66" s="56">
        <f>SUM(O8:O65)</f>
        <v>863898171160</v>
      </c>
      <c r="P66" s="55"/>
      <c r="Q66" s="110">
        <f>SUM(Q8:R65)</f>
        <v>130329539052</v>
      </c>
      <c r="R66" s="110"/>
    </row>
    <row r="68" spans="1:18" x14ac:dyDescent="0.2"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</row>
    <row r="69" spans="1:18" x14ac:dyDescent="0.2">
      <c r="E69" s="50">
        <v>1001972961202</v>
      </c>
      <c r="F69" s="48"/>
      <c r="G69" s="50">
        <v>972545893290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</row>
    <row r="70" spans="1:18" x14ac:dyDescent="0.2">
      <c r="E70" s="50">
        <v>2735386184</v>
      </c>
      <c r="F70" s="48"/>
      <c r="G70" s="48"/>
      <c r="H70" s="48"/>
      <c r="I70" s="50">
        <v>21681816922</v>
      </c>
      <c r="J70" s="48"/>
      <c r="K70" s="48"/>
      <c r="L70" s="48"/>
      <c r="M70" s="50">
        <v>1001972961202</v>
      </c>
      <c r="N70" s="48"/>
      <c r="O70" s="48"/>
      <c r="P70" s="48"/>
      <c r="Q70" s="48"/>
    </row>
    <row r="71" spans="1:18" x14ac:dyDescent="0.2">
      <c r="E71" s="50">
        <v>5009864806</v>
      </c>
      <c r="F71" s="48"/>
      <c r="G71" s="48"/>
      <c r="H71" s="48"/>
      <c r="I71" s="48"/>
      <c r="J71" s="48"/>
      <c r="K71" s="48"/>
      <c r="L71" s="48"/>
      <c r="M71" s="50">
        <v>2735386184</v>
      </c>
      <c r="N71" s="48"/>
      <c r="O71" s="50">
        <v>863898171160</v>
      </c>
      <c r="P71" s="48"/>
      <c r="Q71" s="50">
        <v>130329539052</v>
      </c>
    </row>
    <row r="72" spans="1:18" x14ac:dyDescent="0.2">
      <c r="E72" s="50">
        <f>E69-E70-E71</f>
        <v>994227710212</v>
      </c>
      <c r="F72" s="48"/>
      <c r="G72" s="48"/>
      <c r="H72" s="48"/>
      <c r="I72" s="48"/>
      <c r="J72" s="48"/>
      <c r="K72" s="48"/>
      <c r="L72" s="48"/>
      <c r="M72" s="50">
        <v>5009864806</v>
      </c>
      <c r="N72" s="48"/>
      <c r="O72" s="48"/>
      <c r="P72" s="48"/>
      <c r="Q72" s="48"/>
    </row>
    <row r="73" spans="1:18" x14ac:dyDescent="0.2">
      <c r="E73" s="48"/>
      <c r="F73" s="48"/>
      <c r="G73" s="60">
        <f>G66-G69</f>
        <v>0</v>
      </c>
      <c r="H73" s="48"/>
      <c r="I73" s="60">
        <f>I66-I70</f>
        <v>0</v>
      </c>
      <c r="J73" s="48"/>
      <c r="K73" s="48"/>
      <c r="L73" s="48"/>
      <c r="M73" s="50">
        <f>M70-M71-M72</f>
        <v>994227710212</v>
      </c>
      <c r="N73" s="48"/>
      <c r="O73" s="60">
        <f>O66-O71</f>
        <v>0</v>
      </c>
      <c r="P73" s="48"/>
      <c r="Q73" s="60">
        <f>Q66-Q71</f>
        <v>0</v>
      </c>
    </row>
    <row r="74" spans="1:18" x14ac:dyDescent="0.2">
      <c r="E74" s="60">
        <f>E66-E72</f>
        <v>0</v>
      </c>
      <c r="F74" s="48"/>
      <c r="G74" s="48"/>
      <c r="H74" s="48"/>
      <c r="I74" s="48"/>
      <c r="J74" s="48"/>
      <c r="K74" s="48"/>
      <c r="L74" s="48"/>
      <c r="M74" s="60">
        <f>M66-M73</f>
        <v>0</v>
      </c>
      <c r="N74" s="48"/>
      <c r="O74" s="48"/>
      <c r="P74" s="48"/>
      <c r="Q74" s="48"/>
    </row>
    <row r="75" spans="1:18" x14ac:dyDescent="0.2"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</row>
    <row r="76" spans="1:18" x14ac:dyDescent="0.2"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</row>
    <row r="77" spans="1:18" x14ac:dyDescent="0.2"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</row>
    <row r="78" spans="1:18" x14ac:dyDescent="0.2"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</row>
    <row r="79" spans="1:18" x14ac:dyDescent="0.2"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</row>
    <row r="80" spans="1:18" x14ac:dyDescent="0.2"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</row>
    <row r="81" spans="5:17" x14ac:dyDescent="0.2"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</row>
  </sheetData>
  <mergeCells count="67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63:R63"/>
    <mergeCell ref="Q64:R64"/>
    <mergeCell ref="Q65:R65"/>
    <mergeCell ref="Q66:R66"/>
    <mergeCell ref="Q58:R58"/>
    <mergeCell ref="Q59:R59"/>
    <mergeCell ref="Q60:R60"/>
    <mergeCell ref="Q61:R61"/>
    <mergeCell ref="Q62:R62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5"/>
  <sheetViews>
    <sheetView rightToLeft="1" workbookViewId="0">
      <selection activeCell="K25" sqref="K25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5.5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</row>
    <row r="2" spans="1:49" ht="25.5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</row>
    <row r="3" spans="1:49" ht="25.5" x14ac:dyDescent="0.2">
      <c r="A3" s="93" t="s">
        <v>258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</row>
    <row r="5" spans="1:49" ht="24" x14ac:dyDescent="0.2">
      <c r="A5" s="104" t="s">
        <v>78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</row>
    <row r="6" spans="1:49" ht="21" x14ac:dyDescent="0.2">
      <c r="I6" s="102" t="s">
        <v>7</v>
      </c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C6" s="102" t="s">
        <v>9</v>
      </c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</row>
    <row r="7" spans="1:49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21" x14ac:dyDescent="0.2">
      <c r="A8" s="98"/>
      <c r="B8" s="98"/>
      <c r="C8" s="98"/>
      <c r="D8" s="98"/>
      <c r="E8" s="98"/>
      <c r="F8" s="98"/>
      <c r="G8" s="98"/>
      <c r="I8" s="102" t="s">
        <v>79</v>
      </c>
      <c r="J8" s="102"/>
      <c r="K8" s="102"/>
      <c r="M8" s="102" t="s">
        <v>80</v>
      </c>
      <c r="N8" s="102"/>
      <c r="O8" s="102"/>
      <c r="Q8" s="102" t="s">
        <v>81</v>
      </c>
      <c r="R8" s="102"/>
      <c r="S8" s="102"/>
      <c r="T8" s="102"/>
      <c r="U8" s="102"/>
      <c r="W8" s="102" t="s">
        <v>82</v>
      </c>
      <c r="X8" s="102"/>
      <c r="Y8" s="102"/>
      <c r="Z8" s="102"/>
      <c r="AA8" s="102"/>
      <c r="AC8" s="102" t="s">
        <v>79</v>
      </c>
      <c r="AD8" s="102"/>
      <c r="AE8" s="102"/>
      <c r="AF8" s="102"/>
      <c r="AG8" s="102"/>
      <c r="AI8" s="102" t="s">
        <v>80</v>
      </c>
      <c r="AJ8" s="102"/>
      <c r="AK8" s="102"/>
      <c r="AM8" s="102" t="s">
        <v>81</v>
      </c>
      <c r="AN8" s="102"/>
      <c r="AO8" s="102"/>
      <c r="AQ8" s="102" t="s">
        <v>82</v>
      </c>
      <c r="AR8" s="102"/>
      <c r="AS8" s="102"/>
    </row>
    <row r="9" spans="1:49" ht="24" x14ac:dyDescent="0.2">
      <c r="A9" s="104" t="s">
        <v>83</v>
      </c>
      <c r="B9" s="106"/>
      <c r="C9" s="106"/>
      <c r="D9" s="106"/>
      <c r="E9" s="106"/>
      <c r="F9" s="106"/>
      <c r="G9" s="106"/>
      <c r="H9" s="104"/>
      <c r="I9" s="105"/>
      <c r="J9" s="105"/>
      <c r="K9" s="105"/>
      <c r="L9" s="104"/>
      <c r="M9" s="105"/>
      <c r="N9" s="105"/>
      <c r="O9" s="105"/>
      <c r="P9" s="104"/>
      <c r="Q9" s="105"/>
      <c r="R9" s="105"/>
      <c r="S9" s="105"/>
      <c r="T9" s="105"/>
      <c r="U9" s="105"/>
      <c r="V9" s="104"/>
      <c r="W9" s="105"/>
      <c r="X9" s="105"/>
      <c r="Y9" s="105"/>
      <c r="Z9" s="105"/>
      <c r="AA9" s="105"/>
      <c r="AB9" s="104"/>
      <c r="AC9" s="105"/>
      <c r="AD9" s="105"/>
      <c r="AE9" s="105"/>
      <c r="AF9" s="105"/>
      <c r="AG9" s="105"/>
      <c r="AH9" s="104"/>
      <c r="AI9" s="105"/>
      <c r="AJ9" s="105"/>
      <c r="AK9" s="105"/>
      <c r="AL9" s="104"/>
      <c r="AM9" s="105"/>
      <c r="AN9" s="105"/>
      <c r="AO9" s="105"/>
      <c r="AP9" s="104"/>
      <c r="AQ9" s="105"/>
      <c r="AR9" s="105"/>
      <c r="AS9" s="105"/>
      <c r="AT9" s="104"/>
      <c r="AU9" s="104"/>
      <c r="AV9" s="104"/>
      <c r="AW9" s="104"/>
    </row>
    <row r="10" spans="1:49" ht="21" x14ac:dyDescent="0.2">
      <c r="C10" s="102" t="s">
        <v>7</v>
      </c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Y10" s="102" t="s">
        <v>9</v>
      </c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</row>
    <row r="11" spans="1:49" ht="21" x14ac:dyDescent="0.2">
      <c r="A11" s="14"/>
      <c r="C11" s="4" t="s">
        <v>84</v>
      </c>
      <c r="D11" s="3"/>
      <c r="E11" s="4" t="s">
        <v>85</v>
      </c>
      <c r="F11" s="3"/>
      <c r="G11" s="101" t="s">
        <v>86</v>
      </c>
      <c r="H11" s="101"/>
      <c r="I11" s="101"/>
      <c r="J11" s="3"/>
      <c r="K11" s="101" t="s">
        <v>87</v>
      </c>
      <c r="L11" s="101"/>
      <c r="M11" s="101"/>
      <c r="N11" s="3"/>
      <c r="O11" s="101" t="s">
        <v>80</v>
      </c>
      <c r="P11" s="101"/>
      <c r="Q11" s="101"/>
      <c r="R11" s="3"/>
      <c r="S11" s="101" t="s">
        <v>81</v>
      </c>
      <c r="T11" s="101"/>
      <c r="U11" s="101"/>
      <c r="V11" s="101"/>
      <c r="W11" s="101"/>
      <c r="Y11" s="101" t="s">
        <v>84</v>
      </c>
      <c r="Z11" s="101"/>
      <c r="AA11" s="101"/>
      <c r="AB11" s="101"/>
      <c r="AC11" s="101"/>
      <c r="AD11" s="3"/>
      <c r="AE11" s="101" t="s">
        <v>85</v>
      </c>
      <c r="AF11" s="101"/>
      <c r="AG11" s="101"/>
      <c r="AH11" s="101"/>
      <c r="AI11" s="101"/>
      <c r="AJ11" s="3"/>
      <c r="AK11" s="101" t="s">
        <v>86</v>
      </c>
      <c r="AL11" s="101"/>
      <c r="AM11" s="101"/>
      <c r="AN11" s="3"/>
      <c r="AO11" s="101" t="s">
        <v>87</v>
      </c>
      <c r="AP11" s="101"/>
      <c r="AQ11" s="101"/>
      <c r="AR11" s="3"/>
      <c r="AS11" s="101" t="s">
        <v>80</v>
      </c>
      <c r="AT11" s="101"/>
      <c r="AU11" s="3"/>
      <c r="AV11" s="4" t="s">
        <v>81</v>
      </c>
    </row>
    <row r="12" spans="1:49" ht="24" x14ac:dyDescent="0.2">
      <c r="A12" s="104" t="s">
        <v>88</v>
      </c>
      <c r="B12" s="104"/>
      <c r="C12" s="105"/>
      <c r="D12" s="104"/>
      <c r="E12" s="105"/>
      <c r="F12" s="104"/>
      <c r="G12" s="105"/>
      <c r="H12" s="105"/>
      <c r="I12" s="105"/>
      <c r="J12" s="104"/>
      <c r="K12" s="105"/>
      <c r="L12" s="105"/>
      <c r="M12" s="105"/>
      <c r="N12" s="104"/>
      <c r="O12" s="105"/>
      <c r="P12" s="105"/>
      <c r="Q12" s="105"/>
      <c r="R12" s="104"/>
      <c r="S12" s="105"/>
      <c r="T12" s="105"/>
      <c r="U12" s="105"/>
      <c r="V12" s="105"/>
      <c r="W12" s="105"/>
      <c r="X12" s="104"/>
      <c r="Y12" s="105"/>
      <c r="Z12" s="105"/>
      <c r="AA12" s="105"/>
      <c r="AB12" s="105"/>
      <c r="AC12" s="105"/>
      <c r="AD12" s="104"/>
      <c r="AE12" s="105"/>
      <c r="AF12" s="105"/>
      <c r="AG12" s="105"/>
      <c r="AH12" s="105"/>
      <c r="AI12" s="105"/>
      <c r="AJ12" s="104"/>
      <c r="AK12" s="105"/>
      <c r="AL12" s="105"/>
      <c r="AM12" s="105"/>
      <c r="AN12" s="104"/>
      <c r="AO12" s="105"/>
      <c r="AP12" s="105"/>
      <c r="AQ12" s="105"/>
      <c r="AR12" s="104"/>
      <c r="AS12" s="105"/>
      <c r="AT12" s="105"/>
      <c r="AU12" s="104"/>
      <c r="AV12" s="105"/>
      <c r="AW12" s="104"/>
    </row>
    <row r="13" spans="1:49" ht="21" x14ac:dyDescent="0.2">
      <c r="C13" s="102" t="s">
        <v>7</v>
      </c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O13" s="102" t="s">
        <v>9</v>
      </c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</row>
    <row r="14" spans="1:49" ht="21" x14ac:dyDescent="0.2">
      <c r="A14" s="14"/>
      <c r="C14" s="4" t="s">
        <v>85</v>
      </c>
      <c r="D14" s="3"/>
      <c r="E14" s="4" t="s">
        <v>87</v>
      </c>
      <c r="F14" s="3"/>
      <c r="G14" s="101" t="s">
        <v>80</v>
      </c>
      <c r="H14" s="101"/>
      <c r="I14" s="101"/>
      <c r="J14" s="3"/>
      <c r="K14" s="101" t="s">
        <v>81</v>
      </c>
      <c r="L14" s="101"/>
      <c r="M14" s="101"/>
      <c r="O14" s="101" t="s">
        <v>85</v>
      </c>
      <c r="P14" s="101"/>
      <c r="Q14" s="101"/>
      <c r="R14" s="101"/>
      <c r="S14" s="101"/>
      <c r="T14" s="3"/>
      <c r="U14" s="101" t="s">
        <v>87</v>
      </c>
      <c r="V14" s="101"/>
      <c r="W14" s="101"/>
      <c r="X14" s="101"/>
      <c r="Y14" s="101"/>
      <c r="Z14" s="3"/>
      <c r="AA14" s="101" t="s">
        <v>80</v>
      </c>
      <c r="AB14" s="101"/>
      <c r="AC14" s="101"/>
      <c r="AD14" s="101"/>
      <c r="AE14" s="101"/>
      <c r="AF14" s="3"/>
      <c r="AG14" s="101" t="s">
        <v>81</v>
      </c>
      <c r="AH14" s="101"/>
      <c r="AI14" s="101"/>
    </row>
    <row r="15" spans="1:49" x14ac:dyDescent="0.2">
      <c r="A15" s="1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activeCell="U26" sqref="U26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5.5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</row>
    <row r="2" spans="1:27" ht="25.5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</row>
    <row r="3" spans="1:27" ht="25.5" x14ac:dyDescent="0.2">
      <c r="A3" s="93" t="s">
        <v>258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</row>
    <row r="5" spans="1:27" ht="24" x14ac:dyDescent="0.2">
      <c r="A5" s="1" t="s">
        <v>89</v>
      </c>
      <c r="B5" s="104" t="s">
        <v>90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</row>
    <row r="6" spans="1:27" ht="21" x14ac:dyDescent="0.2">
      <c r="E6" s="102" t="s">
        <v>7</v>
      </c>
      <c r="F6" s="102"/>
      <c r="G6" s="102"/>
      <c r="H6" s="102"/>
      <c r="I6" s="102"/>
      <c r="K6" s="102" t="s">
        <v>8</v>
      </c>
      <c r="L6" s="102"/>
      <c r="M6" s="102"/>
      <c r="N6" s="102"/>
      <c r="O6" s="102"/>
      <c r="P6" s="102"/>
      <c r="Q6" s="102"/>
      <c r="S6" s="102" t="s">
        <v>9</v>
      </c>
      <c r="T6" s="102"/>
      <c r="U6" s="102"/>
      <c r="V6" s="102"/>
      <c r="W6" s="102"/>
      <c r="X6" s="102"/>
      <c r="Y6" s="102"/>
      <c r="Z6" s="102"/>
      <c r="AA6" s="102"/>
    </row>
    <row r="7" spans="1:27" ht="21" x14ac:dyDescent="0.2">
      <c r="E7" s="3"/>
      <c r="F7" s="3"/>
      <c r="G7" s="3"/>
      <c r="H7" s="3"/>
      <c r="I7" s="3"/>
      <c r="K7" s="101" t="s">
        <v>91</v>
      </c>
      <c r="L7" s="101"/>
      <c r="M7" s="101"/>
      <c r="N7" s="3"/>
      <c r="O7" s="101" t="s">
        <v>92</v>
      </c>
      <c r="P7" s="101"/>
      <c r="Q7" s="101"/>
      <c r="S7" s="3"/>
      <c r="T7" s="3"/>
      <c r="U7" s="3"/>
      <c r="V7" s="3"/>
      <c r="W7" s="3"/>
      <c r="X7" s="3"/>
      <c r="Y7" s="3"/>
      <c r="Z7" s="3"/>
      <c r="AA7" s="3"/>
    </row>
    <row r="8" spans="1:27" ht="21" x14ac:dyDescent="0.2">
      <c r="A8" s="98"/>
      <c r="B8" s="98"/>
      <c r="D8" s="102" t="s">
        <v>93</v>
      </c>
      <c r="E8" s="102"/>
      <c r="G8" s="2" t="s">
        <v>13</v>
      </c>
      <c r="I8" s="2" t="s">
        <v>14</v>
      </c>
      <c r="K8" s="4" t="s">
        <v>12</v>
      </c>
      <c r="L8" s="3"/>
      <c r="M8" s="4" t="s">
        <v>13</v>
      </c>
      <c r="O8" s="4" t="s">
        <v>12</v>
      </c>
      <c r="P8" s="3"/>
      <c r="Q8" s="4" t="s">
        <v>15</v>
      </c>
      <c r="S8" s="2" t="s">
        <v>12</v>
      </c>
      <c r="U8" s="2" t="s">
        <v>94</v>
      </c>
      <c r="W8" s="2" t="s">
        <v>13</v>
      </c>
      <c r="Y8" s="2" t="s">
        <v>14</v>
      </c>
      <c r="AA8" s="2" t="s">
        <v>17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activeCell="F23" sqref="F23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5.5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38" ht="25.5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</row>
    <row r="3" spans="1:38" ht="25.5" x14ac:dyDescent="0.2">
      <c r="A3" s="93" t="s">
        <v>258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</row>
    <row r="5" spans="1:38" ht="24" x14ac:dyDescent="0.2">
      <c r="A5" s="1" t="s">
        <v>95</v>
      </c>
      <c r="B5" s="104" t="s">
        <v>96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</row>
    <row r="6" spans="1:38" ht="21" x14ac:dyDescent="0.2">
      <c r="A6" s="102" t="s">
        <v>97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 t="s">
        <v>7</v>
      </c>
      <c r="Q6" s="102"/>
      <c r="R6" s="102"/>
      <c r="S6" s="102"/>
      <c r="T6" s="102"/>
      <c r="V6" s="102" t="s">
        <v>8</v>
      </c>
      <c r="W6" s="102"/>
      <c r="X6" s="102"/>
      <c r="Y6" s="102"/>
      <c r="Z6" s="102"/>
      <c r="AA6" s="102"/>
      <c r="AB6" s="102"/>
      <c r="AD6" s="102" t="s">
        <v>9</v>
      </c>
      <c r="AE6" s="102"/>
      <c r="AF6" s="102"/>
      <c r="AG6" s="102"/>
      <c r="AH6" s="102"/>
      <c r="AI6" s="102"/>
      <c r="AJ6" s="102"/>
      <c r="AK6" s="102"/>
      <c r="AL6" s="102"/>
    </row>
    <row r="7" spans="1:38" ht="2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01" t="s">
        <v>10</v>
      </c>
      <c r="W7" s="101"/>
      <c r="X7" s="101"/>
      <c r="Y7" s="3"/>
      <c r="Z7" s="101" t="s">
        <v>11</v>
      </c>
      <c r="AA7" s="101"/>
      <c r="AB7" s="101"/>
      <c r="AD7" s="3"/>
      <c r="AE7" s="3"/>
      <c r="AF7" s="3"/>
      <c r="AG7" s="3"/>
      <c r="AH7" s="3"/>
      <c r="AI7" s="3"/>
      <c r="AJ7" s="3"/>
      <c r="AK7" s="3"/>
      <c r="AL7" s="3"/>
    </row>
    <row r="8" spans="1:38" ht="21" x14ac:dyDescent="0.2">
      <c r="A8" s="98"/>
      <c r="B8" s="98"/>
      <c r="D8" s="2" t="s">
        <v>98</v>
      </c>
      <c r="F8" s="2" t="s">
        <v>99</v>
      </c>
      <c r="H8" s="2" t="s">
        <v>100</v>
      </c>
      <c r="J8" s="2" t="s">
        <v>101</v>
      </c>
      <c r="L8" s="2" t="s">
        <v>102</v>
      </c>
      <c r="N8" s="2" t="s">
        <v>82</v>
      </c>
      <c r="P8" s="2" t="s">
        <v>12</v>
      </c>
      <c r="R8" s="2" t="s">
        <v>13</v>
      </c>
      <c r="T8" s="2" t="s">
        <v>14</v>
      </c>
      <c r="V8" s="4" t="s">
        <v>12</v>
      </c>
      <c r="W8" s="3"/>
      <c r="X8" s="4" t="s">
        <v>13</v>
      </c>
      <c r="Z8" s="4" t="s">
        <v>12</v>
      </c>
      <c r="AA8" s="3"/>
      <c r="AB8" s="4" t="s">
        <v>15</v>
      </c>
      <c r="AD8" s="2" t="s">
        <v>12</v>
      </c>
      <c r="AF8" s="2" t="s">
        <v>16</v>
      </c>
      <c r="AH8" s="2" t="s">
        <v>13</v>
      </c>
      <c r="AJ8" s="2" t="s">
        <v>14</v>
      </c>
      <c r="AL8" s="2" t="s">
        <v>17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K21" sqref="K2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5.5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25.5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ht="25.5" x14ac:dyDescent="0.2">
      <c r="A3" s="93" t="s">
        <v>258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ht="24" x14ac:dyDescent="0.2">
      <c r="A4" s="104" t="s">
        <v>103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5" spans="1:13" ht="24" x14ac:dyDescent="0.2">
      <c r="A5" s="104" t="s">
        <v>104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</row>
    <row r="7" spans="1:13" ht="21" x14ac:dyDescent="0.2">
      <c r="C7" s="102" t="s">
        <v>9</v>
      </c>
      <c r="D7" s="102"/>
      <c r="E7" s="102"/>
      <c r="F7" s="102"/>
      <c r="G7" s="102"/>
      <c r="H7" s="102"/>
      <c r="I7" s="102"/>
      <c r="J7" s="102"/>
      <c r="K7" s="102"/>
      <c r="L7" s="102"/>
      <c r="M7" s="102"/>
    </row>
    <row r="8" spans="1:13" ht="21" x14ac:dyDescent="0.2">
      <c r="A8" s="14"/>
      <c r="C8" s="4" t="s">
        <v>12</v>
      </c>
      <c r="D8" s="3"/>
      <c r="E8" s="4" t="s">
        <v>105</v>
      </c>
      <c r="F8" s="3"/>
      <c r="G8" s="4" t="s">
        <v>106</v>
      </c>
      <c r="H8" s="3"/>
      <c r="I8" s="4" t="s">
        <v>107</v>
      </c>
      <c r="J8" s="3"/>
      <c r="K8" s="4" t="s">
        <v>108</v>
      </c>
      <c r="L8" s="3"/>
      <c r="M8" s="4" t="s">
        <v>109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27"/>
  <sheetViews>
    <sheetView rightToLeft="1" workbookViewId="0">
      <selection activeCell="H11" sqref="H11"/>
    </sheetView>
  </sheetViews>
  <sheetFormatPr defaultRowHeight="12.75" x14ac:dyDescent="0.2"/>
  <cols>
    <col min="1" max="1" width="6.28515625" bestFit="1" customWidth="1"/>
    <col min="2" max="2" width="10.85546875" customWidth="1"/>
    <col min="3" max="3" width="1.28515625" customWidth="1"/>
    <col min="4" max="4" width="20.42578125" bestFit="1" customWidth="1"/>
    <col min="5" max="5" width="1.28515625" customWidth="1"/>
    <col min="6" max="6" width="17.7109375" bestFit="1" customWidth="1"/>
    <col min="7" max="7" width="1.28515625" customWidth="1"/>
    <col min="8" max="8" width="17.7109375" bestFit="1" customWidth="1"/>
    <col min="9" max="9" width="1.28515625" customWidth="1"/>
    <col min="10" max="10" width="17.7109375" bestFit="1" customWidth="1"/>
    <col min="11" max="11" width="1.28515625" customWidth="1"/>
    <col min="12" max="12" width="18.28515625" bestFit="1" customWidth="1"/>
    <col min="13" max="13" width="0.28515625" customWidth="1"/>
    <col min="19" max="19" width="16.42578125" bestFit="1" customWidth="1"/>
  </cols>
  <sheetData>
    <row r="1" spans="1:19" ht="25.5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9" ht="25.5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9" ht="25.5" x14ac:dyDescent="0.2">
      <c r="A3" s="93" t="s">
        <v>258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5" spans="1:19" ht="24" x14ac:dyDescent="0.2">
      <c r="A5" s="1" t="s">
        <v>110</v>
      </c>
      <c r="B5" s="104" t="s">
        <v>111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19" ht="21" x14ac:dyDescent="0.2">
      <c r="D6" s="2" t="s">
        <v>7</v>
      </c>
      <c r="F6" s="102" t="s">
        <v>8</v>
      </c>
      <c r="G6" s="102"/>
      <c r="H6" s="102"/>
      <c r="J6" s="107" t="s">
        <v>9</v>
      </c>
      <c r="K6" s="107"/>
      <c r="L6" s="107"/>
    </row>
    <row r="7" spans="1:19" ht="24.75" customHeight="1" x14ac:dyDescent="0.2">
      <c r="A7" s="98"/>
      <c r="B7" s="98"/>
      <c r="D7" s="2" t="s">
        <v>112</v>
      </c>
      <c r="F7" s="2" t="s">
        <v>113</v>
      </c>
      <c r="H7" s="2" t="s">
        <v>114</v>
      </c>
      <c r="J7" s="52" t="s">
        <v>112</v>
      </c>
      <c r="L7" s="52" t="s">
        <v>17</v>
      </c>
      <c r="S7" s="50">
        <v>1060228391789</v>
      </c>
    </row>
    <row r="8" spans="1:19" ht="18.75" x14ac:dyDescent="0.2">
      <c r="A8" s="95" t="s">
        <v>260</v>
      </c>
      <c r="B8" s="95"/>
      <c r="D8" s="5">
        <v>323484110</v>
      </c>
      <c r="F8" s="5">
        <v>1453319798</v>
      </c>
      <c r="H8" s="5">
        <v>1700365000</v>
      </c>
      <c r="J8" s="84">
        <f>D8+F8-H8</f>
        <v>76438908</v>
      </c>
      <c r="L8" s="31">
        <f>J8/$S$7</f>
        <v>7.2096643130843823E-5</v>
      </c>
    </row>
    <row r="9" spans="1:19" ht="18.75" x14ac:dyDescent="0.2">
      <c r="A9" s="99" t="s">
        <v>261</v>
      </c>
      <c r="B9" s="99"/>
      <c r="D9" s="7">
        <v>378082589</v>
      </c>
      <c r="F9" s="7">
        <v>36586611082</v>
      </c>
      <c r="H9" s="7">
        <v>34740850247</v>
      </c>
      <c r="J9" s="84">
        <f t="shared" ref="J9" si="0">D9+F9-H9</f>
        <v>2223843424</v>
      </c>
      <c r="L9" s="31">
        <f t="shared" ref="L9:L10" si="1">J9/$S$7</f>
        <v>2.0975135557797582E-3</v>
      </c>
    </row>
    <row r="10" spans="1:19" ht="18.75" x14ac:dyDescent="0.2">
      <c r="A10" s="99" t="s">
        <v>262</v>
      </c>
      <c r="B10" s="99"/>
      <c r="D10" s="7">
        <v>58150474569</v>
      </c>
      <c r="F10" s="7">
        <v>29063721146</v>
      </c>
      <c r="H10" s="7">
        <v>57129478763</v>
      </c>
      <c r="J10" s="84">
        <f>D10+F10-H10</f>
        <v>30084716952</v>
      </c>
      <c r="L10" s="31">
        <f t="shared" si="1"/>
        <v>2.8375694506007222E-2</v>
      </c>
    </row>
    <row r="11" spans="1:19" s="17" customFormat="1" ht="21.75" thickBot="1" x14ac:dyDescent="0.25">
      <c r="A11" s="98"/>
      <c r="B11" s="98"/>
      <c r="D11" s="18">
        <f>SUM(D8:D10)</f>
        <v>58852041268</v>
      </c>
      <c r="F11" s="18">
        <f>SUM(F8:F10)</f>
        <v>67103652026</v>
      </c>
      <c r="H11" s="18">
        <f>SUM(H8:H10)</f>
        <v>93570694010</v>
      </c>
      <c r="J11" s="28">
        <f>SUM(J8:J10)</f>
        <v>32384999284</v>
      </c>
      <c r="L11" s="32">
        <f>SUM(L8:L10)</f>
        <v>3.0545304704917824E-2</v>
      </c>
    </row>
    <row r="12" spans="1:19" ht="13.5" thickTop="1" x14ac:dyDescent="0.2"/>
    <row r="14" spans="1:19" x14ac:dyDescent="0.2">
      <c r="C14" s="26"/>
      <c r="D14" s="46"/>
      <c r="E14" s="46"/>
      <c r="F14" s="46"/>
      <c r="G14" s="46"/>
      <c r="H14" s="46"/>
      <c r="I14" s="46"/>
      <c r="J14" s="46"/>
      <c r="K14" s="46"/>
      <c r="L14" s="46"/>
    </row>
    <row r="15" spans="1:19" x14ac:dyDescent="0.2">
      <c r="C15" s="26"/>
      <c r="D15" s="46">
        <v>1923620101639</v>
      </c>
      <c r="E15" s="46"/>
      <c r="F15" s="46"/>
      <c r="G15" s="46"/>
      <c r="H15" s="46"/>
      <c r="I15" s="46"/>
      <c r="J15" s="46"/>
      <c r="K15" s="46"/>
      <c r="L15" s="46"/>
    </row>
    <row r="16" spans="1:19" x14ac:dyDescent="0.2">
      <c r="C16" s="26"/>
      <c r="D16" s="46">
        <v>1864768060371</v>
      </c>
      <c r="E16" s="46"/>
      <c r="F16" s="46"/>
      <c r="G16" s="46"/>
      <c r="H16" s="46"/>
      <c r="I16" s="46"/>
      <c r="J16" s="46"/>
      <c r="K16" s="46"/>
      <c r="L16" s="46"/>
    </row>
    <row r="17" spans="3:12" x14ac:dyDescent="0.2">
      <c r="C17" s="26"/>
      <c r="D17" s="46">
        <f>D15-D16</f>
        <v>58852041268</v>
      </c>
      <c r="E17" s="46"/>
      <c r="F17" s="46">
        <v>67103652026</v>
      </c>
      <c r="G17" s="46"/>
      <c r="H17" s="46">
        <v>93570694010</v>
      </c>
      <c r="I17" s="46"/>
      <c r="J17" s="46">
        <v>32384999284</v>
      </c>
      <c r="K17" s="46"/>
      <c r="L17" s="46"/>
    </row>
    <row r="18" spans="3:12" x14ac:dyDescent="0.2">
      <c r="C18" s="26"/>
      <c r="D18" s="46"/>
      <c r="E18" s="46"/>
      <c r="F18" s="46">
        <f>F11-F17</f>
        <v>0</v>
      </c>
      <c r="G18" s="46"/>
      <c r="H18" s="46">
        <f>H11-H17</f>
        <v>0</v>
      </c>
      <c r="I18" s="46"/>
      <c r="J18" s="46">
        <f>J11-J17</f>
        <v>0</v>
      </c>
      <c r="K18" s="46"/>
      <c r="L18" s="46"/>
    </row>
    <row r="19" spans="3:12" x14ac:dyDescent="0.2">
      <c r="C19" s="26"/>
      <c r="D19" s="46">
        <f>D11-D17</f>
        <v>0</v>
      </c>
      <c r="E19" s="46"/>
      <c r="F19" s="46"/>
      <c r="G19" s="46"/>
      <c r="H19" s="46"/>
      <c r="I19" s="46"/>
      <c r="J19" s="46"/>
      <c r="K19" s="46"/>
      <c r="L19" s="46"/>
    </row>
    <row r="20" spans="3:12" x14ac:dyDescent="0.2">
      <c r="C20" s="26"/>
      <c r="D20" s="46"/>
      <c r="E20" s="46"/>
      <c r="F20" s="46"/>
      <c r="G20" s="46"/>
      <c r="H20" s="46"/>
      <c r="I20" s="46"/>
      <c r="J20" s="46"/>
      <c r="K20" s="46"/>
      <c r="L20" s="46"/>
    </row>
    <row r="21" spans="3:12" x14ac:dyDescent="0.2">
      <c r="C21" s="26"/>
      <c r="D21" s="46"/>
      <c r="E21" s="46"/>
      <c r="F21" s="46"/>
      <c r="G21" s="46"/>
      <c r="H21" s="46"/>
      <c r="I21" s="46"/>
      <c r="J21" s="46"/>
      <c r="K21" s="46"/>
      <c r="L21" s="46"/>
    </row>
    <row r="22" spans="3:12" x14ac:dyDescent="0.2">
      <c r="C22" s="26"/>
      <c r="D22" s="46"/>
      <c r="E22" s="46"/>
      <c r="F22" s="46"/>
      <c r="G22" s="46"/>
      <c r="H22" s="46"/>
      <c r="I22" s="46"/>
      <c r="J22" s="46"/>
      <c r="K22" s="46"/>
      <c r="L22" s="46"/>
    </row>
    <row r="23" spans="3:12" x14ac:dyDescent="0.2">
      <c r="C23" s="26"/>
      <c r="D23" s="46"/>
      <c r="E23" s="46"/>
      <c r="F23" s="46"/>
      <c r="G23" s="46"/>
      <c r="H23" s="46"/>
      <c r="I23" s="46"/>
      <c r="J23" s="46"/>
      <c r="K23" s="46"/>
      <c r="L23" s="46"/>
    </row>
    <row r="24" spans="3:12" x14ac:dyDescent="0.2">
      <c r="C24" s="26"/>
      <c r="D24" s="46"/>
      <c r="E24" s="46"/>
      <c r="F24" s="46"/>
      <c r="G24" s="46"/>
      <c r="H24" s="46"/>
      <c r="I24" s="46"/>
      <c r="J24" s="46"/>
      <c r="K24" s="46"/>
      <c r="L24" s="46"/>
    </row>
    <row r="25" spans="3:12" x14ac:dyDescent="0.2">
      <c r="C25" s="26"/>
      <c r="D25" s="46"/>
      <c r="E25" s="46"/>
      <c r="F25" s="46"/>
      <c r="G25" s="46"/>
      <c r="H25" s="46"/>
      <c r="I25" s="46"/>
      <c r="J25" s="46"/>
      <c r="K25" s="46"/>
      <c r="L25" s="46"/>
    </row>
    <row r="26" spans="3:12" x14ac:dyDescent="0.2">
      <c r="D26" s="48"/>
      <c r="E26" s="48"/>
      <c r="F26" s="48"/>
      <c r="G26" s="48"/>
      <c r="H26" s="48"/>
      <c r="I26" s="48"/>
      <c r="J26" s="48"/>
      <c r="K26" s="48"/>
      <c r="L26" s="48"/>
    </row>
    <row r="27" spans="3:12" x14ac:dyDescent="0.2">
      <c r="D27" s="48"/>
      <c r="E27" s="48"/>
      <c r="F27" s="48"/>
      <c r="G27" s="48"/>
      <c r="H27" s="48"/>
      <c r="I27" s="48"/>
      <c r="J27" s="48"/>
      <c r="K27" s="48"/>
      <c r="L27" s="48"/>
    </row>
  </sheetData>
  <mergeCells count="11">
    <mergeCell ref="A1:L1"/>
    <mergeCell ref="A2:L2"/>
    <mergeCell ref="A3:L3"/>
    <mergeCell ref="B5:L5"/>
    <mergeCell ref="F6:H6"/>
    <mergeCell ref="J6:L6"/>
    <mergeCell ref="A11:B11"/>
    <mergeCell ref="A7: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32"/>
  <sheetViews>
    <sheetView rightToLeft="1" workbookViewId="0">
      <selection activeCell="F13" sqref="F13"/>
    </sheetView>
  </sheetViews>
  <sheetFormatPr defaultRowHeight="12.75" x14ac:dyDescent="0.2"/>
  <cols>
    <col min="1" max="1" width="3.85546875" bestFit="1" customWidth="1"/>
    <col min="2" max="2" width="49.5703125" customWidth="1"/>
    <col min="3" max="3" width="1.28515625" customWidth="1"/>
    <col min="4" max="4" width="8.28515625" bestFit="1" customWidth="1"/>
    <col min="5" max="5" width="1.28515625" customWidth="1"/>
    <col min="6" max="6" width="16.7109375" bestFit="1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  <col min="17" max="17" width="16.42578125" bestFit="1" customWidth="1"/>
  </cols>
  <sheetData>
    <row r="1" spans="1:17" ht="25.5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7" ht="25.5" x14ac:dyDescent="0.2">
      <c r="A2" s="93" t="s">
        <v>115</v>
      </c>
      <c r="B2" s="93"/>
      <c r="C2" s="93"/>
      <c r="D2" s="93"/>
      <c r="E2" s="93"/>
      <c r="F2" s="93"/>
      <c r="G2" s="93"/>
      <c r="H2" s="93"/>
      <c r="I2" s="93"/>
      <c r="J2" s="93"/>
    </row>
    <row r="3" spans="1:17" ht="25.5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</row>
    <row r="5" spans="1:17" ht="24" x14ac:dyDescent="0.2">
      <c r="A5" s="1" t="s">
        <v>116</v>
      </c>
      <c r="B5" s="104" t="s">
        <v>117</v>
      </c>
      <c r="C5" s="104"/>
      <c r="D5" s="104"/>
      <c r="E5" s="104"/>
      <c r="F5" s="104"/>
      <c r="G5" s="104"/>
      <c r="H5" s="104"/>
      <c r="I5" s="104"/>
      <c r="J5" s="104"/>
    </row>
    <row r="7" spans="1:17" ht="21" x14ac:dyDescent="0.2">
      <c r="A7" s="98"/>
      <c r="B7" s="98"/>
      <c r="D7" s="2" t="s">
        <v>118</v>
      </c>
      <c r="F7" s="2" t="s">
        <v>112</v>
      </c>
      <c r="H7" s="27" t="s">
        <v>119</v>
      </c>
      <c r="J7" s="27" t="s">
        <v>120</v>
      </c>
    </row>
    <row r="8" spans="1:17" ht="18.75" x14ac:dyDescent="0.2">
      <c r="A8" s="95" t="s">
        <v>121</v>
      </c>
      <c r="B8" s="95"/>
      <c r="D8" s="67" t="s">
        <v>122</v>
      </c>
      <c r="F8" s="5">
        <f>'درآمد سرمایه گذاری در سهام'!U91</f>
        <v>239666128059</v>
      </c>
      <c r="H8" s="31">
        <f>F8/$F$13</f>
        <v>0.95882950002243417</v>
      </c>
      <c r="J8" s="31">
        <f>F8/$Q$10</f>
        <v>0.22605141487919789</v>
      </c>
    </row>
    <row r="9" spans="1:17" ht="18.75" x14ac:dyDescent="0.2">
      <c r="A9" s="99" t="s">
        <v>123</v>
      </c>
      <c r="B9" s="99"/>
      <c r="D9" s="68" t="s">
        <v>124</v>
      </c>
      <c r="F9" s="16">
        <v>0</v>
      </c>
      <c r="H9" s="31">
        <f t="shared" ref="H9:H12" si="0">F9/$F$13</f>
        <v>0</v>
      </c>
      <c r="J9" s="31">
        <f t="shared" ref="J9:J12" si="1">F9/$Q$10</f>
        <v>0</v>
      </c>
    </row>
    <row r="10" spans="1:17" ht="18.75" x14ac:dyDescent="0.2">
      <c r="A10" s="99" t="s">
        <v>125</v>
      </c>
      <c r="B10" s="99"/>
      <c r="D10" s="68" t="s">
        <v>126</v>
      </c>
      <c r="F10" s="16">
        <v>0</v>
      </c>
      <c r="H10" s="31">
        <f t="shared" si="0"/>
        <v>0</v>
      </c>
      <c r="J10" s="31">
        <f t="shared" si="1"/>
        <v>0</v>
      </c>
      <c r="Q10" s="50">
        <v>1060228391789</v>
      </c>
    </row>
    <row r="11" spans="1:17" ht="18.75" x14ac:dyDescent="0.2">
      <c r="A11" s="99" t="s">
        <v>127</v>
      </c>
      <c r="B11" s="99"/>
      <c r="D11" s="68" t="s">
        <v>128</v>
      </c>
      <c r="F11" s="7">
        <f>'درآمد سپرده بانکی'!H11</f>
        <v>9924014287</v>
      </c>
      <c r="H11" s="31">
        <f t="shared" si="0"/>
        <v>3.9702888906676177E-2</v>
      </c>
      <c r="J11" s="31">
        <f t="shared" si="1"/>
        <v>9.360260830456062E-3</v>
      </c>
    </row>
    <row r="12" spans="1:17" ht="18.75" x14ac:dyDescent="0.2">
      <c r="A12" s="95" t="s">
        <v>129</v>
      </c>
      <c r="B12" s="95"/>
      <c r="D12" s="69" t="s">
        <v>130</v>
      </c>
      <c r="F12" s="8">
        <f>'سایر درآمدها'!F11</f>
        <v>366839634</v>
      </c>
      <c r="H12" s="31">
        <f t="shared" si="0"/>
        <v>1.4676110708895991E-3</v>
      </c>
      <c r="J12" s="31">
        <f t="shared" si="1"/>
        <v>3.4600057576368522E-4</v>
      </c>
    </row>
    <row r="13" spans="1:17" s="17" customFormat="1" ht="21.75" thickBot="1" x14ac:dyDescent="0.25">
      <c r="A13" s="98"/>
      <c r="B13" s="98"/>
      <c r="D13" s="20"/>
      <c r="F13" s="18">
        <f>SUM(F8:F12)</f>
        <v>249956981980</v>
      </c>
      <c r="H13" s="76">
        <f>SUM(H8:H12)</f>
        <v>0.99999999999999989</v>
      </c>
      <c r="J13" s="32">
        <f>SUM(J8:J12)</f>
        <v>0.23575767628541763</v>
      </c>
    </row>
    <row r="14" spans="1:17" ht="13.5" thickTop="1" x14ac:dyDescent="0.2"/>
    <row r="15" spans="1:17" x14ac:dyDescent="0.2">
      <c r="F15" s="74"/>
      <c r="G15" s="74"/>
      <c r="H15" s="74"/>
      <c r="I15" s="74"/>
      <c r="J15" s="74"/>
      <c r="K15" s="74"/>
      <c r="L15" s="74"/>
    </row>
    <row r="16" spans="1:17" x14ac:dyDescent="0.2">
      <c r="F16" s="74"/>
      <c r="G16" s="74"/>
      <c r="H16" s="74"/>
      <c r="I16" s="74"/>
      <c r="J16" s="74"/>
      <c r="K16" s="74"/>
      <c r="L16" s="74"/>
    </row>
    <row r="17" spans="6:12" x14ac:dyDescent="0.2">
      <c r="F17" s="75">
        <v>253861580846</v>
      </c>
      <c r="G17" s="74"/>
      <c r="H17" s="74"/>
      <c r="I17" s="74"/>
      <c r="J17" s="74"/>
      <c r="K17" s="74"/>
      <c r="L17" s="74"/>
    </row>
    <row r="18" spans="6:12" x14ac:dyDescent="0.2">
      <c r="F18" s="74"/>
      <c r="G18" s="74"/>
      <c r="H18" s="74"/>
      <c r="I18" s="74"/>
      <c r="J18" s="74"/>
      <c r="K18" s="74"/>
      <c r="L18" s="74"/>
    </row>
    <row r="19" spans="6:12" x14ac:dyDescent="0.2">
      <c r="F19" s="74"/>
      <c r="G19" s="74"/>
      <c r="H19" s="74"/>
      <c r="I19" s="74"/>
      <c r="J19" s="74"/>
      <c r="K19" s="74"/>
      <c r="L19" s="74"/>
    </row>
    <row r="20" spans="6:12" x14ac:dyDescent="0.2">
      <c r="F20" s="74"/>
      <c r="G20" s="74"/>
      <c r="H20" s="74"/>
      <c r="I20" s="74"/>
      <c r="J20" s="74"/>
      <c r="K20" s="74"/>
      <c r="L20" s="74"/>
    </row>
    <row r="21" spans="6:12" x14ac:dyDescent="0.2">
      <c r="F21" s="74"/>
      <c r="G21" s="74"/>
      <c r="H21" s="74"/>
      <c r="I21" s="74"/>
      <c r="J21" s="74"/>
      <c r="K21" s="74"/>
      <c r="L21" s="74"/>
    </row>
    <row r="22" spans="6:12" x14ac:dyDescent="0.2">
      <c r="F22" s="75">
        <f>F17-F13</f>
        <v>3904598866</v>
      </c>
      <c r="G22" s="74"/>
      <c r="H22" s="74"/>
      <c r="I22" s="74"/>
      <c r="J22" s="75">
        <v>3006307176</v>
      </c>
      <c r="K22" s="74"/>
      <c r="L22" s="74"/>
    </row>
    <row r="23" spans="6:12" x14ac:dyDescent="0.2">
      <c r="F23" s="74"/>
      <c r="G23" s="74"/>
      <c r="H23" s="74"/>
      <c r="I23" s="74"/>
      <c r="J23" s="75">
        <v>299887868</v>
      </c>
      <c r="K23" s="74"/>
      <c r="L23" s="74"/>
    </row>
    <row r="24" spans="6:12" x14ac:dyDescent="0.2">
      <c r="F24" s="75"/>
      <c r="G24" s="74"/>
      <c r="H24" s="74"/>
      <c r="I24" s="74"/>
      <c r="J24" s="75">
        <v>598402021</v>
      </c>
      <c r="K24" s="74"/>
      <c r="L24" s="74"/>
    </row>
    <row r="25" spans="6:12" x14ac:dyDescent="0.2">
      <c r="F25" s="75"/>
      <c r="G25" s="74"/>
      <c r="H25" s="74"/>
      <c r="I25" s="74"/>
      <c r="J25" s="75">
        <f>SUM(J22:J24)</f>
        <v>3904597065</v>
      </c>
      <c r="K25" s="74"/>
      <c r="L25" s="74"/>
    </row>
    <row r="26" spans="6:12" x14ac:dyDescent="0.2">
      <c r="F26" s="75"/>
      <c r="G26" s="74"/>
      <c r="H26" s="74"/>
      <c r="I26" s="74"/>
      <c r="J26" s="74"/>
      <c r="K26" s="74"/>
      <c r="L26" s="74"/>
    </row>
    <row r="27" spans="6:12" x14ac:dyDescent="0.2">
      <c r="F27" s="25"/>
    </row>
    <row r="28" spans="6:12" x14ac:dyDescent="0.2">
      <c r="F28" s="25"/>
      <c r="H28" s="25"/>
    </row>
    <row r="29" spans="6:12" x14ac:dyDescent="0.2">
      <c r="F29" s="25"/>
      <c r="H29" s="25"/>
    </row>
    <row r="30" spans="6:12" x14ac:dyDescent="0.2">
      <c r="F30" s="25"/>
      <c r="H30" s="25"/>
    </row>
    <row r="32" spans="6:12" x14ac:dyDescent="0.2">
      <c r="F32" s="25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103"/>
  <sheetViews>
    <sheetView rightToLeft="1" zoomScale="115" zoomScaleNormal="115" workbookViewId="0">
      <selection activeCell="A13" sqref="A13:B13"/>
    </sheetView>
  </sheetViews>
  <sheetFormatPr defaultRowHeight="12.75" x14ac:dyDescent="0.2"/>
  <cols>
    <col min="1" max="1" width="6.140625" bestFit="1" customWidth="1"/>
    <col min="2" max="2" width="20.28515625" customWidth="1"/>
    <col min="3" max="3" width="1.28515625" customWidth="1"/>
    <col min="4" max="4" width="14.85546875" bestFit="1" customWidth="1"/>
    <col min="5" max="5" width="1.28515625" customWidth="1"/>
    <col min="6" max="6" width="15.85546875" bestFit="1" customWidth="1"/>
    <col min="7" max="7" width="1.28515625" customWidth="1"/>
    <col min="8" max="8" width="16" bestFit="1" customWidth="1"/>
    <col min="9" max="9" width="1.28515625" customWidth="1"/>
    <col min="10" max="10" width="16.28515625" bestFit="1" customWidth="1"/>
    <col min="11" max="11" width="1.28515625" customWidth="1"/>
    <col min="12" max="12" width="17.28515625" style="24" bestFit="1" customWidth="1"/>
    <col min="13" max="13" width="1.28515625" customWidth="1"/>
    <col min="14" max="14" width="16.42578125" bestFit="1" customWidth="1"/>
    <col min="15" max="16" width="1.28515625" customWidth="1"/>
    <col min="17" max="17" width="16.28515625" customWidth="1"/>
    <col min="18" max="18" width="1.28515625" customWidth="1"/>
    <col min="19" max="19" width="16.28515625" bestFit="1" customWidth="1"/>
    <col min="20" max="20" width="1.28515625" customWidth="1"/>
    <col min="21" max="21" width="18" bestFit="1" customWidth="1"/>
    <col min="22" max="22" width="1.28515625" customWidth="1"/>
    <col min="23" max="23" width="17.28515625" style="24" bestFit="1" customWidth="1"/>
    <col min="24" max="24" width="0.28515625" customWidth="1"/>
    <col min="27" max="27" width="13.42578125" bestFit="1" customWidth="1"/>
    <col min="28" max="28" width="14.85546875" bestFit="1" customWidth="1"/>
  </cols>
  <sheetData>
    <row r="1" spans="1:28" ht="25.5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8" ht="25.5" x14ac:dyDescent="0.2">
      <c r="A2" s="93" t="s">
        <v>115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</row>
    <row r="3" spans="1:28" ht="25.5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</row>
    <row r="5" spans="1:28" ht="24" x14ac:dyDescent="0.2">
      <c r="A5" s="1" t="s">
        <v>131</v>
      </c>
      <c r="B5" s="104" t="s">
        <v>132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</row>
    <row r="6" spans="1:28" ht="21" x14ac:dyDescent="0.2">
      <c r="D6" s="102" t="s">
        <v>133</v>
      </c>
      <c r="E6" s="102"/>
      <c r="F6" s="102"/>
      <c r="G6" s="102"/>
      <c r="H6" s="102"/>
      <c r="I6" s="102"/>
      <c r="J6" s="102"/>
      <c r="K6" s="102"/>
      <c r="L6" s="102"/>
      <c r="N6" s="102" t="s">
        <v>134</v>
      </c>
      <c r="O6" s="102"/>
      <c r="P6" s="102"/>
      <c r="Q6" s="102"/>
      <c r="R6" s="102"/>
      <c r="S6" s="102"/>
      <c r="T6" s="102"/>
      <c r="U6" s="102"/>
      <c r="V6" s="102"/>
      <c r="W6" s="102"/>
    </row>
    <row r="7" spans="1:28" ht="21" x14ac:dyDescent="0.2">
      <c r="D7" s="3"/>
      <c r="E7" s="3"/>
      <c r="F7" s="3"/>
      <c r="G7" s="3"/>
      <c r="H7" s="3"/>
      <c r="I7" s="3"/>
      <c r="J7" s="113" t="s">
        <v>77</v>
      </c>
      <c r="K7" s="101"/>
      <c r="L7" s="113"/>
      <c r="N7" s="3"/>
      <c r="O7" s="3"/>
      <c r="P7" s="3"/>
      <c r="Q7" s="3"/>
      <c r="R7" s="3"/>
      <c r="S7" s="3"/>
      <c r="T7" s="3"/>
      <c r="U7" s="113" t="s">
        <v>77</v>
      </c>
      <c r="V7" s="101"/>
      <c r="W7" s="113"/>
    </row>
    <row r="8" spans="1:28" ht="21" x14ac:dyDescent="0.2">
      <c r="A8" s="98"/>
      <c r="B8" s="98"/>
      <c r="D8" s="2" t="s">
        <v>135</v>
      </c>
      <c r="F8" s="2" t="s">
        <v>136</v>
      </c>
      <c r="H8" s="2" t="s">
        <v>137</v>
      </c>
      <c r="J8" s="52" t="s">
        <v>112</v>
      </c>
      <c r="K8" s="3"/>
      <c r="L8" s="52" t="s">
        <v>119</v>
      </c>
      <c r="N8" s="2" t="s">
        <v>135</v>
      </c>
      <c r="P8" s="102" t="s">
        <v>136</v>
      </c>
      <c r="Q8" s="102"/>
      <c r="S8" s="2" t="s">
        <v>137</v>
      </c>
      <c r="U8" s="52" t="s">
        <v>112</v>
      </c>
      <c r="V8" s="3"/>
      <c r="W8" s="52" t="s">
        <v>119</v>
      </c>
      <c r="AB8" s="48"/>
    </row>
    <row r="9" spans="1:28" ht="18.75" x14ac:dyDescent="0.2">
      <c r="A9" s="95" t="s">
        <v>73</v>
      </c>
      <c r="B9" s="95"/>
      <c r="D9" s="35">
        <v>0</v>
      </c>
      <c r="E9" s="34"/>
      <c r="F9" s="33">
        <v>1253531676</v>
      </c>
      <c r="G9" s="34"/>
      <c r="H9" s="33">
        <v>1142794436</v>
      </c>
      <c r="I9" s="34"/>
      <c r="J9" s="37">
        <f>D9+F9+H9</f>
        <v>2396326112</v>
      </c>
      <c r="L9" s="77">
        <f>J9/$AB$11</f>
        <v>9.4744913811922044E-2</v>
      </c>
      <c r="N9" s="35">
        <v>0</v>
      </c>
      <c r="O9" s="34"/>
      <c r="P9" s="112">
        <v>1253531676</v>
      </c>
      <c r="Q9" s="112"/>
      <c r="R9" s="34"/>
      <c r="S9" s="33">
        <v>1142794436</v>
      </c>
      <c r="T9" s="34"/>
      <c r="U9" s="37">
        <f>N9+P9+S9</f>
        <v>2396326112</v>
      </c>
      <c r="W9" s="79">
        <f>U9/$AB$12</f>
        <v>9.4394988954775438E-3</v>
      </c>
      <c r="AB9" s="48"/>
    </row>
    <row r="10" spans="1:28" ht="18.75" x14ac:dyDescent="0.2">
      <c r="A10" s="99" t="s">
        <v>40</v>
      </c>
      <c r="B10" s="99"/>
      <c r="D10" s="39">
        <v>0</v>
      </c>
      <c r="E10" s="34"/>
      <c r="F10" s="38">
        <v>-149540723</v>
      </c>
      <c r="G10" s="34"/>
      <c r="H10" s="38">
        <v>97531685</v>
      </c>
      <c r="I10" s="34"/>
      <c r="J10" s="37">
        <f t="shared" ref="J10:J73" si="0">D10+F10+H10</f>
        <v>-52009038</v>
      </c>
      <c r="L10" s="77">
        <f t="shared" ref="L10:L73" si="1">J10/$AB$11</f>
        <v>-2.0563110329913973E-3</v>
      </c>
      <c r="N10" s="38">
        <v>600000000</v>
      </c>
      <c r="O10" s="34"/>
      <c r="P10" s="108">
        <v>198376764</v>
      </c>
      <c r="Q10" s="108"/>
      <c r="R10" s="34"/>
      <c r="S10" s="38">
        <v>713842756</v>
      </c>
      <c r="T10" s="34"/>
      <c r="U10" s="37">
        <f t="shared" ref="U10:U73" si="2">N10+P10+S10</f>
        <v>1512219520</v>
      </c>
      <c r="W10" s="79">
        <f t="shared" ref="W10:W73" si="3">U10/$AB$12</f>
        <v>5.9568663953028693E-3</v>
      </c>
      <c r="AB10" s="48"/>
    </row>
    <row r="11" spans="1:28" ht="18.75" x14ac:dyDescent="0.2">
      <c r="A11" s="99" t="s">
        <v>64</v>
      </c>
      <c r="B11" s="99"/>
      <c r="D11" s="39">
        <v>0</v>
      </c>
      <c r="E11" s="34"/>
      <c r="F11" s="38">
        <v>-914485466</v>
      </c>
      <c r="G11" s="34"/>
      <c r="H11" s="38">
        <v>990934413</v>
      </c>
      <c r="I11" s="34"/>
      <c r="J11" s="37">
        <f t="shared" si="0"/>
        <v>76448947</v>
      </c>
      <c r="L11" s="77">
        <f t="shared" si="1"/>
        <v>3.0226056705120095E-3</v>
      </c>
      <c r="N11" s="38">
        <v>262500000</v>
      </c>
      <c r="O11" s="34"/>
      <c r="P11" s="108">
        <v>9397249</v>
      </c>
      <c r="Q11" s="108"/>
      <c r="R11" s="34"/>
      <c r="S11" s="38">
        <v>1607655777</v>
      </c>
      <c r="T11" s="34"/>
      <c r="U11" s="37">
        <f t="shared" si="2"/>
        <v>1879553026</v>
      </c>
      <c r="W11" s="79">
        <f t="shared" si="3"/>
        <v>7.403849845007437E-3</v>
      </c>
      <c r="AB11" s="50">
        <v>25292398458</v>
      </c>
    </row>
    <row r="12" spans="1:28" ht="18.75" x14ac:dyDescent="0.2">
      <c r="A12" s="99" t="s">
        <v>65</v>
      </c>
      <c r="B12" s="99"/>
      <c r="D12" s="39">
        <v>0</v>
      </c>
      <c r="E12" s="34"/>
      <c r="F12" s="38">
        <v>3038209027</v>
      </c>
      <c r="G12" s="34"/>
      <c r="H12" s="38">
        <v>2026265</v>
      </c>
      <c r="I12" s="34"/>
      <c r="J12" s="37">
        <f t="shared" si="0"/>
        <v>3040235292</v>
      </c>
      <c r="L12" s="77">
        <f t="shared" si="1"/>
        <v>0.1202035187389819</v>
      </c>
      <c r="N12" s="38">
        <v>1480369630</v>
      </c>
      <c r="O12" s="34"/>
      <c r="P12" s="108">
        <v>9602297238</v>
      </c>
      <c r="Q12" s="108"/>
      <c r="R12" s="34"/>
      <c r="S12" s="38">
        <v>2860553236</v>
      </c>
      <c r="T12" s="34"/>
      <c r="U12" s="37">
        <f t="shared" si="2"/>
        <v>13943220104</v>
      </c>
      <c r="W12" s="79">
        <f t="shared" si="3"/>
        <v>5.492449884513393E-2</v>
      </c>
      <c r="AB12" s="50">
        <v>253861580846</v>
      </c>
    </row>
    <row r="13" spans="1:28" ht="18.75" x14ac:dyDescent="0.2">
      <c r="A13" s="99" t="s">
        <v>70</v>
      </c>
      <c r="B13" s="99"/>
      <c r="D13" s="39">
        <v>0</v>
      </c>
      <c r="E13" s="34"/>
      <c r="F13" s="38">
        <v>0</v>
      </c>
      <c r="G13" s="34"/>
      <c r="H13" s="38">
        <v>-360301034</v>
      </c>
      <c r="I13" s="34"/>
      <c r="J13" s="37">
        <f t="shared" si="0"/>
        <v>-360301034</v>
      </c>
      <c r="L13" s="81">
        <f t="shared" si="1"/>
        <v>-1.4245427716090586E-2</v>
      </c>
      <c r="N13" s="38">
        <v>74000000</v>
      </c>
      <c r="O13" s="34"/>
      <c r="P13" s="111">
        <v>0</v>
      </c>
      <c r="Q13" s="111"/>
      <c r="R13" s="34"/>
      <c r="S13" s="38">
        <v>-319047949</v>
      </c>
      <c r="T13" s="34"/>
      <c r="U13" s="37">
        <f t="shared" si="2"/>
        <v>-245047949</v>
      </c>
      <c r="W13" s="80">
        <f t="shared" si="3"/>
        <v>-9.6528174205553932E-4</v>
      </c>
      <c r="AB13" s="48"/>
    </row>
    <row r="14" spans="1:28" ht="18.75" x14ac:dyDescent="0.2">
      <c r="A14" s="99" t="s">
        <v>57</v>
      </c>
      <c r="B14" s="99"/>
      <c r="D14" s="39">
        <v>0</v>
      </c>
      <c r="E14" s="34"/>
      <c r="F14" s="38">
        <v>6619649974</v>
      </c>
      <c r="G14" s="34"/>
      <c r="H14" s="38">
        <v>-4177292656</v>
      </c>
      <c r="I14" s="34"/>
      <c r="J14" s="37">
        <f t="shared" si="0"/>
        <v>2442357318</v>
      </c>
      <c r="L14" s="77">
        <f t="shared" si="1"/>
        <v>9.6564875887738558E-2</v>
      </c>
      <c r="N14" s="38">
        <v>4546069360</v>
      </c>
      <c r="O14" s="34"/>
      <c r="P14" s="108">
        <v>-10551767098</v>
      </c>
      <c r="Q14" s="108"/>
      <c r="R14" s="34"/>
      <c r="S14" s="38">
        <v>-7053547086</v>
      </c>
      <c r="T14" s="34"/>
      <c r="U14" s="37">
        <f t="shared" si="2"/>
        <v>-13059244824</v>
      </c>
      <c r="W14" s="80">
        <f t="shared" si="3"/>
        <v>-5.144238360322087E-2</v>
      </c>
      <c r="AB14" s="48"/>
    </row>
    <row r="15" spans="1:28" ht="18.75" x14ac:dyDescent="0.2">
      <c r="A15" s="99" t="s">
        <v>74</v>
      </c>
      <c r="B15" s="99"/>
      <c r="D15" s="39">
        <v>0</v>
      </c>
      <c r="E15" s="34"/>
      <c r="F15" s="38">
        <v>719560752</v>
      </c>
      <c r="G15" s="34"/>
      <c r="H15" s="38">
        <v>959016339</v>
      </c>
      <c r="I15" s="34"/>
      <c r="J15" s="37">
        <f t="shared" si="0"/>
        <v>1678577091</v>
      </c>
      <c r="L15" s="77">
        <f t="shared" si="1"/>
        <v>6.6366860928093005E-2</v>
      </c>
      <c r="N15" s="39">
        <v>0</v>
      </c>
      <c r="O15" s="34"/>
      <c r="P15" s="108">
        <v>719560752</v>
      </c>
      <c r="Q15" s="108"/>
      <c r="R15" s="34"/>
      <c r="S15" s="38">
        <v>959016339</v>
      </c>
      <c r="T15" s="34"/>
      <c r="U15" s="37">
        <f t="shared" si="2"/>
        <v>1678577091</v>
      </c>
      <c r="W15" s="79">
        <f t="shared" si="3"/>
        <v>6.6121745772089666E-3</v>
      </c>
      <c r="AB15" s="48"/>
    </row>
    <row r="16" spans="1:28" ht="18.75" x14ac:dyDescent="0.2">
      <c r="A16" s="99" t="s">
        <v>56</v>
      </c>
      <c r="B16" s="99"/>
      <c r="D16" s="39">
        <v>0</v>
      </c>
      <c r="E16" s="34"/>
      <c r="F16" s="38">
        <v>-737539990</v>
      </c>
      <c r="G16" s="34"/>
      <c r="H16" s="39">
        <v>0</v>
      </c>
      <c r="I16" s="34"/>
      <c r="J16" s="37">
        <f t="shared" si="0"/>
        <v>-737539990</v>
      </c>
      <c r="L16" s="81">
        <f t="shared" si="1"/>
        <v>-2.9160539725986947E-2</v>
      </c>
      <c r="N16" s="38">
        <v>7650000000</v>
      </c>
      <c r="O16" s="34"/>
      <c r="P16" s="108">
        <v>12287196398</v>
      </c>
      <c r="Q16" s="108"/>
      <c r="R16" s="34"/>
      <c r="S16" s="38">
        <v>4509010948</v>
      </c>
      <c r="T16" s="34"/>
      <c r="U16" s="37">
        <f t="shared" si="2"/>
        <v>24446207346</v>
      </c>
      <c r="W16" s="79">
        <f t="shared" si="3"/>
        <v>9.6297388775932177E-2</v>
      </c>
    </row>
    <row r="17" spans="1:23" ht="18.75" x14ac:dyDescent="0.2">
      <c r="A17" s="99" t="s">
        <v>33</v>
      </c>
      <c r="B17" s="99"/>
      <c r="D17" s="39">
        <v>0</v>
      </c>
      <c r="E17" s="34"/>
      <c r="F17" s="38">
        <v>406487649</v>
      </c>
      <c r="G17" s="34"/>
      <c r="H17" s="39">
        <v>0</v>
      </c>
      <c r="I17" s="34"/>
      <c r="J17" s="37">
        <f t="shared" si="0"/>
        <v>406487649</v>
      </c>
      <c r="L17" s="77">
        <f t="shared" si="1"/>
        <v>1.6071534286279904E-2</v>
      </c>
      <c r="N17" s="38">
        <v>470000000</v>
      </c>
      <c r="O17" s="34"/>
      <c r="P17" s="108">
        <v>717351359</v>
      </c>
      <c r="Q17" s="108"/>
      <c r="R17" s="34"/>
      <c r="S17" s="38">
        <v>435120001</v>
      </c>
      <c r="T17" s="34"/>
      <c r="U17" s="37">
        <f t="shared" si="2"/>
        <v>1622471360</v>
      </c>
      <c r="W17" s="79">
        <f t="shared" si="3"/>
        <v>6.3911654319376487E-3</v>
      </c>
    </row>
    <row r="18" spans="1:23" ht="18.75" x14ac:dyDescent="0.2">
      <c r="A18" s="99" t="s">
        <v>19</v>
      </c>
      <c r="B18" s="99"/>
      <c r="D18" s="39">
        <v>0</v>
      </c>
      <c r="E18" s="34"/>
      <c r="F18" s="38">
        <v>428699382</v>
      </c>
      <c r="G18" s="34"/>
      <c r="H18" s="39">
        <v>0</v>
      </c>
      <c r="I18" s="34"/>
      <c r="J18" s="37">
        <f t="shared" si="0"/>
        <v>428699382</v>
      </c>
      <c r="L18" s="77">
        <f t="shared" si="1"/>
        <v>1.6949732256981827E-2</v>
      </c>
      <c r="N18" s="38">
        <v>24500000</v>
      </c>
      <c r="O18" s="34"/>
      <c r="P18" s="108">
        <v>890607360</v>
      </c>
      <c r="Q18" s="108"/>
      <c r="R18" s="34"/>
      <c r="S18" s="38">
        <v>384372112</v>
      </c>
      <c r="T18" s="34"/>
      <c r="U18" s="37">
        <f t="shared" si="2"/>
        <v>1299479472</v>
      </c>
      <c r="W18" s="79">
        <f t="shared" si="3"/>
        <v>5.1188504683121116E-3</v>
      </c>
    </row>
    <row r="19" spans="1:23" ht="18.75" x14ac:dyDescent="0.2">
      <c r="A19" s="99" t="s">
        <v>138</v>
      </c>
      <c r="B19" s="99"/>
      <c r="D19" s="39">
        <v>0</v>
      </c>
      <c r="E19" s="34"/>
      <c r="F19" s="39">
        <v>0</v>
      </c>
      <c r="G19" s="34"/>
      <c r="H19" s="39">
        <v>0</v>
      </c>
      <c r="I19" s="34"/>
      <c r="J19" s="43">
        <f t="shared" si="0"/>
        <v>0</v>
      </c>
      <c r="L19" s="77">
        <f t="shared" si="1"/>
        <v>0</v>
      </c>
      <c r="N19" s="39">
        <v>0</v>
      </c>
      <c r="O19" s="36"/>
      <c r="P19" s="111">
        <v>0</v>
      </c>
      <c r="Q19" s="111"/>
      <c r="R19" s="34"/>
      <c r="S19" s="38">
        <v>-2419306370</v>
      </c>
      <c r="T19" s="34"/>
      <c r="U19" s="37">
        <f t="shared" si="2"/>
        <v>-2419306370</v>
      </c>
      <c r="W19" s="80">
        <f t="shared" si="3"/>
        <v>-9.5300216832243847E-3</v>
      </c>
    </row>
    <row r="20" spans="1:23" ht="18.75" x14ac:dyDescent="0.2">
      <c r="A20" s="99" t="s">
        <v>139</v>
      </c>
      <c r="B20" s="99"/>
      <c r="D20" s="39">
        <v>0</v>
      </c>
      <c r="E20" s="34"/>
      <c r="F20" s="39">
        <v>0</v>
      </c>
      <c r="G20" s="34"/>
      <c r="H20" s="39">
        <v>0</v>
      </c>
      <c r="I20" s="34"/>
      <c r="J20" s="43">
        <f t="shared" si="0"/>
        <v>0</v>
      </c>
      <c r="L20" s="77">
        <f t="shared" si="1"/>
        <v>0</v>
      </c>
      <c r="N20" s="39">
        <v>0</v>
      </c>
      <c r="O20" s="36"/>
      <c r="P20" s="111">
        <v>0</v>
      </c>
      <c r="Q20" s="111"/>
      <c r="R20" s="34"/>
      <c r="S20" s="38">
        <v>84282826</v>
      </c>
      <c r="T20" s="34"/>
      <c r="U20" s="37">
        <f t="shared" si="2"/>
        <v>84282826</v>
      </c>
      <c r="W20" s="79">
        <f t="shared" si="3"/>
        <v>3.3200307710652948E-4</v>
      </c>
    </row>
    <row r="21" spans="1:23" ht="18.75" x14ac:dyDescent="0.2">
      <c r="A21" s="99" t="s">
        <v>140</v>
      </c>
      <c r="B21" s="99"/>
      <c r="D21" s="39">
        <v>0</v>
      </c>
      <c r="E21" s="34"/>
      <c r="F21" s="39">
        <v>0</v>
      </c>
      <c r="G21" s="34"/>
      <c r="H21" s="39">
        <v>0</v>
      </c>
      <c r="I21" s="34"/>
      <c r="J21" s="43">
        <f t="shared" si="0"/>
        <v>0</v>
      </c>
      <c r="L21" s="77">
        <f t="shared" si="1"/>
        <v>0</v>
      </c>
      <c r="N21" s="39">
        <v>0</v>
      </c>
      <c r="O21" s="36"/>
      <c r="P21" s="111">
        <v>0</v>
      </c>
      <c r="Q21" s="111"/>
      <c r="R21" s="34"/>
      <c r="S21" s="38">
        <v>800117</v>
      </c>
      <c r="T21" s="34"/>
      <c r="U21" s="37">
        <f t="shared" si="2"/>
        <v>800117</v>
      </c>
      <c r="W21" s="79">
        <f t="shared" si="3"/>
        <v>3.1517845171120037E-6</v>
      </c>
    </row>
    <row r="22" spans="1:23" ht="18.75" x14ac:dyDescent="0.2">
      <c r="A22" s="99" t="s">
        <v>141</v>
      </c>
      <c r="B22" s="99"/>
      <c r="D22" s="39">
        <v>0</v>
      </c>
      <c r="E22" s="34"/>
      <c r="F22" s="39">
        <v>0</v>
      </c>
      <c r="G22" s="34"/>
      <c r="H22" s="39">
        <v>0</v>
      </c>
      <c r="I22" s="34"/>
      <c r="J22" s="43">
        <f t="shared" si="0"/>
        <v>0</v>
      </c>
      <c r="L22" s="77">
        <f t="shared" si="1"/>
        <v>0</v>
      </c>
      <c r="N22" s="39">
        <v>0</v>
      </c>
      <c r="O22" s="36"/>
      <c r="P22" s="111">
        <v>0</v>
      </c>
      <c r="Q22" s="111"/>
      <c r="R22" s="34"/>
      <c r="S22" s="38">
        <v>-8418</v>
      </c>
      <c r="T22" s="34"/>
      <c r="U22" s="37">
        <f t="shared" si="2"/>
        <v>-8418</v>
      </c>
      <c r="W22" s="79">
        <f t="shared" si="3"/>
        <v>-3.3159802960128141E-8</v>
      </c>
    </row>
    <row r="23" spans="1:23" ht="18.75" x14ac:dyDescent="0.2">
      <c r="A23" s="99" t="s">
        <v>54</v>
      </c>
      <c r="B23" s="99"/>
      <c r="D23" s="39">
        <v>0</v>
      </c>
      <c r="E23" s="34"/>
      <c r="F23" s="38">
        <v>-1022263978</v>
      </c>
      <c r="G23" s="34"/>
      <c r="H23" s="39">
        <v>0</v>
      </c>
      <c r="I23" s="34"/>
      <c r="J23" s="37">
        <f t="shared" si="0"/>
        <v>-1022263978</v>
      </c>
      <c r="L23" s="81">
        <f t="shared" si="1"/>
        <v>-4.0417834619265111E-2</v>
      </c>
      <c r="N23" s="38">
        <v>3662441400</v>
      </c>
      <c r="O23" s="34"/>
      <c r="P23" s="108">
        <v>10944469765</v>
      </c>
      <c r="Q23" s="108"/>
      <c r="R23" s="34"/>
      <c r="S23" s="38">
        <v>6982704260</v>
      </c>
      <c r="T23" s="34"/>
      <c r="U23" s="37">
        <f t="shared" si="2"/>
        <v>21589615425</v>
      </c>
      <c r="W23" s="79">
        <f t="shared" si="3"/>
        <v>8.5044831727006789E-2</v>
      </c>
    </row>
    <row r="24" spans="1:23" ht="18.75" x14ac:dyDescent="0.2">
      <c r="A24" s="99" t="s">
        <v>29</v>
      </c>
      <c r="B24" s="99"/>
      <c r="D24" s="39">
        <v>0</v>
      </c>
      <c r="E24" s="34"/>
      <c r="F24" s="38">
        <v>2095936514</v>
      </c>
      <c r="G24" s="34"/>
      <c r="H24" s="39">
        <v>0</v>
      </c>
      <c r="I24" s="34"/>
      <c r="J24" s="37">
        <f t="shared" si="0"/>
        <v>2095936514</v>
      </c>
      <c r="L24" s="77">
        <f t="shared" si="1"/>
        <v>8.2868238750882645E-2</v>
      </c>
      <c r="N24" s="38">
        <v>1656000000</v>
      </c>
      <c r="O24" s="34"/>
      <c r="P24" s="108">
        <v>7964119292</v>
      </c>
      <c r="Q24" s="108"/>
      <c r="R24" s="34"/>
      <c r="S24" s="38">
        <v>5086820811</v>
      </c>
      <c r="T24" s="34"/>
      <c r="U24" s="37">
        <f t="shared" si="2"/>
        <v>14706940103</v>
      </c>
      <c r="W24" s="79">
        <f t="shared" si="3"/>
        <v>5.7932909950331034E-2</v>
      </c>
    </row>
    <row r="25" spans="1:23" ht="18.75" x14ac:dyDescent="0.2">
      <c r="A25" s="99" t="s">
        <v>142</v>
      </c>
      <c r="B25" s="99"/>
      <c r="D25" s="39">
        <v>0</v>
      </c>
      <c r="E25" s="34"/>
      <c r="F25" s="38">
        <v>0</v>
      </c>
      <c r="G25" s="34"/>
      <c r="H25" s="39">
        <v>0</v>
      </c>
      <c r="I25" s="34"/>
      <c r="J25" s="43">
        <f t="shared" si="0"/>
        <v>0</v>
      </c>
      <c r="L25" s="77">
        <f t="shared" si="1"/>
        <v>0</v>
      </c>
      <c r="N25" s="39">
        <v>0</v>
      </c>
      <c r="O25" s="34"/>
      <c r="P25" s="111">
        <v>0</v>
      </c>
      <c r="Q25" s="111"/>
      <c r="R25" s="34"/>
      <c r="S25" s="38">
        <v>1709895</v>
      </c>
      <c r="T25" s="34"/>
      <c r="U25" s="37">
        <f t="shared" si="2"/>
        <v>1709895</v>
      </c>
      <c r="W25" s="79">
        <f t="shared" si="3"/>
        <v>6.7355406607873966E-6</v>
      </c>
    </row>
    <row r="26" spans="1:23" ht="18.75" x14ac:dyDescent="0.2">
      <c r="A26" s="99" t="s">
        <v>22</v>
      </c>
      <c r="B26" s="99"/>
      <c r="D26" s="39">
        <v>0</v>
      </c>
      <c r="E26" s="34"/>
      <c r="F26" s="38">
        <v>-1314084047</v>
      </c>
      <c r="G26" s="34"/>
      <c r="H26" s="39">
        <v>0</v>
      </c>
      <c r="I26" s="34"/>
      <c r="J26" s="37">
        <f t="shared" si="0"/>
        <v>-1314084047</v>
      </c>
      <c r="L26" s="81">
        <f t="shared" si="1"/>
        <v>-5.1955691318960481E-2</v>
      </c>
      <c r="N26" s="38">
        <v>700000000</v>
      </c>
      <c r="O26" s="34"/>
      <c r="P26" s="108">
        <v>2335141025</v>
      </c>
      <c r="Q26" s="108"/>
      <c r="R26" s="34"/>
      <c r="S26" s="38">
        <v>764989043</v>
      </c>
      <c r="T26" s="34"/>
      <c r="U26" s="37">
        <f t="shared" si="2"/>
        <v>3800130068</v>
      </c>
      <c r="W26" s="79">
        <f t="shared" si="3"/>
        <v>1.4969299629096976E-2</v>
      </c>
    </row>
    <row r="27" spans="1:23" ht="18.75" x14ac:dyDescent="0.2">
      <c r="A27" s="99" t="s">
        <v>143</v>
      </c>
      <c r="B27" s="99"/>
      <c r="D27" s="39">
        <v>0</v>
      </c>
      <c r="E27" s="34"/>
      <c r="F27" s="38">
        <v>0</v>
      </c>
      <c r="G27" s="34"/>
      <c r="H27" s="39">
        <v>0</v>
      </c>
      <c r="I27" s="34"/>
      <c r="J27" s="43">
        <f t="shared" si="0"/>
        <v>0</v>
      </c>
      <c r="L27" s="77">
        <f t="shared" si="1"/>
        <v>0</v>
      </c>
      <c r="N27" s="39">
        <v>0</v>
      </c>
      <c r="O27" s="34"/>
      <c r="P27" s="111">
        <v>0</v>
      </c>
      <c r="Q27" s="111"/>
      <c r="R27" s="34"/>
      <c r="S27" s="38">
        <v>19796432</v>
      </c>
      <c r="T27" s="34"/>
      <c r="U27" s="37">
        <f t="shared" si="2"/>
        <v>19796432</v>
      </c>
      <c r="W27" s="79">
        <f t="shared" si="3"/>
        <v>7.798120508833161E-5</v>
      </c>
    </row>
    <row r="28" spans="1:23" ht="18.75" x14ac:dyDescent="0.2">
      <c r="A28" s="99" t="s">
        <v>68</v>
      </c>
      <c r="B28" s="99"/>
      <c r="D28" s="39">
        <v>0</v>
      </c>
      <c r="E28" s="34"/>
      <c r="F28" s="38">
        <v>220647259</v>
      </c>
      <c r="G28" s="34"/>
      <c r="H28" s="39">
        <v>0</v>
      </c>
      <c r="I28" s="34"/>
      <c r="J28" s="37">
        <f t="shared" si="0"/>
        <v>220647259</v>
      </c>
      <c r="L28" s="77">
        <f t="shared" si="1"/>
        <v>8.7238566704696662E-3</v>
      </c>
      <c r="N28" s="38">
        <v>150000000</v>
      </c>
      <c r="O28" s="34"/>
      <c r="P28" s="108">
        <v>852594104</v>
      </c>
      <c r="Q28" s="108"/>
      <c r="R28" s="34"/>
      <c r="S28" s="38">
        <v>361834211</v>
      </c>
      <c r="T28" s="34"/>
      <c r="U28" s="37">
        <f t="shared" si="2"/>
        <v>1364428315</v>
      </c>
      <c r="W28" s="79">
        <f t="shared" si="3"/>
        <v>5.3746939984105077E-3</v>
      </c>
    </row>
    <row r="29" spans="1:23" ht="18.75" x14ac:dyDescent="0.2">
      <c r="A29" s="99" t="s">
        <v>144</v>
      </c>
      <c r="B29" s="99"/>
      <c r="D29" s="39">
        <v>0</v>
      </c>
      <c r="E29" s="34"/>
      <c r="F29" s="38">
        <v>0</v>
      </c>
      <c r="G29" s="34"/>
      <c r="H29" s="39">
        <v>0</v>
      </c>
      <c r="I29" s="34"/>
      <c r="J29" s="43">
        <f t="shared" si="0"/>
        <v>0</v>
      </c>
      <c r="L29" s="77">
        <f t="shared" si="1"/>
        <v>0</v>
      </c>
      <c r="N29" s="39">
        <v>0</v>
      </c>
      <c r="O29" s="34"/>
      <c r="P29" s="111">
        <v>0</v>
      </c>
      <c r="Q29" s="111"/>
      <c r="R29" s="34"/>
      <c r="S29" s="38">
        <v>-352631914</v>
      </c>
      <c r="T29" s="34"/>
      <c r="U29" s="37">
        <f t="shared" si="2"/>
        <v>-352631914</v>
      </c>
      <c r="W29" s="80">
        <f t="shared" si="3"/>
        <v>-1.3890716067584761E-3</v>
      </c>
    </row>
    <row r="30" spans="1:23" ht="18.75" x14ac:dyDescent="0.2">
      <c r="A30" s="99" t="s">
        <v>47</v>
      </c>
      <c r="B30" s="99"/>
      <c r="D30" s="39">
        <v>0</v>
      </c>
      <c r="E30" s="34"/>
      <c r="F30" s="38">
        <v>436230839</v>
      </c>
      <c r="G30" s="34"/>
      <c r="H30" s="39">
        <v>0</v>
      </c>
      <c r="I30" s="34"/>
      <c r="J30" s="37">
        <f t="shared" si="0"/>
        <v>436230839</v>
      </c>
      <c r="L30" s="77">
        <f t="shared" si="1"/>
        <v>1.7247507772914273E-2</v>
      </c>
      <c r="N30" s="38">
        <v>1434000000</v>
      </c>
      <c r="O30" s="34"/>
      <c r="P30" s="108">
        <v>-4162244460</v>
      </c>
      <c r="Q30" s="108"/>
      <c r="R30" s="34"/>
      <c r="S30" s="38">
        <v>-278334000</v>
      </c>
      <c r="T30" s="34"/>
      <c r="U30" s="37">
        <f t="shared" si="2"/>
        <v>-3006578460</v>
      </c>
      <c r="W30" s="80">
        <f t="shared" si="3"/>
        <v>-1.1843377205721728E-2</v>
      </c>
    </row>
    <row r="31" spans="1:23" ht="18.75" x14ac:dyDescent="0.2">
      <c r="A31" s="99" t="s">
        <v>145</v>
      </c>
      <c r="B31" s="99"/>
      <c r="D31" s="39">
        <v>0</v>
      </c>
      <c r="E31" s="34"/>
      <c r="F31" s="38">
        <v>0</v>
      </c>
      <c r="G31" s="34"/>
      <c r="H31" s="39">
        <v>0</v>
      </c>
      <c r="I31" s="34"/>
      <c r="J31" s="43">
        <f t="shared" si="0"/>
        <v>0</v>
      </c>
      <c r="L31" s="77">
        <f t="shared" si="1"/>
        <v>0</v>
      </c>
      <c r="N31" s="39">
        <v>0</v>
      </c>
      <c r="O31" s="34"/>
      <c r="P31" s="111">
        <v>0</v>
      </c>
      <c r="Q31" s="111"/>
      <c r="R31" s="34"/>
      <c r="S31" s="38">
        <v>200936351</v>
      </c>
      <c r="T31" s="34"/>
      <c r="U31" s="37">
        <f t="shared" si="2"/>
        <v>200936351</v>
      </c>
      <c r="W31" s="79">
        <f t="shared" si="3"/>
        <v>7.915193403049592E-4</v>
      </c>
    </row>
    <row r="32" spans="1:23" ht="18.75" x14ac:dyDescent="0.2">
      <c r="A32" s="99" t="s">
        <v>146</v>
      </c>
      <c r="B32" s="99"/>
      <c r="D32" s="39">
        <v>0</v>
      </c>
      <c r="E32" s="34"/>
      <c r="F32" s="38">
        <v>0</v>
      </c>
      <c r="G32" s="34"/>
      <c r="H32" s="39">
        <v>0</v>
      </c>
      <c r="I32" s="34"/>
      <c r="J32" s="43">
        <f t="shared" si="0"/>
        <v>0</v>
      </c>
      <c r="L32" s="77">
        <f t="shared" si="1"/>
        <v>0</v>
      </c>
      <c r="N32" s="39">
        <v>0</v>
      </c>
      <c r="O32" s="34"/>
      <c r="P32" s="111">
        <v>0</v>
      </c>
      <c r="Q32" s="111"/>
      <c r="R32" s="34"/>
      <c r="S32" s="38">
        <v>-141254493</v>
      </c>
      <c r="T32" s="34"/>
      <c r="U32" s="37">
        <f t="shared" si="2"/>
        <v>-141254493</v>
      </c>
      <c r="W32" s="80">
        <f t="shared" si="3"/>
        <v>-5.5642327810795909E-4</v>
      </c>
    </row>
    <row r="33" spans="1:23" ht="18.75" x14ac:dyDescent="0.2">
      <c r="A33" s="99" t="s">
        <v>147</v>
      </c>
      <c r="B33" s="99"/>
      <c r="D33" s="39">
        <v>0</v>
      </c>
      <c r="E33" s="34"/>
      <c r="F33" s="38">
        <v>0</v>
      </c>
      <c r="G33" s="34"/>
      <c r="H33" s="39">
        <v>0</v>
      </c>
      <c r="I33" s="34"/>
      <c r="J33" s="43">
        <f t="shared" si="0"/>
        <v>0</v>
      </c>
      <c r="L33" s="77">
        <f t="shared" si="1"/>
        <v>0</v>
      </c>
      <c r="N33" s="38">
        <v>84375000</v>
      </c>
      <c r="O33" s="34"/>
      <c r="P33" s="111">
        <v>0</v>
      </c>
      <c r="Q33" s="111"/>
      <c r="R33" s="34"/>
      <c r="S33" s="38">
        <v>679988818</v>
      </c>
      <c r="T33" s="34"/>
      <c r="U33" s="37">
        <f t="shared" si="2"/>
        <v>764363818</v>
      </c>
      <c r="W33" s="79">
        <f t="shared" si="3"/>
        <v>3.0109472077371404E-3</v>
      </c>
    </row>
    <row r="34" spans="1:23" ht="18.75" x14ac:dyDescent="0.2">
      <c r="A34" s="99" t="s">
        <v>21</v>
      </c>
      <c r="B34" s="99"/>
      <c r="D34" s="39">
        <v>0</v>
      </c>
      <c r="E34" s="34"/>
      <c r="F34" s="38">
        <v>42333474</v>
      </c>
      <c r="G34" s="34"/>
      <c r="H34" s="39">
        <v>0</v>
      </c>
      <c r="I34" s="34"/>
      <c r="J34" s="37">
        <f t="shared" si="0"/>
        <v>42333474</v>
      </c>
      <c r="L34" s="77">
        <f t="shared" si="1"/>
        <v>1.6737627342973437E-3</v>
      </c>
      <c r="N34" s="38">
        <v>2900616000</v>
      </c>
      <c r="O34" s="34"/>
      <c r="P34" s="108">
        <v>152828164</v>
      </c>
      <c r="Q34" s="108"/>
      <c r="R34" s="34"/>
      <c r="S34" s="38">
        <v>131215039</v>
      </c>
      <c r="T34" s="34"/>
      <c r="U34" s="37">
        <f t="shared" si="2"/>
        <v>3184659203</v>
      </c>
      <c r="W34" s="79">
        <f t="shared" si="3"/>
        <v>1.2544864773893886E-2</v>
      </c>
    </row>
    <row r="35" spans="1:23" ht="18.75" x14ac:dyDescent="0.2">
      <c r="A35" s="99" t="s">
        <v>148</v>
      </c>
      <c r="B35" s="99"/>
      <c r="D35" s="39">
        <v>0</v>
      </c>
      <c r="E35" s="34"/>
      <c r="F35" s="38">
        <v>0</v>
      </c>
      <c r="G35" s="34"/>
      <c r="H35" s="39">
        <v>0</v>
      </c>
      <c r="I35" s="34"/>
      <c r="J35" s="43">
        <f t="shared" si="0"/>
        <v>0</v>
      </c>
      <c r="L35" s="77">
        <f t="shared" si="1"/>
        <v>0</v>
      </c>
      <c r="N35" s="39">
        <v>0</v>
      </c>
      <c r="O35" s="36"/>
      <c r="P35" s="111">
        <v>0</v>
      </c>
      <c r="Q35" s="111"/>
      <c r="R35" s="34"/>
      <c r="S35" s="38">
        <v>-68235246</v>
      </c>
      <c r="T35" s="34"/>
      <c r="U35" s="37">
        <f t="shared" si="2"/>
        <v>-68235246</v>
      </c>
      <c r="W35" s="80">
        <f t="shared" si="3"/>
        <v>-2.6878917941267186E-4</v>
      </c>
    </row>
    <row r="36" spans="1:23" ht="18.75" x14ac:dyDescent="0.2">
      <c r="A36" s="99" t="s">
        <v>32</v>
      </c>
      <c r="B36" s="99"/>
      <c r="D36" s="39">
        <v>0</v>
      </c>
      <c r="E36" s="34"/>
      <c r="F36" s="38">
        <v>792000744</v>
      </c>
      <c r="G36" s="34"/>
      <c r="H36" s="39">
        <v>0</v>
      </c>
      <c r="I36" s="34"/>
      <c r="J36" s="37">
        <f t="shared" si="0"/>
        <v>792000744</v>
      </c>
      <c r="L36" s="77">
        <f t="shared" si="1"/>
        <v>3.1313785654420202E-2</v>
      </c>
      <c r="N36" s="38">
        <v>1884510870</v>
      </c>
      <c r="O36" s="34"/>
      <c r="P36" s="108">
        <v>1066728146</v>
      </c>
      <c r="Q36" s="108"/>
      <c r="R36" s="34"/>
      <c r="S36" s="38">
        <v>639295292</v>
      </c>
      <c r="T36" s="34"/>
      <c r="U36" s="37">
        <f t="shared" si="2"/>
        <v>3590534308</v>
      </c>
      <c r="W36" s="79">
        <f t="shared" si="3"/>
        <v>1.4143669538472327E-2</v>
      </c>
    </row>
    <row r="37" spans="1:23" ht="18.75" x14ac:dyDescent="0.2">
      <c r="A37" s="99" t="s">
        <v>36</v>
      </c>
      <c r="B37" s="99"/>
      <c r="D37" s="39">
        <v>0</v>
      </c>
      <c r="E37" s="34"/>
      <c r="F37" s="38">
        <v>2318240839</v>
      </c>
      <c r="G37" s="34"/>
      <c r="H37" s="39">
        <v>0</v>
      </c>
      <c r="I37" s="34"/>
      <c r="J37" s="37">
        <f t="shared" si="0"/>
        <v>2318240839</v>
      </c>
      <c r="L37" s="77">
        <f t="shared" si="1"/>
        <v>9.1657611785992521E-2</v>
      </c>
      <c r="N37" s="38">
        <v>4600000000</v>
      </c>
      <c r="O37" s="34"/>
      <c r="P37" s="108">
        <v>5105251658</v>
      </c>
      <c r="Q37" s="108"/>
      <c r="R37" s="34"/>
      <c r="S37" s="38">
        <v>10127133094</v>
      </c>
      <c r="T37" s="34"/>
      <c r="U37" s="37">
        <f t="shared" si="2"/>
        <v>19832384752</v>
      </c>
      <c r="W37" s="79">
        <f t="shared" si="3"/>
        <v>7.8122828534779018E-2</v>
      </c>
    </row>
    <row r="38" spans="1:23" ht="18.75" x14ac:dyDescent="0.2">
      <c r="A38" s="99" t="s">
        <v>149</v>
      </c>
      <c r="B38" s="99"/>
      <c r="D38" s="39">
        <v>0</v>
      </c>
      <c r="E38" s="34"/>
      <c r="F38" s="38">
        <v>0</v>
      </c>
      <c r="G38" s="34"/>
      <c r="H38" s="39">
        <v>0</v>
      </c>
      <c r="I38" s="34"/>
      <c r="J38" s="43">
        <f t="shared" si="0"/>
        <v>0</v>
      </c>
      <c r="L38" s="77">
        <f t="shared" si="1"/>
        <v>0</v>
      </c>
      <c r="N38" s="39">
        <v>0</v>
      </c>
      <c r="O38" s="36"/>
      <c r="P38" s="111">
        <v>0</v>
      </c>
      <c r="Q38" s="111"/>
      <c r="R38" s="34"/>
      <c r="S38" s="38">
        <v>-681818808</v>
      </c>
      <c r="T38" s="34"/>
      <c r="U38" s="37">
        <f t="shared" si="2"/>
        <v>-681818808</v>
      </c>
      <c r="W38" s="80">
        <f t="shared" si="3"/>
        <v>-2.6857896564254501E-3</v>
      </c>
    </row>
    <row r="39" spans="1:23" ht="18.75" x14ac:dyDescent="0.2">
      <c r="A39" s="99" t="s">
        <v>31</v>
      </c>
      <c r="B39" s="99"/>
      <c r="D39" s="39">
        <v>0</v>
      </c>
      <c r="E39" s="34"/>
      <c r="F39" s="38">
        <v>-865392760</v>
      </c>
      <c r="G39" s="34"/>
      <c r="H39" s="39">
        <v>0</v>
      </c>
      <c r="I39" s="34"/>
      <c r="J39" s="37">
        <f t="shared" si="0"/>
        <v>-865392760</v>
      </c>
      <c r="L39" s="81">
        <f t="shared" si="1"/>
        <v>-3.4215527698452645E-2</v>
      </c>
      <c r="N39" s="38">
        <v>640000000</v>
      </c>
      <c r="O39" s="34"/>
      <c r="P39" s="108">
        <v>-3754679859</v>
      </c>
      <c r="Q39" s="108"/>
      <c r="R39" s="34"/>
      <c r="S39" s="38">
        <v>56195522</v>
      </c>
      <c r="T39" s="34"/>
      <c r="U39" s="37">
        <f t="shared" si="2"/>
        <v>-3058484337</v>
      </c>
      <c r="W39" s="80">
        <f t="shared" si="3"/>
        <v>-1.204784247702045E-2</v>
      </c>
    </row>
    <row r="40" spans="1:23" ht="18.75" x14ac:dyDescent="0.2">
      <c r="A40" s="99" t="s">
        <v>55</v>
      </c>
      <c r="B40" s="99"/>
      <c r="D40" s="39">
        <v>0</v>
      </c>
      <c r="E40" s="34"/>
      <c r="F40" s="38">
        <v>-949657470</v>
      </c>
      <c r="G40" s="34"/>
      <c r="H40" s="39">
        <v>0</v>
      </c>
      <c r="I40" s="34"/>
      <c r="J40" s="37">
        <f t="shared" si="0"/>
        <v>-949657470</v>
      </c>
      <c r="L40" s="81">
        <f t="shared" si="1"/>
        <v>-3.7547149653560152E-2</v>
      </c>
      <c r="N40" s="39">
        <v>0</v>
      </c>
      <c r="O40" s="34"/>
      <c r="P40" s="108">
        <v>-1913724370</v>
      </c>
      <c r="Q40" s="108"/>
      <c r="R40" s="34"/>
      <c r="S40" s="38">
        <v>-380072906</v>
      </c>
      <c r="T40" s="34"/>
      <c r="U40" s="37">
        <f t="shared" si="2"/>
        <v>-2293797276</v>
      </c>
      <c r="W40" s="80">
        <f t="shared" si="3"/>
        <v>-9.0356219651507082E-3</v>
      </c>
    </row>
    <row r="41" spans="1:23" ht="18.75" x14ac:dyDescent="0.2">
      <c r="A41" s="99" t="s">
        <v>52</v>
      </c>
      <c r="B41" s="99"/>
      <c r="D41" s="39">
        <v>0</v>
      </c>
      <c r="E41" s="34"/>
      <c r="F41" s="38">
        <v>0</v>
      </c>
      <c r="G41" s="34"/>
      <c r="H41" s="39">
        <v>0</v>
      </c>
      <c r="I41" s="34"/>
      <c r="J41" s="43">
        <f t="shared" si="0"/>
        <v>0</v>
      </c>
      <c r="L41" s="77">
        <f t="shared" si="1"/>
        <v>0</v>
      </c>
      <c r="N41" s="38">
        <v>2310000000</v>
      </c>
      <c r="O41" s="34"/>
      <c r="P41" s="111">
        <v>0</v>
      </c>
      <c r="Q41" s="111"/>
      <c r="R41" s="34"/>
      <c r="S41" s="38">
        <v>849818534</v>
      </c>
      <c r="T41" s="34"/>
      <c r="U41" s="37">
        <f t="shared" si="2"/>
        <v>3159818534</v>
      </c>
      <c r="W41" s="79">
        <f t="shared" si="3"/>
        <v>1.2447013539700756E-2</v>
      </c>
    </row>
    <row r="42" spans="1:23" ht="18.75" x14ac:dyDescent="0.2">
      <c r="A42" s="99" t="s">
        <v>25</v>
      </c>
      <c r="B42" s="99"/>
      <c r="D42" s="39">
        <v>0</v>
      </c>
      <c r="E42" s="34"/>
      <c r="F42" s="38">
        <v>1022360158</v>
      </c>
      <c r="G42" s="34"/>
      <c r="H42" s="39">
        <v>0</v>
      </c>
      <c r="I42" s="34"/>
      <c r="J42" s="37">
        <f t="shared" si="0"/>
        <v>1022360158</v>
      </c>
      <c r="L42" s="77">
        <f t="shared" si="1"/>
        <v>4.042163734284468E-2</v>
      </c>
      <c r="N42" s="38">
        <v>1384601520</v>
      </c>
      <c r="O42" s="34"/>
      <c r="P42" s="108">
        <v>11054286360</v>
      </c>
      <c r="Q42" s="108"/>
      <c r="R42" s="34"/>
      <c r="S42" s="38">
        <v>-2465</v>
      </c>
      <c r="T42" s="34"/>
      <c r="U42" s="37">
        <f t="shared" si="2"/>
        <v>12438885415</v>
      </c>
      <c r="W42" s="79">
        <f t="shared" si="3"/>
        <v>4.8998692017701559E-2</v>
      </c>
    </row>
    <row r="43" spans="1:23" ht="18.75" x14ac:dyDescent="0.2">
      <c r="A43" s="99" t="s">
        <v>24</v>
      </c>
      <c r="B43" s="99"/>
      <c r="D43" s="39">
        <v>0</v>
      </c>
      <c r="E43" s="34"/>
      <c r="F43" s="38">
        <v>-1177419250</v>
      </c>
      <c r="G43" s="34"/>
      <c r="H43" s="39">
        <v>0</v>
      </c>
      <c r="I43" s="34"/>
      <c r="J43" s="37">
        <f t="shared" si="0"/>
        <v>-1177419250</v>
      </c>
      <c r="L43" s="81">
        <f t="shared" si="1"/>
        <v>-4.6552297203256404E-2</v>
      </c>
      <c r="N43" s="38">
        <v>1800000000</v>
      </c>
      <c r="O43" s="34"/>
      <c r="P43" s="108">
        <v>8307067786</v>
      </c>
      <c r="Q43" s="108"/>
      <c r="R43" s="34"/>
      <c r="S43" s="38">
        <v>8249809512</v>
      </c>
      <c r="T43" s="34"/>
      <c r="U43" s="37">
        <f t="shared" si="2"/>
        <v>18356877298</v>
      </c>
      <c r="W43" s="79">
        <f t="shared" si="3"/>
        <v>7.2310576641117771E-2</v>
      </c>
    </row>
    <row r="44" spans="1:23" ht="18.75" x14ac:dyDescent="0.2">
      <c r="A44" s="99" t="s">
        <v>150</v>
      </c>
      <c r="B44" s="99"/>
      <c r="D44" s="39">
        <v>0</v>
      </c>
      <c r="E44" s="34"/>
      <c r="F44" s="38">
        <v>0</v>
      </c>
      <c r="G44" s="34"/>
      <c r="H44" s="39">
        <v>0</v>
      </c>
      <c r="I44" s="34"/>
      <c r="J44" s="43">
        <f t="shared" si="0"/>
        <v>0</v>
      </c>
      <c r="L44" s="77">
        <f t="shared" si="1"/>
        <v>0</v>
      </c>
      <c r="N44" s="38">
        <v>0</v>
      </c>
      <c r="O44" s="34"/>
      <c r="P44" s="108">
        <v>0</v>
      </c>
      <c r="Q44" s="108"/>
      <c r="R44" s="34"/>
      <c r="S44" s="38">
        <v>208414929</v>
      </c>
      <c r="T44" s="34"/>
      <c r="U44" s="37">
        <f t="shared" si="2"/>
        <v>208414929</v>
      </c>
      <c r="W44" s="79">
        <f t="shared" si="3"/>
        <v>8.209786148240789E-4</v>
      </c>
    </row>
    <row r="45" spans="1:23" ht="18.75" x14ac:dyDescent="0.2">
      <c r="A45" s="99" t="s">
        <v>23</v>
      </c>
      <c r="B45" s="99"/>
      <c r="D45" s="39">
        <v>0</v>
      </c>
      <c r="E45" s="34"/>
      <c r="F45" s="38">
        <v>-834633000</v>
      </c>
      <c r="G45" s="34"/>
      <c r="H45" s="39">
        <v>0</v>
      </c>
      <c r="I45" s="34"/>
      <c r="J45" s="37">
        <f t="shared" si="0"/>
        <v>-834633000</v>
      </c>
      <c r="L45" s="81">
        <f t="shared" si="1"/>
        <v>-3.2999361503258509E-2</v>
      </c>
      <c r="N45" s="38">
        <v>900000000</v>
      </c>
      <c r="O45" s="34"/>
      <c r="P45" s="108">
        <v>-3420848794</v>
      </c>
      <c r="Q45" s="108"/>
      <c r="R45" s="34"/>
      <c r="S45" s="38">
        <v>-393570575</v>
      </c>
      <c r="T45" s="34"/>
      <c r="U45" s="37">
        <f t="shared" si="2"/>
        <v>-2914419369</v>
      </c>
      <c r="W45" s="80">
        <f t="shared" si="3"/>
        <v>-1.1480348303542526E-2</v>
      </c>
    </row>
    <row r="46" spans="1:23" ht="18.75" x14ac:dyDescent="0.2">
      <c r="A46" s="99" t="s">
        <v>20</v>
      </c>
      <c r="B46" s="99"/>
      <c r="D46" s="39">
        <v>0</v>
      </c>
      <c r="E46" s="34"/>
      <c r="F46" s="38">
        <v>200693599</v>
      </c>
      <c r="G46" s="34"/>
      <c r="H46" s="39">
        <v>0</v>
      </c>
      <c r="I46" s="34"/>
      <c r="J46" s="37">
        <f t="shared" si="0"/>
        <v>200693599</v>
      </c>
      <c r="L46" s="77">
        <f t="shared" si="1"/>
        <v>7.9349374213468667E-3</v>
      </c>
      <c r="N46" s="39">
        <v>0</v>
      </c>
      <c r="O46" s="34"/>
      <c r="P46" s="108">
        <v>5395794902</v>
      </c>
      <c r="Q46" s="108"/>
      <c r="R46" s="34"/>
      <c r="S46" s="38">
        <v>3608787908</v>
      </c>
      <c r="T46" s="34"/>
      <c r="U46" s="37">
        <f t="shared" si="2"/>
        <v>9004582810</v>
      </c>
      <c r="W46" s="79">
        <f t="shared" si="3"/>
        <v>3.5470443302180681E-2</v>
      </c>
    </row>
    <row r="47" spans="1:23" ht="18.75" x14ac:dyDescent="0.2">
      <c r="A47" s="99" t="s">
        <v>53</v>
      </c>
      <c r="B47" s="99"/>
      <c r="D47" s="39">
        <v>0</v>
      </c>
      <c r="E47" s="34"/>
      <c r="F47" s="38">
        <v>-2264770400</v>
      </c>
      <c r="G47" s="34"/>
      <c r="H47" s="39">
        <v>0</v>
      </c>
      <c r="I47" s="34"/>
      <c r="J47" s="37">
        <f t="shared" si="0"/>
        <v>-2264770400</v>
      </c>
      <c r="L47" s="81">
        <f t="shared" si="1"/>
        <v>-8.954352050719222E-2</v>
      </c>
      <c r="N47" s="39">
        <v>0</v>
      </c>
      <c r="O47" s="34"/>
      <c r="P47" s="108">
        <v>31413643600</v>
      </c>
      <c r="Q47" s="108"/>
      <c r="R47" s="34"/>
      <c r="S47" s="38">
        <v>1835057666</v>
      </c>
      <c r="T47" s="34"/>
      <c r="U47" s="37">
        <f t="shared" si="2"/>
        <v>33248701266</v>
      </c>
      <c r="W47" s="79">
        <f t="shared" si="3"/>
        <v>0.13097177270856772</v>
      </c>
    </row>
    <row r="48" spans="1:23" ht="18.75" x14ac:dyDescent="0.2">
      <c r="A48" s="99" t="s">
        <v>151</v>
      </c>
      <c r="B48" s="99"/>
      <c r="D48" s="39">
        <v>0</v>
      </c>
      <c r="E48" s="34"/>
      <c r="F48" s="38">
        <v>0</v>
      </c>
      <c r="G48" s="34"/>
      <c r="H48" s="39">
        <v>0</v>
      </c>
      <c r="I48" s="34"/>
      <c r="J48" s="43">
        <f t="shared" si="0"/>
        <v>0</v>
      </c>
      <c r="L48" s="77">
        <f t="shared" si="1"/>
        <v>0</v>
      </c>
      <c r="N48" s="38">
        <v>29500000</v>
      </c>
      <c r="O48" s="34"/>
      <c r="P48" s="111">
        <v>0</v>
      </c>
      <c r="Q48" s="111"/>
      <c r="R48" s="34"/>
      <c r="S48" s="38">
        <v>321418776</v>
      </c>
      <c r="T48" s="34"/>
      <c r="U48" s="37">
        <f t="shared" si="2"/>
        <v>350918776</v>
      </c>
      <c r="W48" s="79">
        <f t="shared" si="3"/>
        <v>1.3823232914194992E-3</v>
      </c>
    </row>
    <row r="49" spans="1:23" ht="18.75" x14ac:dyDescent="0.2">
      <c r="A49" s="99" t="s">
        <v>152</v>
      </c>
      <c r="B49" s="99"/>
      <c r="D49" s="39">
        <v>0</v>
      </c>
      <c r="E49" s="34"/>
      <c r="F49" s="38">
        <v>0</v>
      </c>
      <c r="G49" s="34"/>
      <c r="H49" s="39">
        <v>0</v>
      </c>
      <c r="I49" s="34"/>
      <c r="J49" s="43">
        <f t="shared" si="0"/>
        <v>0</v>
      </c>
      <c r="L49" s="77">
        <f t="shared" si="1"/>
        <v>0</v>
      </c>
      <c r="N49" s="39">
        <v>0</v>
      </c>
      <c r="O49" s="34"/>
      <c r="P49" s="111">
        <v>0</v>
      </c>
      <c r="Q49" s="111"/>
      <c r="R49" s="34"/>
      <c r="S49" s="38">
        <v>-4572629873</v>
      </c>
      <c r="T49" s="34"/>
      <c r="U49" s="37">
        <f t="shared" si="2"/>
        <v>-4572629873</v>
      </c>
      <c r="W49" s="80">
        <f t="shared" si="3"/>
        <v>-1.8012295747003537E-2</v>
      </c>
    </row>
    <row r="50" spans="1:23" ht="18.75" x14ac:dyDescent="0.2">
      <c r="A50" s="99" t="s">
        <v>153</v>
      </c>
      <c r="B50" s="99"/>
      <c r="D50" s="39">
        <v>0</v>
      </c>
      <c r="E50" s="34"/>
      <c r="F50" s="38">
        <v>0</v>
      </c>
      <c r="G50" s="34"/>
      <c r="H50" s="39">
        <v>0</v>
      </c>
      <c r="I50" s="34"/>
      <c r="J50" s="43">
        <f t="shared" si="0"/>
        <v>0</v>
      </c>
      <c r="L50" s="77">
        <f t="shared" si="1"/>
        <v>0</v>
      </c>
      <c r="N50" s="39">
        <v>0</v>
      </c>
      <c r="O50" s="34"/>
      <c r="P50" s="111">
        <v>0</v>
      </c>
      <c r="Q50" s="111"/>
      <c r="R50" s="34"/>
      <c r="S50" s="38">
        <v>2924495258</v>
      </c>
      <c r="T50" s="34"/>
      <c r="U50" s="37">
        <f t="shared" si="2"/>
        <v>2924495258</v>
      </c>
      <c r="W50" s="79">
        <f t="shared" si="3"/>
        <v>1.1520038787492172E-2</v>
      </c>
    </row>
    <row r="51" spans="1:23" ht="18.75" x14ac:dyDescent="0.2">
      <c r="A51" s="99" t="s">
        <v>154</v>
      </c>
      <c r="B51" s="99"/>
      <c r="D51" s="39">
        <v>0</v>
      </c>
      <c r="E51" s="34"/>
      <c r="F51" s="38">
        <v>0</v>
      </c>
      <c r="G51" s="34"/>
      <c r="H51" s="39">
        <v>0</v>
      </c>
      <c r="I51" s="34"/>
      <c r="J51" s="43">
        <f t="shared" si="0"/>
        <v>0</v>
      </c>
      <c r="L51" s="77">
        <f t="shared" si="1"/>
        <v>0</v>
      </c>
      <c r="N51" s="39">
        <v>0</v>
      </c>
      <c r="O51" s="36"/>
      <c r="P51" s="111">
        <v>0</v>
      </c>
      <c r="Q51" s="111"/>
      <c r="R51" s="34"/>
      <c r="S51" s="38">
        <v>-1257473127</v>
      </c>
      <c r="T51" s="34"/>
      <c r="U51" s="37">
        <f t="shared" si="2"/>
        <v>-1257473127</v>
      </c>
      <c r="W51" s="80">
        <f t="shared" si="3"/>
        <v>-4.9533809834849361E-3</v>
      </c>
    </row>
    <row r="52" spans="1:23" ht="18.75" x14ac:dyDescent="0.2">
      <c r="A52" s="99" t="s">
        <v>34</v>
      </c>
      <c r="B52" s="99"/>
      <c r="D52" s="39">
        <v>0</v>
      </c>
      <c r="E52" s="34"/>
      <c r="F52" s="38">
        <v>3798088624</v>
      </c>
      <c r="G52" s="34"/>
      <c r="H52" s="39">
        <v>0</v>
      </c>
      <c r="I52" s="34"/>
      <c r="J52" s="37">
        <f t="shared" si="0"/>
        <v>3798088624</v>
      </c>
      <c r="L52" s="77">
        <f t="shared" si="1"/>
        <v>0.150167198666707</v>
      </c>
      <c r="N52" s="38">
        <v>2350000000</v>
      </c>
      <c r="O52" s="34"/>
      <c r="P52" s="108">
        <v>11472040100</v>
      </c>
      <c r="Q52" s="108"/>
      <c r="R52" s="34"/>
      <c r="S52" s="38">
        <v>-266022817</v>
      </c>
      <c r="T52" s="34"/>
      <c r="U52" s="37">
        <f t="shared" si="2"/>
        <v>13556017283</v>
      </c>
      <c r="W52" s="79">
        <f t="shared" si="3"/>
        <v>5.3399247092940319E-2</v>
      </c>
    </row>
    <row r="53" spans="1:23" ht="18.75" x14ac:dyDescent="0.2">
      <c r="A53" s="99" t="s">
        <v>155</v>
      </c>
      <c r="B53" s="99"/>
      <c r="D53" s="39">
        <v>0</v>
      </c>
      <c r="E53" s="34"/>
      <c r="F53" s="38">
        <v>0</v>
      </c>
      <c r="G53" s="34"/>
      <c r="H53" s="39">
        <v>0</v>
      </c>
      <c r="I53" s="34"/>
      <c r="J53" s="43">
        <f t="shared" si="0"/>
        <v>0</v>
      </c>
      <c r="L53" s="77">
        <f t="shared" si="1"/>
        <v>0</v>
      </c>
      <c r="N53" s="39">
        <v>0</v>
      </c>
      <c r="O53" s="36"/>
      <c r="P53" s="111">
        <v>0</v>
      </c>
      <c r="Q53" s="111"/>
      <c r="R53" s="34"/>
      <c r="S53" s="38">
        <v>329591602</v>
      </c>
      <c r="T53" s="34"/>
      <c r="U53" s="37">
        <f t="shared" si="2"/>
        <v>329591602</v>
      </c>
      <c r="W53" s="79">
        <f t="shared" si="3"/>
        <v>1.2983122570245872E-3</v>
      </c>
    </row>
    <row r="54" spans="1:23" ht="18.75" x14ac:dyDescent="0.2">
      <c r="A54" s="99" t="s">
        <v>72</v>
      </c>
      <c r="B54" s="99"/>
      <c r="D54" s="39">
        <v>0</v>
      </c>
      <c r="E54" s="34"/>
      <c r="F54" s="38">
        <v>-896190103</v>
      </c>
      <c r="G54" s="34"/>
      <c r="H54" s="39">
        <v>0</v>
      </c>
      <c r="I54" s="34"/>
      <c r="J54" s="37">
        <f t="shared" si="0"/>
        <v>-896190103</v>
      </c>
      <c r="L54" s="81">
        <f t="shared" si="1"/>
        <v>-3.5433179834177986E-2</v>
      </c>
      <c r="N54" s="38">
        <v>3200000000</v>
      </c>
      <c r="O54" s="34"/>
      <c r="P54" s="108">
        <v>6978841327</v>
      </c>
      <c r="Q54" s="108"/>
      <c r="R54" s="34"/>
      <c r="S54" s="38">
        <v>709845373</v>
      </c>
      <c r="T54" s="34"/>
      <c r="U54" s="37">
        <f t="shared" si="2"/>
        <v>10888686700</v>
      </c>
      <c r="W54" s="79">
        <f t="shared" si="3"/>
        <v>4.2892219703797564E-2</v>
      </c>
    </row>
    <row r="55" spans="1:23" ht="18.75" x14ac:dyDescent="0.2">
      <c r="A55" s="99" t="s">
        <v>60</v>
      </c>
      <c r="B55" s="99"/>
      <c r="D55" s="39">
        <v>0</v>
      </c>
      <c r="E55" s="34"/>
      <c r="F55" s="38">
        <v>2139521535</v>
      </c>
      <c r="G55" s="34"/>
      <c r="H55" s="39">
        <v>0</v>
      </c>
      <c r="I55" s="34"/>
      <c r="J55" s="37">
        <f t="shared" si="0"/>
        <v>2139521535</v>
      </c>
      <c r="L55" s="77">
        <f t="shared" si="1"/>
        <v>8.4591484613562543E-2</v>
      </c>
      <c r="N55" s="38">
        <v>1904000000</v>
      </c>
      <c r="O55" s="34"/>
      <c r="P55" s="108">
        <v>-7184587801</v>
      </c>
      <c r="Q55" s="108"/>
      <c r="R55" s="34"/>
      <c r="S55" s="38">
        <v>-810452745</v>
      </c>
      <c r="T55" s="34"/>
      <c r="U55" s="37">
        <f t="shared" si="2"/>
        <v>-6091040546</v>
      </c>
      <c r="W55" s="80">
        <f t="shared" si="3"/>
        <v>-2.3993550050785378E-2</v>
      </c>
    </row>
    <row r="56" spans="1:23" ht="18.75" x14ac:dyDescent="0.2">
      <c r="A56" s="99" t="s">
        <v>156</v>
      </c>
      <c r="B56" s="99"/>
      <c r="D56" s="39">
        <v>0</v>
      </c>
      <c r="E56" s="34"/>
      <c r="F56" s="38">
        <v>0</v>
      </c>
      <c r="G56" s="34"/>
      <c r="H56" s="39">
        <v>0</v>
      </c>
      <c r="I56" s="34"/>
      <c r="J56" s="43">
        <f t="shared" si="0"/>
        <v>0</v>
      </c>
      <c r="L56" s="77">
        <f t="shared" si="1"/>
        <v>0</v>
      </c>
      <c r="N56" s="39">
        <v>0</v>
      </c>
      <c r="O56" s="36"/>
      <c r="P56" s="111">
        <v>0</v>
      </c>
      <c r="Q56" s="111"/>
      <c r="R56" s="34"/>
      <c r="S56" s="38">
        <v>-647836479</v>
      </c>
      <c r="T56" s="34"/>
      <c r="U56" s="37">
        <f t="shared" si="2"/>
        <v>-647836479</v>
      </c>
      <c r="W56" s="80">
        <f t="shared" si="3"/>
        <v>-2.5519280106941307E-3</v>
      </c>
    </row>
    <row r="57" spans="1:23" ht="18.75" x14ac:dyDescent="0.2">
      <c r="A57" s="99" t="s">
        <v>157</v>
      </c>
      <c r="B57" s="99"/>
      <c r="D57" s="39">
        <v>0</v>
      </c>
      <c r="E57" s="34"/>
      <c r="F57" s="38">
        <v>0</v>
      </c>
      <c r="G57" s="34"/>
      <c r="H57" s="39">
        <v>0</v>
      </c>
      <c r="I57" s="34"/>
      <c r="J57" s="43">
        <f t="shared" si="0"/>
        <v>0</v>
      </c>
      <c r="L57" s="77">
        <f t="shared" si="1"/>
        <v>0</v>
      </c>
      <c r="N57" s="39">
        <v>0</v>
      </c>
      <c r="O57" s="36"/>
      <c r="P57" s="111">
        <v>0</v>
      </c>
      <c r="Q57" s="111"/>
      <c r="R57" s="34"/>
      <c r="S57" s="38">
        <v>3230632906</v>
      </c>
      <c r="T57" s="34"/>
      <c r="U57" s="37">
        <f t="shared" si="2"/>
        <v>3230632906</v>
      </c>
      <c r="W57" s="79">
        <f t="shared" si="3"/>
        <v>1.2725962295018553E-2</v>
      </c>
    </row>
    <row r="58" spans="1:23" ht="18.75" x14ac:dyDescent="0.2">
      <c r="A58" s="99" t="s">
        <v>39</v>
      </c>
      <c r="B58" s="99"/>
      <c r="D58" s="39">
        <v>0</v>
      </c>
      <c r="E58" s="34"/>
      <c r="F58" s="38">
        <v>256277132</v>
      </c>
      <c r="G58" s="34"/>
      <c r="H58" s="39">
        <v>0</v>
      </c>
      <c r="I58" s="34"/>
      <c r="J58" s="37">
        <f t="shared" si="0"/>
        <v>256277132</v>
      </c>
      <c r="L58" s="77">
        <f t="shared" si="1"/>
        <v>1.0132575304219097E-2</v>
      </c>
      <c r="N58" s="38">
        <v>292500000</v>
      </c>
      <c r="O58" s="34"/>
      <c r="P58" s="108">
        <v>1326296120</v>
      </c>
      <c r="Q58" s="108"/>
      <c r="R58" s="34"/>
      <c r="S58" s="38">
        <v>679953812</v>
      </c>
      <c r="T58" s="34"/>
      <c r="U58" s="37">
        <f t="shared" si="2"/>
        <v>2298749932</v>
      </c>
      <c r="W58" s="79">
        <f t="shared" si="3"/>
        <v>9.0551312425431168E-3</v>
      </c>
    </row>
    <row r="59" spans="1:23" ht="18.75" x14ac:dyDescent="0.2">
      <c r="A59" s="99" t="s">
        <v>63</v>
      </c>
      <c r="B59" s="99"/>
      <c r="D59" s="39">
        <v>0</v>
      </c>
      <c r="E59" s="34"/>
      <c r="F59" s="38">
        <v>465262019</v>
      </c>
      <c r="G59" s="34"/>
      <c r="H59" s="39">
        <v>0</v>
      </c>
      <c r="I59" s="34"/>
      <c r="J59" s="37">
        <f t="shared" si="0"/>
        <v>465262019</v>
      </c>
      <c r="L59" s="77">
        <f t="shared" si="1"/>
        <v>1.8395330113615119E-2</v>
      </c>
      <c r="N59" s="38">
        <v>433200000</v>
      </c>
      <c r="O59" s="34"/>
      <c r="P59" s="108">
        <v>992374233</v>
      </c>
      <c r="Q59" s="108"/>
      <c r="R59" s="34"/>
      <c r="S59" s="38">
        <v>240464589</v>
      </c>
      <c r="T59" s="34"/>
      <c r="U59" s="37">
        <f t="shared" si="2"/>
        <v>1666038822</v>
      </c>
      <c r="W59" s="79">
        <f t="shared" si="3"/>
        <v>6.5627843978907103E-3</v>
      </c>
    </row>
    <row r="60" spans="1:23" ht="18.75" x14ac:dyDescent="0.2">
      <c r="A60" s="99" t="s">
        <v>158</v>
      </c>
      <c r="B60" s="99"/>
      <c r="D60" s="39">
        <v>0</v>
      </c>
      <c r="E60" s="34"/>
      <c r="F60" s="38">
        <v>0</v>
      </c>
      <c r="G60" s="34"/>
      <c r="H60" s="39">
        <v>0</v>
      </c>
      <c r="I60" s="34"/>
      <c r="J60" s="43">
        <f t="shared" si="0"/>
        <v>0</v>
      </c>
      <c r="L60" s="77">
        <f t="shared" si="1"/>
        <v>0</v>
      </c>
      <c r="N60" s="38">
        <v>280000000</v>
      </c>
      <c r="O60" s="34"/>
      <c r="P60" s="111">
        <v>0</v>
      </c>
      <c r="Q60" s="111"/>
      <c r="R60" s="34"/>
      <c r="S60" s="38">
        <v>-3955338190</v>
      </c>
      <c r="T60" s="34"/>
      <c r="U60" s="37">
        <f t="shared" si="2"/>
        <v>-3675338190</v>
      </c>
      <c r="W60" s="80">
        <f t="shared" si="3"/>
        <v>-1.4477725135689476E-2</v>
      </c>
    </row>
    <row r="61" spans="1:23" ht="18.75" x14ac:dyDescent="0.2">
      <c r="A61" s="99" t="s">
        <v>69</v>
      </c>
      <c r="B61" s="99"/>
      <c r="D61" s="39">
        <v>0</v>
      </c>
      <c r="E61" s="34"/>
      <c r="F61" s="38">
        <v>-6416988029</v>
      </c>
      <c r="G61" s="34"/>
      <c r="H61" s="39">
        <v>0</v>
      </c>
      <c r="I61" s="34"/>
      <c r="J61" s="37">
        <f t="shared" si="0"/>
        <v>-6416988029</v>
      </c>
      <c r="L61" s="81">
        <f t="shared" si="1"/>
        <v>-0.25371211985513786</v>
      </c>
      <c r="N61" s="38">
        <v>3711653065</v>
      </c>
      <c r="O61" s="34"/>
      <c r="P61" s="108">
        <v>-5450181517</v>
      </c>
      <c r="Q61" s="108"/>
      <c r="R61" s="34"/>
      <c r="S61" s="38">
        <v>-5076</v>
      </c>
      <c r="T61" s="34"/>
      <c r="U61" s="37">
        <f t="shared" si="2"/>
        <v>-1738533528</v>
      </c>
      <c r="W61" s="80">
        <f t="shared" si="3"/>
        <v>-6.8483522485217893E-3</v>
      </c>
    </row>
    <row r="62" spans="1:23" ht="18.75" x14ac:dyDescent="0.2">
      <c r="A62" s="99" t="s">
        <v>159</v>
      </c>
      <c r="B62" s="99"/>
      <c r="D62" s="39">
        <v>0</v>
      </c>
      <c r="E62" s="34"/>
      <c r="F62" s="38">
        <v>0</v>
      </c>
      <c r="G62" s="34"/>
      <c r="H62" s="39">
        <v>0</v>
      </c>
      <c r="I62" s="34"/>
      <c r="J62" s="43">
        <f t="shared" si="0"/>
        <v>0</v>
      </c>
      <c r="L62" s="77">
        <f t="shared" si="1"/>
        <v>0</v>
      </c>
      <c r="N62" s="39">
        <v>0</v>
      </c>
      <c r="O62" s="34"/>
      <c r="P62" s="111">
        <v>0</v>
      </c>
      <c r="Q62" s="111"/>
      <c r="R62" s="34"/>
      <c r="S62" s="38">
        <v>2159192063</v>
      </c>
      <c r="T62" s="34"/>
      <c r="U62" s="37">
        <f t="shared" si="2"/>
        <v>2159192063</v>
      </c>
      <c r="W62" s="79">
        <f t="shared" si="3"/>
        <v>8.5053912285759786E-3</v>
      </c>
    </row>
    <row r="63" spans="1:23" ht="18.75" x14ac:dyDescent="0.2">
      <c r="A63" s="99" t="s">
        <v>46</v>
      </c>
      <c r="B63" s="99"/>
      <c r="D63" s="39">
        <v>0</v>
      </c>
      <c r="E63" s="34"/>
      <c r="F63" s="38">
        <v>511220231</v>
      </c>
      <c r="G63" s="34"/>
      <c r="H63" s="39">
        <v>0</v>
      </c>
      <c r="I63" s="34"/>
      <c r="J63" s="37">
        <f t="shared" si="0"/>
        <v>511220231</v>
      </c>
      <c r="L63" s="77">
        <f t="shared" si="1"/>
        <v>2.021240618397346E-2</v>
      </c>
      <c r="N63" s="38">
        <v>576000000</v>
      </c>
      <c r="O63" s="34"/>
      <c r="P63" s="108">
        <v>292529231</v>
      </c>
      <c r="Q63" s="108"/>
      <c r="R63" s="34"/>
      <c r="S63" s="39">
        <v>0</v>
      </c>
      <c r="T63" s="34"/>
      <c r="U63" s="37">
        <f t="shared" si="2"/>
        <v>868529231</v>
      </c>
      <c r="W63" s="79">
        <f t="shared" si="3"/>
        <v>3.421270867791829E-3</v>
      </c>
    </row>
    <row r="64" spans="1:23" ht="18.75" x14ac:dyDescent="0.2">
      <c r="A64" s="99" t="s">
        <v>49</v>
      </c>
      <c r="B64" s="99"/>
      <c r="D64" s="39">
        <v>0</v>
      </c>
      <c r="E64" s="34"/>
      <c r="F64" s="38">
        <v>-254202350</v>
      </c>
      <c r="G64" s="34"/>
      <c r="H64" s="39">
        <v>0</v>
      </c>
      <c r="I64" s="34"/>
      <c r="J64" s="37">
        <f t="shared" si="0"/>
        <v>-254202350</v>
      </c>
      <c r="L64" s="81">
        <f t="shared" si="1"/>
        <v>-1.0050543463567634E-2</v>
      </c>
      <c r="N64" s="38">
        <v>48000000</v>
      </c>
      <c r="O64" s="34"/>
      <c r="P64" s="108">
        <v>-2148861650</v>
      </c>
      <c r="Q64" s="108"/>
      <c r="R64" s="34"/>
      <c r="S64" s="39">
        <v>0</v>
      </c>
      <c r="T64" s="34"/>
      <c r="U64" s="37">
        <f t="shared" si="2"/>
        <v>-2100861650</v>
      </c>
      <c r="W64" s="80">
        <f t="shared" si="3"/>
        <v>-8.2756187170930969E-3</v>
      </c>
    </row>
    <row r="65" spans="1:27" ht="18.75" x14ac:dyDescent="0.2">
      <c r="A65" s="99" t="s">
        <v>43</v>
      </c>
      <c r="B65" s="99"/>
      <c r="D65" s="39">
        <v>0</v>
      </c>
      <c r="E65" s="34"/>
      <c r="F65" s="38">
        <v>3203616085</v>
      </c>
      <c r="G65" s="34"/>
      <c r="H65" s="39">
        <v>0</v>
      </c>
      <c r="I65" s="34"/>
      <c r="J65" s="37">
        <f t="shared" si="0"/>
        <v>3203616085</v>
      </c>
      <c r="L65" s="77">
        <f t="shared" si="1"/>
        <v>0.12666319844358986</v>
      </c>
      <c r="N65" s="38">
        <v>1586000000</v>
      </c>
      <c r="O65" s="34"/>
      <c r="P65" s="108">
        <v>5714167632</v>
      </c>
      <c r="Q65" s="108"/>
      <c r="R65" s="34"/>
      <c r="S65" s="39">
        <v>0</v>
      </c>
      <c r="T65" s="34"/>
      <c r="U65" s="37">
        <f t="shared" si="2"/>
        <v>7300167632</v>
      </c>
      <c r="W65" s="79">
        <f t="shared" si="3"/>
        <v>2.8756488507130581E-2</v>
      </c>
      <c r="AA65" s="34"/>
    </row>
    <row r="66" spans="1:27" ht="18.75" x14ac:dyDescent="0.2">
      <c r="A66" s="99" t="s">
        <v>61</v>
      </c>
      <c r="B66" s="99"/>
      <c r="D66" s="38">
        <v>3494186940</v>
      </c>
      <c r="E66" s="34"/>
      <c r="F66" s="38">
        <v>-2979391280</v>
      </c>
      <c r="G66" s="34"/>
      <c r="H66" s="39">
        <v>0</v>
      </c>
      <c r="I66" s="34"/>
      <c r="J66" s="37">
        <f t="shared" si="0"/>
        <v>514795660</v>
      </c>
      <c r="L66" s="77">
        <f t="shared" si="1"/>
        <v>2.0353769961945614E-2</v>
      </c>
      <c r="N66" s="38">
        <v>3065813060</v>
      </c>
      <c r="O66" s="34"/>
      <c r="P66" s="108">
        <v>-4913419138</v>
      </c>
      <c r="Q66" s="108"/>
      <c r="R66" s="34"/>
      <c r="S66" s="39">
        <v>0</v>
      </c>
      <c r="T66" s="34"/>
      <c r="U66" s="37">
        <f t="shared" si="2"/>
        <v>-1847606078</v>
      </c>
      <c r="W66" s="80">
        <f t="shared" si="3"/>
        <v>-7.2780058795931506E-3</v>
      </c>
    </row>
    <row r="67" spans="1:27" ht="18.75" x14ac:dyDescent="0.2">
      <c r="A67" s="99" t="s">
        <v>28</v>
      </c>
      <c r="B67" s="99"/>
      <c r="D67" s="39">
        <v>0</v>
      </c>
      <c r="E67" s="34"/>
      <c r="F67" s="38">
        <v>1435152399</v>
      </c>
      <c r="G67" s="34"/>
      <c r="H67" s="39">
        <v>0</v>
      </c>
      <c r="I67" s="34"/>
      <c r="J67" s="37">
        <f t="shared" si="0"/>
        <v>1435152399</v>
      </c>
      <c r="L67" s="77">
        <f t="shared" si="1"/>
        <v>5.6742439883002101E-2</v>
      </c>
      <c r="N67" s="38">
        <v>414375000</v>
      </c>
      <c r="O67" s="34"/>
      <c r="P67" s="108">
        <v>5949922456</v>
      </c>
      <c r="Q67" s="108"/>
      <c r="R67" s="34"/>
      <c r="S67" s="39">
        <v>0</v>
      </c>
      <c r="T67" s="34"/>
      <c r="U67" s="37">
        <f t="shared" si="2"/>
        <v>6364297456</v>
      </c>
      <c r="W67" s="79">
        <f t="shared" si="3"/>
        <v>2.5069951249774864E-2</v>
      </c>
    </row>
    <row r="68" spans="1:27" ht="18.75" x14ac:dyDescent="0.2">
      <c r="A68" s="99" t="s">
        <v>51</v>
      </c>
      <c r="B68" s="99"/>
      <c r="D68" s="39">
        <v>0</v>
      </c>
      <c r="E68" s="34"/>
      <c r="F68" s="38">
        <v>448529999</v>
      </c>
      <c r="G68" s="34"/>
      <c r="H68" s="39">
        <v>0</v>
      </c>
      <c r="I68" s="34"/>
      <c r="J68" s="37">
        <f t="shared" si="0"/>
        <v>448529999</v>
      </c>
      <c r="L68" s="77">
        <f t="shared" si="1"/>
        <v>1.7733786684755067E-2</v>
      </c>
      <c r="N68" s="38">
        <v>451500000</v>
      </c>
      <c r="O68" s="34"/>
      <c r="P68" s="108">
        <v>156384193</v>
      </c>
      <c r="Q68" s="108"/>
      <c r="R68" s="34"/>
      <c r="S68" s="39">
        <v>0</v>
      </c>
      <c r="T68" s="34"/>
      <c r="U68" s="37">
        <f t="shared" si="2"/>
        <v>607884193</v>
      </c>
      <c r="W68" s="79">
        <f t="shared" si="3"/>
        <v>2.3945497817125807E-3</v>
      </c>
    </row>
    <row r="69" spans="1:27" ht="18.75" x14ac:dyDescent="0.2">
      <c r="A69" s="99" t="s">
        <v>27</v>
      </c>
      <c r="B69" s="99"/>
      <c r="D69" s="39">
        <v>0</v>
      </c>
      <c r="E69" s="34"/>
      <c r="F69" s="38">
        <v>-216152527</v>
      </c>
      <c r="G69" s="34"/>
      <c r="H69" s="39">
        <v>0</v>
      </c>
      <c r="I69" s="34"/>
      <c r="J69" s="37">
        <f t="shared" si="0"/>
        <v>-216152527</v>
      </c>
      <c r="L69" s="81">
        <f t="shared" si="1"/>
        <v>-8.5461458848569913E-3</v>
      </c>
      <c r="N69" s="38">
        <v>117285400</v>
      </c>
      <c r="O69" s="34"/>
      <c r="P69" s="108">
        <v>-22466755</v>
      </c>
      <c r="Q69" s="108"/>
      <c r="R69" s="34"/>
      <c r="S69" s="39">
        <v>0</v>
      </c>
      <c r="T69" s="34"/>
      <c r="U69" s="37">
        <f t="shared" si="2"/>
        <v>94818645</v>
      </c>
      <c r="W69" s="79">
        <f t="shared" si="3"/>
        <v>3.7350529640607497E-4</v>
      </c>
    </row>
    <row r="70" spans="1:27" ht="18.75" x14ac:dyDescent="0.2">
      <c r="A70" s="99" t="s">
        <v>35</v>
      </c>
      <c r="B70" s="99"/>
      <c r="D70" s="39">
        <v>0</v>
      </c>
      <c r="E70" s="34"/>
      <c r="F70" s="38">
        <v>-780715945</v>
      </c>
      <c r="G70" s="34"/>
      <c r="H70" s="39">
        <v>0</v>
      </c>
      <c r="I70" s="34"/>
      <c r="J70" s="37">
        <f t="shared" si="0"/>
        <v>-780715945</v>
      </c>
      <c r="L70" s="81">
        <f t="shared" si="1"/>
        <v>-3.086761211264482E-2</v>
      </c>
      <c r="N70" s="38">
        <v>2771638740</v>
      </c>
      <c r="O70" s="34"/>
      <c r="P70" s="108">
        <v>-1563582543</v>
      </c>
      <c r="Q70" s="108"/>
      <c r="R70" s="34"/>
      <c r="S70" s="39">
        <v>0</v>
      </c>
      <c r="T70" s="34"/>
      <c r="U70" s="37">
        <f t="shared" si="2"/>
        <v>1208056197</v>
      </c>
      <c r="W70" s="79">
        <f t="shared" si="3"/>
        <v>4.7587200590736211E-3</v>
      </c>
    </row>
    <row r="71" spans="1:27" ht="18.75" x14ac:dyDescent="0.2">
      <c r="A71" s="99" t="s">
        <v>71</v>
      </c>
      <c r="B71" s="99"/>
      <c r="D71" s="39">
        <v>0</v>
      </c>
      <c r="E71" s="34"/>
      <c r="F71" s="38">
        <v>1727788605</v>
      </c>
      <c r="G71" s="34"/>
      <c r="H71" s="39">
        <v>0</v>
      </c>
      <c r="I71" s="34"/>
      <c r="J71" s="37">
        <f t="shared" si="0"/>
        <v>1727788605</v>
      </c>
      <c r="L71" s="77">
        <f t="shared" si="1"/>
        <v>6.8312564657287356E-2</v>
      </c>
      <c r="N71" s="38">
        <v>2303478255</v>
      </c>
      <c r="O71" s="34"/>
      <c r="P71" s="108">
        <v>5237587654</v>
      </c>
      <c r="Q71" s="108"/>
      <c r="R71" s="34"/>
      <c r="S71" s="39">
        <v>0</v>
      </c>
      <c r="T71" s="34"/>
      <c r="U71" s="37">
        <f t="shared" si="2"/>
        <v>7541065909</v>
      </c>
      <c r="W71" s="79">
        <f t="shared" si="3"/>
        <v>2.9705424049866903E-2</v>
      </c>
    </row>
    <row r="72" spans="1:27" ht="18.75" x14ac:dyDescent="0.2">
      <c r="A72" s="99" t="s">
        <v>18</v>
      </c>
      <c r="B72" s="99"/>
      <c r="D72" s="39">
        <v>0</v>
      </c>
      <c r="E72" s="34"/>
      <c r="F72" s="38">
        <v>990642779</v>
      </c>
      <c r="G72" s="34"/>
      <c r="H72" s="39">
        <v>0</v>
      </c>
      <c r="I72" s="34"/>
      <c r="J72" s="37">
        <f t="shared" si="0"/>
        <v>990642779</v>
      </c>
      <c r="L72" s="77">
        <f t="shared" si="1"/>
        <v>3.9167609218439273E-2</v>
      </c>
      <c r="N72" s="38">
        <v>1080000000</v>
      </c>
      <c r="O72" s="34"/>
      <c r="P72" s="108">
        <v>-3331242090</v>
      </c>
      <c r="Q72" s="108"/>
      <c r="R72" s="34"/>
      <c r="S72" s="39">
        <v>0</v>
      </c>
      <c r="T72" s="34"/>
      <c r="U72" s="37">
        <f t="shared" si="2"/>
        <v>-2251242090</v>
      </c>
      <c r="W72" s="80">
        <f t="shared" si="3"/>
        <v>-8.8679905108038793E-3</v>
      </c>
    </row>
    <row r="73" spans="1:27" ht="18.75" x14ac:dyDescent="0.2">
      <c r="A73" s="99" t="s">
        <v>66</v>
      </c>
      <c r="B73" s="99"/>
      <c r="D73" s="39">
        <v>0</v>
      </c>
      <c r="E73" s="34"/>
      <c r="F73" s="38">
        <v>-13695815</v>
      </c>
      <c r="G73" s="34"/>
      <c r="H73" s="39">
        <v>0</v>
      </c>
      <c r="I73" s="34"/>
      <c r="J73" s="37">
        <f t="shared" si="0"/>
        <v>-13695815</v>
      </c>
      <c r="L73" s="77">
        <f t="shared" si="1"/>
        <v>-5.4149925807720324E-4</v>
      </c>
      <c r="N73" s="38">
        <v>209300000</v>
      </c>
      <c r="O73" s="34"/>
      <c r="P73" s="108">
        <v>-3258290</v>
      </c>
      <c r="Q73" s="108"/>
      <c r="R73" s="34"/>
      <c r="S73" s="39">
        <v>0</v>
      </c>
      <c r="T73" s="34"/>
      <c r="U73" s="37">
        <f t="shared" si="2"/>
        <v>206041710</v>
      </c>
      <c r="W73" s="79">
        <f t="shared" si="3"/>
        <v>8.1163013841385886E-4</v>
      </c>
    </row>
    <row r="74" spans="1:27" ht="18.75" x14ac:dyDescent="0.2">
      <c r="A74" s="99" t="s">
        <v>26</v>
      </c>
      <c r="B74" s="99"/>
      <c r="D74" s="39">
        <v>0</v>
      </c>
      <c r="E74" s="34"/>
      <c r="F74" s="38">
        <v>-14658100</v>
      </c>
      <c r="G74" s="34"/>
      <c r="H74" s="39">
        <v>0</v>
      </c>
      <c r="I74" s="34"/>
      <c r="J74" s="37">
        <f t="shared" ref="J74:J90" si="4">D74+F74+H74</f>
        <v>-14658100</v>
      </c>
      <c r="L74" s="77">
        <f t="shared" ref="L74:L90" si="5">J74/$AB$11</f>
        <v>-5.7954566959479616E-4</v>
      </c>
      <c r="N74" s="38">
        <v>154000000</v>
      </c>
      <c r="O74" s="34"/>
      <c r="P74" s="108">
        <v>-103583178</v>
      </c>
      <c r="Q74" s="108"/>
      <c r="R74" s="34"/>
      <c r="S74" s="39">
        <v>0</v>
      </c>
      <c r="T74" s="34"/>
      <c r="U74" s="37">
        <f t="shared" ref="U74:U90" si="6">N74+P74+S74</f>
        <v>50416822</v>
      </c>
      <c r="W74" s="79">
        <f t="shared" ref="W74:W90" si="7">U74/$AB$12</f>
        <v>1.9859965352766139E-4</v>
      </c>
    </row>
    <row r="75" spans="1:27" ht="18.75" x14ac:dyDescent="0.2">
      <c r="A75" s="99" t="s">
        <v>44</v>
      </c>
      <c r="B75" s="99"/>
      <c r="D75" s="39">
        <v>0</v>
      </c>
      <c r="E75" s="34"/>
      <c r="F75" s="38">
        <v>-1279928299</v>
      </c>
      <c r="G75" s="34"/>
      <c r="H75" s="39">
        <v>0</v>
      </c>
      <c r="I75" s="34"/>
      <c r="J75" s="37">
        <f t="shared" si="4"/>
        <v>-1279928299</v>
      </c>
      <c r="L75" s="81">
        <f t="shared" si="5"/>
        <v>-5.0605256007073461E-2</v>
      </c>
      <c r="N75" s="38">
        <v>1428000000</v>
      </c>
      <c r="O75" s="34"/>
      <c r="P75" s="108">
        <v>10077417630</v>
      </c>
      <c r="Q75" s="108"/>
      <c r="R75" s="34"/>
      <c r="S75" s="39">
        <v>0</v>
      </c>
      <c r="T75" s="34"/>
      <c r="U75" s="37">
        <f t="shared" si="6"/>
        <v>11505417630</v>
      </c>
      <c r="W75" s="79">
        <f t="shared" si="7"/>
        <v>4.5321618149772452E-2</v>
      </c>
    </row>
    <row r="76" spans="1:27" ht="18.75" x14ac:dyDescent="0.2">
      <c r="A76" s="99" t="s">
        <v>38</v>
      </c>
      <c r="B76" s="99"/>
      <c r="D76" s="39">
        <v>0</v>
      </c>
      <c r="E76" s="34"/>
      <c r="F76" s="38">
        <v>3065809946</v>
      </c>
      <c r="G76" s="34"/>
      <c r="H76" s="39">
        <v>0</v>
      </c>
      <c r="I76" s="34"/>
      <c r="J76" s="37">
        <f t="shared" si="4"/>
        <v>3065809946</v>
      </c>
      <c r="L76" s="77">
        <f t="shared" si="5"/>
        <v>0.12121467843751618</v>
      </c>
      <c r="N76" s="38">
        <v>1885400000</v>
      </c>
      <c r="O76" s="34"/>
      <c r="P76" s="108">
        <v>6014134846</v>
      </c>
      <c r="Q76" s="108"/>
      <c r="R76" s="34"/>
      <c r="S76" s="39">
        <v>0</v>
      </c>
      <c r="T76" s="34"/>
      <c r="U76" s="37">
        <f t="shared" si="6"/>
        <v>7899534846</v>
      </c>
      <c r="W76" s="79">
        <f t="shared" si="7"/>
        <v>3.1117488592305322E-2</v>
      </c>
    </row>
    <row r="77" spans="1:27" ht="18.75" x14ac:dyDescent="0.2">
      <c r="A77" s="99" t="s">
        <v>58</v>
      </c>
      <c r="B77" s="99"/>
      <c r="D77" s="39">
        <v>0</v>
      </c>
      <c r="E77" s="34"/>
      <c r="F77" s="38">
        <v>525522037</v>
      </c>
      <c r="G77" s="34"/>
      <c r="H77" s="39">
        <v>0</v>
      </c>
      <c r="I77" s="34"/>
      <c r="J77" s="37">
        <f t="shared" si="4"/>
        <v>525522037</v>
      </c>
      <c r="L77" s="77">
        <f t="shared" si="5"/>
        <v>2.0777864854243471E-2</v>
      </c>
      <c r="N77" s="38">
        <v>1125000000</v>
      </c>
      <c r="O77" s="34"/>
      <c r="P77" s="108">
        <v>705552907</v>
      </c>
      <c r="Q77" s="108"/>
      <c r="R77" s="34"/>
      <c r="S77" s="39">
        <v>0</v>
      </c>
      <c r="T77" s="34"/>
      <c r="U77" s="37">
        <f t="shared" si="6"/>
        <v>1830552907</v>
      </c>
      <c r="W77" s="79">
        <f t="shared" si="7"/>
        <v>7.2108308035411942E-3</v>
      </c>
    </row>
    <row r="78" spans="1:27" ht="18.75" x14ac:dyDescent="0.2">
      <c r="A78" s="99" t="s">
        <v>59</v>
      </c>
      <c r="B78" s="99"/>
      <c r="D78" s="39">
        <v>0</v>
      </c>
      <c r="E78" s="34"/>
      <c r="F78" s="38">
        <v>424650810</v>
      </c>
      <c r="G78" s="34"/>
      <c r="H78" s="39">
        <v>0</v>
      </c>
      <c r="I78" s="34"/>
      <c r="J78" s="37">
        <f t="shared" si="4"/>
        <v>424650810</v>
      </c>
      <c r="L78" s="77">
        <f t="shared" si="5"/>
        <v>1.6789661554050154E-2</v>
      </c>
      <c r="N78" s="38">
        <v>1206000000</v>
      </c>
      <c r="O78" s="34"/>
      <c r="P78" s="108">
        <v>3883511853</v>
      </c>
      <c r="Q78" s="108"/>
      <c r="R78" s="34"/>
      <c r="S78" s="39">
        <v>0</v>
      </c>
      <c r="T78" s="34"/>
      <c r="U78" s="37">
        <f t="shared" si="6"/>
        <v>5089511853</v>
      </c>
      <c r="W78" s="79">
        <f t="shared" si="7"/>
        <v>2.0048373747768668E-2</v>
      </c>
    </row>
    <row r="79" spans="1:27" ht="18.75" x14ac:dyDescent="0.2">
      <c r="A79" s="99" t="s">
        <v>42</v>
      </c>
      <c r="B79" s="99"/>
      <c r="D79" s="39">
        <v>0</v>
      </c>
      <c r="E79" s="34"/>
      <c r="F79" s="38">
        <v>-48041027</v>
      </c>
      <c r="G79" s="34"/>
      <c r="H79" s="39">
        <v>0</v>
      </c>
      <c r="I79" s="34"/>
      <c r="J79" s="37">
        <f t="shared" si="4"/>
        <v>-48041027</v>
      </c>
      <c r="L79" s="77">
        <f t="shared" si="5"/>
        <v>-1.8994255163177138E-3</v>
      </c>
      <c r="N79" s="39">
        <v>0</v>
      </c>
      <c r="O79" s="34"/>
      <c r="P79" s="108">
        <v>73407378</v>
      </c>
      <c r="Q79" s="108"/>
      <c r="R79" s="34"/>
      <c r="S79" s="39">
        <v>0</v>
      </c>
      <c r="T79" s="34"/>
      <c r="U79" s="37">
        <f t="shared" si="6"/>
        <v>73407378</v>
      </c>
      <c r="W79" s="79">
        <f t="shared" si="7"/>
        <v>2.8916300668800729E-4</v>
      </c>
    </row>
    <row r="80" spans="1:27" ht="18.75" x14ac:dyDescent="0.2">
      <c r="A80" s="99" t="s">
        <v>52</v>
      </c>
      <c r="B80" s="99"/>
      <c r="D80" s="39">
        <v>0</v>
      </c>
      <c r="E80" s="34"/>
      <c r="F80" s="38">
        <v>1551929247</v>
      </c>
      <c r="G80" s="34"/>
      <c r="H80" s="39">
        <v>0</v>
      </c>
      <c r="I80" s="34"/>
      <c r="J80" s="37">
        <f t="shared" si="4"/>
        <v>1551929247</v>
      </c>
      <c r="L80" s="77">
        <f t="shared" si="5"/>
        <v>6.1359512802911895E-2</v>
      </c>
      <c r="N80" s="39">
        <v>0</v>
      </c>
      <c r="O80" s="34"/>
      <c r="P80" s="108">
        <v>2999563865</v>
      </c>
      <c r="Q80" s="108"/>
      <c r="R80" s="34"/>
      <c r="S80" s="39">
        <v>0</v>
      </c>
      <c r="T80" s="34"/>
      <c r="U80" s="37">
        <f t="shared" si="6"/>
        <v>2999563865</v>
      </c>
      <c r="W80" s="79">
        <f t="shared" si="7"/>
        <v>1.1815745631945878E-2</v>
      </c>
    </row>
    <row r="81" spans="1:23" ht="18.75" x14ac:dyDescent="0.2">
      <c r="A81" s="99" t="s">
        <v>75</v>
      </c>
      <c r="B81" s="99"/>
      <c r="D81" s="39">
        <v>0</v>
      </c>
      <c r="E81" s="34"/>
      <c r="F81" s="38">
        <v>26515305</v>
      </c>
      <c r="G81" s="34"/>
      <c r="H81" s="39">
        <v>0</v>
      </c>
      <c r="I81" s="34"/>
      <c r="J81" s="37">
        <f t="shared" si="4"/>
        <v>26515305</v>
      </c>
      <c r="L81" s="77">
        <f t="shared" si="5"/>
        <v>1.0483507542406755E-3</v>
      </c>
      <c r="N81" s="39">
        <v>0</v>
      </c>
      <c r="O81" s="34"/>
      <c r="P81" s="108">
        <v>26515305</v>
      </c>
      <c r="Q81" s="108"/>
      <c r="R81" s="34"/>
      <c r="S81" s="39">
        <v>0</v>
      </c>
      <c r="T81" s="34"/>
      <c r="U81" s="37">
        <f t="shared" si="6"/>
        <v>26515305</v>
      </c>
      <c r="W81" s="79">
        <f t="shared" si="7"/>
        <v>1.0444788420381331E-4</v>
      </c>
    </row>
    <row r="82" spans="1:23" ht="18.75" x14ac:dyDescent="0.2">
      <c r="A82" s="99" t="s">
        <v>30</v>
      </c>
      <c r="B82" s="99"/>
      <c r="D82" s="39">
        <v>0</v>
      </c>
      <c r="E82" s="34"/>
      <c r="F82" s="38">
        <v>-2829341</v>
      </c>
      <c r="G82" s="34"/>
      <c r="H82" s="39">
        <v>0</v>
      </c>
      <c r="I82" s="34"/>
      <c r="J82" s="37">
        <f t="shared" si="4"/>
        <v>-2829341</v>
      </c>
      <c r="L82" s="77">
        <f t="shared" si="5"/>
        <v>-1.1186527069381503E-4</v>
      </c>
      <c r="N82" s="39">
        <v>0</v>
      </c>
      <c r="O82" s="34"/>
      <c r="P82" s="108">
        <v>35229356</v>
      </c>
      <c r="Q82" s="108"/>
      <c r="R82" s="34"/>
      <c r="S82" s="39">
        <v>0</v>
      </c>
      <c r="T82" s="34"/>
      <c r="U82" s="37">
        <f t="shared" si="6"/>
        <v>35229356</v>
      </c>
      <c r="W82" s="79">
        <f t="shared" si="7"/>
        <v>1.3877387780615445E-4</v>
      </c>
    </row>
    <row r="83" spans="1:23" ht="18.75" x14ac:dyDescent="0.2">
      <c r="A83" s="99" t="s">
        <v>37</v>
      </c>
      <c r="B83" s="99"/>
      <c r="D83" s="39">
        <v>0</v>
      </c>
      <c r="E83" s="34"/>
      <c r="F83" s="38">
        <v>238249919</v>
      </c>
      <c r="G83" s="34"/>
      <c r="H83" s="39">
        <v>0</v>
      </c>
      <c r="I83" s="34"/>
      <c r="J83" s="37">
        <f t="shared" si="4"/>
        <v>238249919</v>
      </c>
      <c r="L83" s="77">
        <f t="shared" si="5"/>
        <v>9.4198230901522666E-3</v>
      </c>
      <c r="N83" s="39">
        <v>0</v>
      </c>
      <c r="O83" s="34"/>
      <c r="P83" s="108">
        <v>169934410</v>
      </c>
      <c r="Q83" s="108"/>
      <c r="R83" s="34"/>
      <c r="S83" s="39">
        <v>0</v>
      </c>
      <c r="T83" s="34"/>
      <c r="U83" s="37">
        <f t="shared" si="6"/>
        <v>169934410</v>
      </c>
      <c r="W83" s="79">
        <f t="shared" si="7"/>
        <v>6.6939790350981575E-4</v>
      </c>
    </row>
    <row r="84" spans="1:23" ht="18.75" x14ac:dyDescent="0.2">
      <c r="A84" s="99" t="s">
        <v>41</v>
      </c>
      <c r="B84" s="99"/>
      <c r="D84" s="39">
        <v>0</v>
      </c>
      <c r="E84" s="34"/>
      <c r="F84" s="38">
        <v>-1098941</v>
      </c>
      <c r="G84" s="34"/>
      <c r="H84" s="39">
        <v>0</v>
      </c>
      <c r="I84" s="34"/>
      <c r="J84" s="37">
        <f t="shared" si="4"/>
        <v>-1098941</v>
      </c>
      <c r="L84" s="77">
        <f t="shared" si="5"/>
        <v>-4.3449457821284813E-5</v>
      </c>
      <c r="N84" s="39">
        <v>0</v>
      </c>
      <c r="O84" s="34"/>
      <c r="P84" s="108">
        <v>-1249384208</v>
      </c>
      <c r="Q84" s="108"/>
      <c r="R84" s="34"/>
      <c r="S84" s="39">
        <v>0</v>
      </c>
      <c r="T84" s="34"/>
      <c r="U84" s="37">
        <f t="shared" si="6"/>
        <v>-1249384208</v>
      </c>
      <c r="W84" s="80">
        <f t="shared" si="7"/>
        <v>-4.9215174814416429E-3</v>
      </c>
    </row>
    <row r="85" spans="1:23" ht="18.75" x14ac:dyDescent="0.2">
      <c r="A85" s="99" t="s">
        <v>50</v>
      </c>
      <c r="B85" s="99"/>
      <c r="D85" s="39">
        <v>0</v>
      </c>
      <c r="E85" s="34"/>
      <c r="F85" s="38">
        <v>-637781040</v>
      </c>
      <c r="G85" s="34"/>
      <c r="H85" s="39">
        <v>0</v>
      </c>
      <c r="I85" s="34"/>
      <c r="J85" s="37">
        <f t="shared" si="4"/>
        <v>-637781040</v>
      </c>
      <c r="L85" s="81">
        <f t="shared" si="5"/>
        <v>-2.5216313156661879E-2</v>
      </c>
      <c r="N85" s="39">
        <v>0</v>
      </c>
      <c r="O85" s="34"/>
      <c r="P85" s="108">
        <v>-2294899049</v>
      </c>
      <c r="Q85" s="108"/>
      <c r="R85" s="34"/>
      <c r="S85" s="39">
        <v>0</v>
      </c>
      <c r="T85" s="34"/>
      <c r="U85" s="37">
        <f t="shared" si="6"/>
        <v>-2294899049</v>
      </c>
      <c r="W85" s="80">
        <f t="shared" si="7"/>
        <v>-9.0399620192712585E-3</v>
      </c>
    </row>
    <row r="86" spans="1:23" ht="18.75" x14ac:dyDescent="0.2">
      <c r="A86" s="99" t="s">
        <v>45</v>
      </c>
      <c r="B86" s="99"/>
      <c r="D86" s="39">
        <v>0</v>
      </c>
      <c r="E86" s="34"/>
      <c r="F86" s="38">
        <v>2893678548</v>
      </c>
      <c r="G86" s="34"/>
      <c r="H86" s="39">
        <v>0</v>
      </c>
      <c r="I86" s="34"/>
      <c r="J86" s="37">
        <f t="shared" si="4"/>
        <v>2893678548</v>
      </c>
      <c r="L86" s="77">
        <f t="shared" si="5"/>
        <v>0.11440902106635631</v>
      </c>
      <c r="N86" s="39">
        <v>0</v>
      </c>
      <c r="O86" s="34"/>
      <c r="P86" s="108">
        <v>5310411572</v>
      </c>
      <c r="Q86" s="108"/>
      <c r="R86" s="34"/>
      <c r="S86" s="39">
        <v>0</v>
      </c>
      <c r="T86" s="34"/>
      <c r="U86" s="37">
        <f t="shared" si="6"/>
        <v>5310411572</v>
      </c>
      <c r="W86" s="79">
        <f t="shared" si="7"/>
        <v>2.0918531879865091E-2</v>
      </c>
    </row>
    <row r="87" spans="1:23" ht="18.75" x14ac:dyDescent="0.2">
      <c r="A87" s="99" t="s">
        <v>67</v>
      </c>
      <c r="B87" s="99"/>
      <c r="D87" s="39">
        <v>0</v>
      </c>
      <c r="E87" s="34"/>
      <c r="F87" s="38">
        <v>2195761499</v>
      </c>
      <c r="G87" s="34"/>
      <c r="H87" s="39">
        <v>0</v>
      </c>
      <c r="I87" s="34"/>
      <c r="J87" s="37">
        <f t="shared" si="4"/>
        <v>2195761499</v>
      </c>
      <c r="L87" s="77">
        <f t="shared" si="5"/>
        <v>8.6815076183709233E-2</v>
      </c>
      <c r="N87" s="39">
        <v>0</v>
      </c>
      <c r="O87" s="34"/>
      <c r="P87" s="108">
        <v>3440513319</v>
      </c>
      <c r="Q87" s="108"/>
      <c r="R87" s="34"/>
      <c r="S87" s="39">
        <v>0</v>
      </c>
      <c r="T87" s="34"/>
      <c r="U87" s="37">
        <f>N87+P87+S87</f>
        <v>3440513319</v>
      </c>
      <c r="W87" s="79">
        <f t="shared" si="7"/>
        <v>1.3552713677801911E-2</v>
      </c>
    </row>
    <row r="88" spans="1:23" ht="18.75" x14ac:dyDescent="0.2">
      <c r="A88" s="99" t="s">
        <v>48</v>
      </c>
      <c r="B88" s="99"/>
      <c r="D88" s="39">
        <v>0</v>
      </c>
      <c r="E88" s="34"/>
      <c r="F88" s="38">
        <v>228609819</v>
      </c>
      <c r="G88" s="34"/>
      <c r="H88" s="39">
        <v>0</v>
      </c>
      <c r="I88" s="34"/>
      <c r="J88" s="37">
        <f t="shared" si="4"/>
        <v>228609819</v>
      </c>
      <c r="L88" s="77">
        <f t="shared" si="5"/>
        <v>9.0386769518764482E-3</v>
      </c>
      <c r="N88" s="39">
        <v>0</v>
      </c>
      <c r="O88" s="34"/>
      <c r="P88" s="108">
        <v>537070105</v>
      </c>
      <c r="Q88" s="108"/>
      <c r="R88" s="34"/>
      <c r="S88" s="39">
        <v>0</v>
      </c>
      <c r="T88" s="34"/>
      <c r="U88" s="37">
        <f t="shared" si="6"/>
        <v>537070105</v>
      </c>
      <c r="W88" s="79">
        <f t="shared" si="7"/>
        <v>2.1156021451146745E-3</v>
      </c>
    </row>
    <row r="89" spans="1:23" ht="18.75" x14ac:dyDescent="0.2">
      <c r="A89" s="99" t="s">
        <v>76</v>
      </c>
      <c r="B89" s="99"/>
      <c r="D89" s="39">
        <v>0</v>
      </c>
      <c r="E89" s="34"/>
      <c r="F89" s="38">
        <v>27619199</v>
      </c>
      <c r="G89" s="34"/>
      <c r="H89" s="39">
        <v>0</v>
      </c>
      <c r="I89" s="34"/>
      <c r="J89" s="37">
        <f t="shared" si="4"/>
        <v>27619199</v>
      </c>
      <c r="L89" s="77">
        <f t="shared" si="5"/>
        <v>1.0919960416511639E-3</v>
      </c>
      <c r="N89" s="39">
        <v>0</v>
      </c>
      <c r="O89" s="34"/>
      <c r="P89" s="108">
        <v>27619199</v>
      </c>
      <c r="Q89" s="108"/>
      <c r="R89" s="34"/>
      <c r="S89" s="39">
        <v>0</v>
      </c>
      <c r="T89" s="34"/>
      <c r="U89" s="37">
        <f t="shared" si="6"/>
        <v>27619199</v>
      </c>
      <c r="W89" s="79">
        <f t="shared" si="7"/>
        <v>1.0879629327115326E-4</v>
      </c>
    </row>
    <row r="90" spans="1:23" ht="18.75" x14ac:dyDescent="0.2">
      <c r="A90" s="95" t="s">
        <v>62</v>
      </c>
      <c r="B90" s="95"/>
      <c r="D90" s="45">
        <v>0</v>
      </c>
      <c r="E90" s="34"/>
      <c r="F90" s="44">
        <v>-295750820</v>
      </c>
      <c r="G90" s="34"/>
      <c r="H90" s="45">
        <v>0</v>
      </c>
      <c r="I90" s="34"/>
      <c r="J90" s="37">
        <f t="shared" si="4"/>
        <v>-295750820</v>
      </c>
      <c r="L90" s="81">
        <f t="shared" si="5"/>
        <v>-1.1693269046473283E-2</v>
      </c>
      <c r="N90" s="45">
        <v>0</v>
      </c>
      <c r="O90" s="34"/>
      <c r="P90" s="108">
        <v>707001563</v>
      </c>
      <c r="Q90" s="109"/>
      <c r="R90" s="34"/>
      <c r="S90" s="45">
        <v>0</v>
      </c>
      <c r="T90" s="34"/>
      <c r="U90" s="37">
        <f t="shared" si="6"/>
        <v>707001563</v>
      </c>
      <c r="W90" s="79">
        <f t="shared" si="7"/>
        <v>2.7849884202402735E-3</v>
      </c>
    </row>
    <row r="91" spans="1:23" s="17" customFormat="1" ht="21.75" thickBot="1" x14ac:dyDescent="0.25">
      <c r="A91" s="98"/>
      <c r="B91" s="98"/>
      <c r="D91" s="56">
        <f>SUM(D9:D90)</f>
        <v>3494186940</v>
      </c>
      <c r="E91" s="55"/>
      <c r="F91" s="56">
        <f>SUM(F9:F90)</f>
        <v>21681816922</v>
      </c>
      <c r="G91" s="55"/>
      <c r="H91" s="56">
        <f>SUM(H9:H90)</f>
        <v>-1345290552</v>
      </c>
      <c r="I91" s="55"/>
      <c r="J91" s="59">
        <f>SUM(J9:J90)</f>
        <v>23830713310</v>
      </c>
      <c r="L91" s="78">
        <f>SUM(L9:L90)</f>
        <v>0.94220851966936847</v>
      </c>
      <c r="N91" s="56">
        <f>SUM(N9:N90)</f>
        <v>69836627300</v>
      </c>
      <c r="O91" s="55"/>
      <c r="P91" s="110">
        <f>SUM(P9:Q90)</f>
        <v>130329539052</v>
      </c>
      <c r="Q91" s="110"/>
      <c r="R91" s="55"/>
      <c r="S91" s="56">
        <f>SUM(S9:S90)</f>
        <v>39499961707</v>
      </c>
      <c r="T91" s="55"/>
      <c r="U91" s="59">
        <f>SUM(U9:U90)</f>
        <v>239666128059</v>
      </c>
      <c r="W91" s="78">
        <f>SUM(W9:W90)</f>
        <v>0.94408191763521943</v>
      </c>
    </row>
    <row r="92" spans="1:23" ht="13.5" thickTop="1" x14ac:dyDescent="0.2"/>
    <row r="93" spans="1:23" x14ac:dyDescent="0.2">
      <c r="D93" s="48"/>
      <c r="E93" s="48"/>
      <c r="F93" s="48"/>
      <c r="G93" s="48"/>
      <c r="H93" s="48"/>
      <c r="I93" s="48"/>
      <c r="J93" s="48"/>
      <c r="K93" s="48"/>
      <c r="L93" s="64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64"/>
    </row>
    <row r="94" spans="1:23" x14ac:dyDescent="0.2">
      <c r="D94" s="48">
        <v>3494186940</v>
      </c>
      <c r="E94" s="48"/>
      <c r="F94" s="48">
        <v>21681816922</v>
      </c>
      <c r="G94" s="48"/>
      <c r="H94" s="48">
        <v>-1345290552</v>
      </c>
      <c r="I94" s="48"/>
      <c r="J94" s="48"/>
      <c r="K94" s="48"/>
      <c r="L94" s="64"/>
      <c r="M94" s="48"/>
      <c r="N94" s="48">
        <v>69836627300</v>
      </c>
      <c r="O94" s="48"/>
      <c r="P94" s="48"/>
      <c r="Q94" s="46">
        <v>130329539052</v>
      </c>
      <c r="R94" s="48"/>
      <c r="S94" s="48">
        <v>39499961707</v>
      </c>
      <c r="T94" s="48"/>
      <c r="U94" s="48"/>
      <c r="V94" s="48"/>
      <c r="W94" s="64"/>
    </row>
    <row r="95" spans="1:23" x14ac:dyDescent="0.2">
      <c r="D95" s="48"/>
      <c r="E95" s="48"/>
      <c r="F95" s="48"/>
      <c r="G95" s="48"/>
      <c r="H95" s="48"/>
      <c r="I95" s="48"/>
      <c r="J95" s="48"/>
      <c r="K95" s="48"/>
      <c r="L95" s="64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64"/>
    </row>
    <row r="96" spans="1:23" x14ac:dyDescent="0.2">
      <c r="D96" s="48"/>
      <c r="E96" s="48"/>
      <c r="F96" s="48"/>
      <c r="G96" s="48"/>
      <c r="H96" s="48"/>
      <c r="I96" s="48"/>
      <c r="J96" s="48"/>
      <c r="K96" s="48"/>
      <c r="L96" s="64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64"/>
    </row>
    <row r="97" spans="4:23" x14ac:dyDescent="0.2">
      <c r="D97" s="48"/>
      <c r="E97" s="48"/>
      <c r="F97" s="48"/>
      <c r="G97" s="48"/>
      <c r="H97" s="48"/>
      <c r="I97" s="48"/>
      <c r="J97" s="48"/>
      <c r="K97" s="48"/>
      <c r="L97" s="64"/>
      <c r="M97" s="48"/>
      <c r="N97" s="60">
        <f>N91-N94</f>
        <v>0</v>
      </c>
      <c r="O97" s="48"/>
      <c r="P97" s="48"/>
      <c r="Q97" s="60">
        <f>P91-Q94</f>
        <v>0</v>
      </c>
      <c r="R97" s="48"/>
      <c r="S97" s="60">
        <f>S91-S94</f>
        <v>0</v>
      </c>
      <c r="T97" s="48"/>
      <c r="U97" s="48"/>
      <c r="V97" s="48"/>
      <c r="W97" s="64"/>
    </row>
    <row r="98" spans="4:23" x14ac:dyDescent="0.2">
      <c r="D98" s="60">
        <f>D91-D94</f>
        <v>0</v>
      </c>
      <c r="E98" s="48"/>
      <c r="F98" s="60">
        <f>F91-F94</f>
        <v>0</v>
      </c>
      <c r="G98" s="48"/>
      <c r="H98" s="60">
        <f>H91-H94</f>
        <v>0</v>
      </c>
      <c r="I98" s="48"/>
      <c r="J98" s="48"/>
      <c r="K98" s="48"/>
      <c r="L98" s="64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64"/>
    </row>
    <row r="99" spans="4:23" x14ac:dyDescent="0.2">
      <c r="D99" s="48"/>
      <c r="E99" s="48"/>
      <c r="F99" s="48"/>
      <c r="G99" s="48"/>
      <c r="H99" s="48"/>
      <c r="I99" s="48"/>
      <c r="J99" s="48"/>
      <c r="K99" s="48"/>
      <c r="L99" s="64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64"/>
    </row>
    <row r="100" spans="4:23" x14ac:dyDescent="0.2">
      <c r="D100" s="48"/>
      <c r="E100" s="48"/>
      <c r="F100" s="48"/>
      <c r="G100" s="48"/>
      <c r="H100" s="48"/>
      <c r="I100" s="48"/>
      <c r="J100" s="48"/>
      <c r="K100" s="48"/>
      <c r="L100" s="64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64"/>
    </row>
    <row r="101" spans="4:23" x14ac:dyDescent="0.2">
      <c r="D101" s="48"/>
      <c r="E101" s="48"/>
      <c r="F101" s="48"/>
      <c r="G101" s="48"/>
      <c r="H101" s="48"/>
      <c r="I101" s="48"/>
      <c r="J101" s="48"/>
      <c r="K101" s="48"/>
      <c r="L101" s="64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64"/>
    </row>
    <row r="102" spans="4:23" x14ac:dyDescent="0.2">
      <c r="D102" s="48"/>
      <c r="E102" s="48"/>
      <c r="F102" s="48"/>
      <c r="G102" s="48"/>
      <c r="H102" s="48"/>
      <c r="I102" s="48"/>
      <c r="J102" s="48"/>
      <c r="K102" s="48"/>
      <c r="L102" s="64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64"/>
    </row>
    <row r="103" spans="4:23" x14ac:dyDescent="0.2">
      <c r="D103" s="48"/>
      <c r="E103" s="48"/>
      <c r="F103" s="48"/>
      <c r="G103" s="48"/>
      <c r="H103" s="48"/>
      <c r="I103" s="48"/>
      <c r="J103" s="48"/>
      <c r="K103" s="48"/>
      <c r="L103" s="64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64"/>
    </row>
  </sheetData>
  <mergeCells count="176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89:B89"/>
    <mergeCell ref="P89:Q89"/>
    <mergeCell ref="A90:B90"/>
    <mergeCell ref="P90:Q90"/>
    <mergeCell ref="A91:B91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P91:Q91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Mohadeseh Salemi</dc:creator>
  <dc:description/>
  <cp:lastModifiedBy>Narges Ghasemi</cp:lastModifiedBy>
  <dcterms:created xsi:type="dcterms:W3CDTF">2025-11-22T06:49:30Z</dcterms:created>
  <dcterms:modified xsi:type="dcterms:W3CDTF">2025-12-01T04:18:53Z</dcterms:modified>
</cp:coreProperties>
</file>