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hasemi\Desktop\"/>
    </mc:Choice>
  </mc:AlternateContent>
  <xr:revisionPtr revIDLastSave="0" documentId="13_ncr:1_{86496BFC-5637-4501-A37A-207D60565858}" xr6:coauthVersionLast="47" xr6:coauthVersionMax="47" xr10:uidLastSave="{00000000-0000-0000-0000-000000000000}"/>
  <bookViews>
    <workbookView xWindow="-120" yWindow="-120" windowWidth="29040" windowHeight="15840" tabRatio="88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درآمد سود سهام" sheetId="15" r:id="rId14"/>
    <sheet name="سایر درآمدها" sheetId="14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سهام'!$A$1:$W$95</definedName>
    <definedName name="_xlnm.Print_Area" localSheetId="9">'درآمد سرمایه گذاری در صندوق'!$A$1:$W$8</definedName>
    <definedName name="_xlnm.Print_Area" localSheetId="13">'درآمد سود سهام'!$A$1:$T$56</definedName>
    <definedName name="_xlnm.Print_Area" localSheetId="15">'درآمد سود صندوق'!$A$1:$L$7</definedName>
    <definedName name="_xlnm.Print_Area" localSheetId="20">'درآمد ناشی از تغییر قیمت اوراق'!$A$1:$S$67</definedName>
    <definedName name="_xlnm.Print_Area" localSheetId="18">'درآمد ناشی از فروش'!$A$1:$S$66</definedName>
    <definedName name="_xlnm.Print_Area" localSheetId="14">'سایر درآمدها'!$A$1:$G$11</definedName>
    <definedName name="_xlnm.Print_Area" localSheetId="6">سپرده!$A$1:$M$12</definedName>
    <definedName name="_xlnm.Print_Area" localSheetId="1">سهام!$A$1:$AC$71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وضعیت'!$A$1:$C$3</definedName>
    <definedName name="_xlnm.Print_Area" localSheetId="11">'مبالغ تخصیصی اوراق'!$A$1:$R$80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9" i="19" l="1"/>
  <c r="AB68" i="2"/>
  <c r="Z83" i="2"/>
  <c r="Q66" i="19" l="1"/>
  <c r="M55" i="19"/>
  <c r="M66" i="19"/>
  <c r="O18" i="2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" i="9"/>
  <c r="L15" i="9"/>
  <c r="J11" i="8"/>
  <c r="AB14" i="2"/>
  <c r="H27" i="8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95" i="9" s="1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" i="9"/>
  <c r="N95" i="9"/>
  <c r="F12" i="8"/>
  <c r="F11" i="8" l="1"/>
  <c r="L10" i="9"/>
  <c r="L11" i="9"/>
  <c r="L12" i="9"/>
  <c r="L13" i="9"/>
  <c r="L14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" i="9"/>
  <c r="L95" i="9" l="1"/>
  <c r="J9" i="8"/>
  <c r="J10" i="8"/>
  <c r="J12" i="8"/>
  <c r="AB58" i="2"/>
  <c r="J9" i="7"/>
  <c r="S22" i="15"/>
  <c r="D95" i="9" l="1"/>
  <c r="D101" i="9" s="1"/>
  <c r="F8" i="8"/>
  <c r="F13" i="8" s="1"/>
  <c r="V15" i="9" s="1"/>
  <c r="P95" i="9"/>
  <c r="P101" i="9" s="1"/>
  <c r="N102" i="9"/>
  <c r="O56" i="15"/>
  <c r="R95" i="9"/>
  <c r="R101" i="9" s="1"/>
  <c r="J95" i="9"/>
  <c r="H95" i="9"/>
  <c r="H101" i="9" s="1"/>
  <c r="F95" i="9"/>
  <c r="F102" i="9" s="1"/>
  <c r="D11" i="13"/>
  <c r="F10" i="13" s="1"/>
  <c r="H11" i="13"/>
  <c r="F19" i="14"/>
  <c r="F24" i="8" l="1"/>
  <c r="F27" i="8" s="1"/>
  <c r="J8" i="8"/>
  <c r="J13" i="8" s="1"/>
  <c r="D20" i="13"/>
  <c r="J9" i="13"/>
  <c r="H21" i="13"/>
  <c r="F8" i="13"/>
  <c r="F11" i="13" s="1"/>
  <c r="F9" i="13"/>
  <c r="J8" i="13"/>
  <c r="J10" i="13"/>
  <c r="J11" i="13"/>
  <c r="F11" i="14" l="1"/>
  <c r="D11" i="14"/>
  <c r="D19" i="14" s="1"/>
  <c r="O63" i="15"/>
  <c r="M31" i="15"/>
  <c r="Q56" i="15"/>
  <c r="Q62" i="15" s="1"/>
  <c r="Z71" i="2"/>
  <c r="E67" i="2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8" i="15"/>
  <c r="I56" i="15"/>
  <c r="I65" i="15" s="1"/>
  <c r="K56" i="15"/>
  <c r="K62" i="15" s="1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8" i="15"/>
  <c r="I20" i="18"/>
  <c r="G10" i="18"/>
  <c r="G9" i="18"/>
  <c r="G8" i="18"/>
  <c r="M10" i="18"/>
  <c r="M9" i="18"/>
  <c r="M8" i="18"/>
  <c r="M11" i="18" s="1"/>
  <c r="M19" i="18" s="1"/>
  <c r="K11" i="18"/>
  <c r="K19" i="18" s="1"/>
  <c r="I11" i="18"/>
  <c r="G11" i="18"/>
  <c r="E11" i="18"/>
  <c r="E18" i="18" s="1"/>
  <c r="C11" i="18"/>
  <c r="C18" i="18" s="1"/>
  <c r="E77" i="19"/>
  <c r="M78" i="19"/>
  <c r="E66" i="19"/>
  <c r="E72" i="19" s="1"/>
  <c r="E79" i="19" s="1"/>
  <c r="G66" i="19"/>
  <c r="G76" i="19" s="1"/>
  <c r="M73" i="19"/>
  <c r="O66" i="19"/>
  <c r="O74" i="19" s="1"/>
  <c r="Q9" i="19"/>
  <c r="Q10" i="19"/>
  <c r="Q11" i="19"/>
  <c r="Q12" i="19"/>
  <c r="Q13" i="19"/>
  <c r="Q14" i="19"/>
  <c r="Q15" i="19"/>
  <c r="Q16" i="19"/>
  <c r="Q17" i="19"/>
  <c r="Q18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8" i="19"/>
  <c r="I66" i="19" s="1"/>
  <c r="I75" i="19" s="1"/>
  <c r="I80" i="21"/>
  <c r="E80" i="21"/>
  <c r="Q43" i="21"/>
  <c r="M81" i="21"/>
  <c r="G67" i="21"/>
  <c r="G78" i="21" s="1"/>
  <c r="E75" i="21"/>
  <c r="O67" i="21"/>
  <c r="O76" i="21" s="1"/>
  <c r="M67" i="21"/>
  <c r="M76" i="21" s="1"/>
  <c r="M83" i="21" s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8" i="21"/>
  <c r="I8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9" i="21"/>
  <c r="I10" i="21"/>
  <c r="I11" i="21"/>
  <c r="I12" i="21"/>
  <c r="I13" i="21"/>
  <c r="M79" i="19" l="1"/>
  <c r="E83" i="21"/>
  <c r="Q67" i="21"/>
  <c r="F21" i="14"/>
  <c r="M56" i="15"/>
  <c r="M62" i="15" s="1"/>
  <c r="S56" i="15"/>
  <c r="S61" i="15" s="1"/>
  <c r="I67" i="21"/>
  <c r="E21" i="7"/>
  <c r="G21" i="7"/>
  <c r="I21" i="7"/>
  <c r="D21" i="7"/>
  <c r="D19" i="7"/>
  <c r="L9" i="7"/>
  <c r="J10" i="7"/>
  <c r="L10" i="7" s="1"/>
  <c r="J11" i="7"/>
  <c r="L11" i="7" s="1"/>
  <c r="H12" i="7"/>
  <c r="H21" i="7" s="1"/>
  <c r="F12" i="7"/>
  <c r="F21" i="7" s="1"/>
  <c r="D12" i="7"/>
  <c r="R71" i="2"/>
  <c r="N71" i="2"/>
  <c r="J71" i="2"/>
  <c r="H71" i="2"/>
  <c r="H77" i="2" s="1"/>
  <c r="AB10" i="2"/>
  <c r="AB11" i="2"/>
  <c r="AB12" i="2"/>
  <c r="AB13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9" i="2"/>
  <c r="AB60" i="2"/>
  <c r="AB61" i="2"/>
  <c r="AB62" i="2"/>
  <c r="AB63" i="2"/>
  <c r="AB64" i="2"/>
  <c r="AB65" i="2"/>
  <c r="AB66" i="2"/>
  <c r="AB67" i="2"/>
  <c r="AB69" i="2"/>
  <c r="AB70" i="2"/>
  <c r="AB9" i="2"/>
  <c r="AB71" i="2" s="1"/>
  <c r="Q76" i="19" l="1"/>
  <c r="Q76" i="21"/>
  <c r="L12" i="7"/>
  <c r="J12" i="7"/>
  <c r="J21" i="7" s="1"/>
  <c r="X17" i="2"/>
  <c r="X79" i="2"/>
  <c r="Z81" i="2"/>
  <c r="J77" i="2"/>
  <c r="X11" i="2"/>
  <c r="X12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10" i="2"/>
  <c r="X9" i="2"/>
  <c r="Z84" i="2"/>
  <c r="H12" i="8" l="1"/>
  <c r="X71" i="2"/>
  <c r="V10" i="9"/>
  <c r="V22" i="9"/>
  <c r="V34" i="9"/>
  <c r="V46" i="9"/>
  <c r="V58" i="9"/>
  <c r="V70" i="9"/>
  <c r="V82" i="9"/>
  <c r="V94" i="9"/>
  <c r="V23" i="9"/>
  <c r="V35" i="9"/>
  <c r="V47" i="9"/>
  <c r="V59" i="9"/>
  <c r="V71" i="9"/>
  <c r="V83" i="9"/>
  <c r="V9" i="9"/>
  <c r="V36" i="9"/>
  <c r="V72" i="9"/>
  <c r="V25" i="9"/>
  <c r="V37" i="9"/>
  <c r="V49" i="9"/>
  <c r="V61" i="9"/>
  <c r="V73" i="9"/>
  <c r="V85" i="9"/>
  <c r="V26" i="9"/>
  <c r="V38" i="9"/>
  <c r="V50" i="9"/>
  <c r="V62" i="9"/>
  <c r="V74" i="9"/>
  <c r="V86" i="9"/>
  <c r="V27" i="9"/>
  <c r="V39" i="9"/>
  <c r="V51" i="9"/>
  <c r="V63" i="9"/>
  <c r="V75" i="9"/>
  <c r="V87" i="9"/>
  <c r="H10" i="8"/>
  <c r="V40" i="9"/>
  <c r="V76" i="9"/>
  <c r="H9" i="8"/>
  <c r="V29" i="9"/>
  <c r="V53" i="9"/>
  <c r="V65" i="9"/>
  <c r="V77" i="9"/>
  <c r="V42" i="9"/>
  <c r="V66" i="9"/>
  <c r="V79" i="9"/>
  <c r="V91" i="9"/>
  <c r="V11" i="9"/>
  <c r="V12" i="9"/>
  <c r="V13" i="9"/>
  <c r="V14" i="9"/>
  <c r="V16" i="9"/>
  <c r="V17" i="9"/>
  <c r="V18" i="9"/>
  <c r="V19" i="9"/>
  <c r="V20" i="9"/>
  <c r="V32" i="9"/>
  <c r="V44" i="9"/>
  <c r="V56" i="9"/>
  <c r="V68" i="9"/>
  <c r="V80" i="9"/>
  <c r="V92" i="9"/>
  <c r="V21" i="9"/>
  <c r="V33" i="9"/>
  <c r="V45" i="9"/>
  <c r="V57" i="9"/>
  <c r="V69" i="9"/>
  <c r="V81" i="9"/>
  <c r="V93" i="9"/>
  <c r="V24" i="9"/>
  <c r="V48" i="9"/>
  <c r="V60" i="9"/>
  <c r="V84" i="9"/>
  <c r="V28" i="9"/>
  <c r="V52" i="9"/>
  <c r="V64" i="9"/>
  <c r="V88" i="9"/>
  <c r="V41" i="9"/>
  <c r="V89" i="9"/>
  <c r="V30" i="9"/>
  <c r="V54" i="9"/>
  <c r="V78" i="9"/>
  <c r="V90" i="9"/>
  <c r="V31" i="9"/>
  <c r="V43" i="9"/>
  <c r="V55" i="9"/>
  <c r="V67" i="9"/>
  <c r="H8" i="8"/>
  <c r="H11" i="8"/>
  <c r="X82" i="2"/>
  <c r="H13" i="8" l="1"/>
  <c r="V95" i="9"/>
</calcChain>
</file>

<file path=xl/sharedStrings.xml><?xml version="1.0" encoding="utf-8"?>
<sst xmlns="http://schemas.openxmlformats.org/spreadsheetml/2006/main" count="734" uniqueCount="271">
  <si>
    <t>صندوق سرمایه‌گذاری مشترک بانک اقتصاد نوین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</si>
  <si>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</si>
  <si>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</si>
  <si>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</si>
  <si>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</si>
  <si>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</si>
  <si>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</si>
  <si>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</si>
  <si>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</si>
  <si>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</si>
  <si>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</si>
  <si>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</si>
  <si>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</si>
  <si>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</si>
  <si>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</si>
  <si>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</si>
  <si>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</si>
  <si>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</si>
  <si>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</si>
  <si>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</si>
  <si>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</si>
  <si>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</si>
  <si>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</si>
  <si>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</si>
  <si>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</si>
  <si>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</si>
  <si>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</si>
  <si>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</si>
  <si>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</si>
  <si>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</si>
  <si>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</si>
  <si>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پاکدیس</t>
  </si>
  <si>
    <t>پتروشیمی پارس</t>
  </si>
  <si>
    <t>پتروشیمی پردیس</t>
  </si>
  <si>
    <t>پویا</t>
  </si>
  <si>
    <t>پویا زرکان آق دره</t>
  </si>
  <si>
    <t>تامین سرمایه نوین</t>
  </si>
  <si>
    <t>تایدواترخاورمیانه</t>
  </si>
  <si>
    <t>توسعه معادن وص.معدنی 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</si>
  <si>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</si>
  <si>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</si>
  <si>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</si>
  <si>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</si>
  <si>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</si>
  <si>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</si>
  <si>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</si>
  <si>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س. و توسعه صنایع لاستیک</t>
  </si>
  <si>
    <t>سرمایه گذاری دارویی تامین</t>
  </si>
  <si>
    <t>سرمایه‌ گذاری‌ آتیه‌ دماوند</t>
  </si>
  <si>
    <t>سرمایه‌گذاری‌صندوق‌بازنشستگی‌</t>
  </si>
  <si>
    <t>سرمایه‌گذاری‌غدیر(هلدینگ‌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</si>
  <si>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</si>
  <si>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</si>
  <si>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</si>
  <si>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</si>
  <si>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</si>
  <si>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</si>
  <si>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</si>
  <si>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</si>
  <si>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</si>
  <si>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</si>
  <si>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</si>
  <si>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</si>
  <si>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قند لرستان‌</t>
  </si>
  <si>
    <t>گسترش نفت و گاز پارسیان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</si>
  <si>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</si>
  <si>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</si>
  <si>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</si>
  <si>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</si>
  <si>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نفت ایرانول</t>
  </si>
  <si>
    <t>نفت سپاهان</t>
  </si>
  <si>
    <t>نیروکلر</t>
  </si>
  <si>
    <t>کاشی‌ وسرامیک‌ حافظ‌</t>
  </si>
  <si>
    <t>کشت وصنعت و دامپروری پگاه فارس</t>
  </si>
  <si>
    <t>کلر پارس</t>
  </si>
  <si>
    <t>کویر تایر</t>
  </si>
  <si>
    <t>ح . سیمان‌هرمزگان‌</t>
  </si>
  <si>
    <t>هامون نایزه</t>
  </si>
  <si>
    <t>نیان باتری خاوران</t>
  </si>
  <si>
    <t>پتروشیمی‌شیراز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</si>
  <si>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</si>
  <si>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</si>
  <si>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</si>
  <si>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</si>
  <si>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</si>
  <si>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</si>
  <si>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</si>
  <si>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</si>
  <si>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</si>
  <si>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</si>
  <si>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</si>
  <si>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</si>
  <si>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</si>
  <si>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</si>
  <si>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</si>
  <si>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</si>
  <si>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</si>
  <si>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</si>
  <si>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</si>
  <si>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</si>
  <si>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</si>
  <si>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</si>
  <si>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</si>
  <si>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</si>
  <si>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</si>
  <si>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</si>
  <si>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</si>
  <si>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</si>
  <si>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</si>
  <si>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</si>
  <si>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</si>
  <si>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</si>
  <si>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</si>
  <si>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</si>
  <si>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</si>
  <si>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</si>
  <si>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</si>
  <si>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</si>
  <si>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</si>
  <si>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</si>
  <si>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</si>
  <si>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</si>
  <si>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</si>
  <si>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</si>
  <si>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</si>
  <si>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</si>
  <si>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</si>
  <si>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</si>
  <si>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</si>
  <si>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</si>
  <si>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</si>
  <si>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</si>
  <si>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</si>
  <si>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</si>
  <si>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</si>
  <si>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</si>
  <si>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</si>
  <si>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</si>
  <si>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</si>
  <si>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</si>
  <si>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</si>
  <si>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صنایع ارتباطی آوا</t>
  </si>
  <si>
    <t>گروه مپنا (سهامی عام)</t>
  </si>
  <si>
    <t>کانی کربن طبس</t>
  </si>
  <si>
    <t>کشتیرانی جمهوری اسلامی ایران</t>
  </si>
  <si>
    <t>سرمایه‌گذاری‌ سایپا</t>
  </si>
  <si>
    <t>پتروشیمی تندگویان</t>
  </si>
  <si>
    <t>کشاورزی مکانیزه اصفهان کشت</t>
  </si>
  <si>
    <t>صنایع شیمیایی کیمیاگران امروز</t>
  </si>
  <si>
    <t>نساجی بابکان</t>
  </si>
  <si>
    <t>آلومینای ایران</t>
  </si>
  <si>
    <t>سرمایه‌گذاری‌ سپه‌</t>
  </si>
  <si>
    <t>ایران خودرو دیزل</t>
  </si>
  <si>
    <t>سرمایه گذاری خوارزمی</t>
  </si>
  <si>
    <t>فنرسازی‌خاور</t>
  </si>
  <si>
    <t>نورایستا پلاستیک</t>
  </si>
  <si>
    <t>گروه سرمایه گذاری سپهر صادرات</t>
  </si>
  <si>
    <t>س. صنایع‌شیمیایی‌ایران</t>
  </si>
  <si>
    <t>سایپا</t>
  </si>
  <si>
    <t>توسعه مولد نیروگاهی جهرم</t>
  </si>
  <si>
    <t>سرمایه گذاری تامین اجتماعی</t>
  </si>
  <si>
    <t>پتروشیمی غدیر</t>
  </si>
  <si>
    <t>فولاد سیرجان ایرانیان</t>
  </si>
  <si>
    <t>تولید نیروی برق دماوند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</si>
  <si>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</si>
  <si>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</si>
  <si>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</si>
  <si>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</si>
  <si>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</si>
  <si>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</si>
  <si>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</si>
  <si>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</si>
  <si>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</si>
  <si>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</si>
  <si>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</si>
  <si>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</si>
  <si>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</si>
  <si>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</si>
  <si>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</si>
  <si>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ورقه الف</t>
  </si>
  <si>
    <t>ورقه ب</t>
  </si>
  <si>
    <t>شرکت مادر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</si>
  <si>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</si>
  <si>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</si>
  <si>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</si>
  <si>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</si>
  <si>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</si>
  <si>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</si>
  <si>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</si>
  <si>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</si>
  <si>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</si>
  <si>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</si>
  <si>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</si>
  <si>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</si>
  <si>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</si>
  <si>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</si>
  <si>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</si>
  <si>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</si>
  <si>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</si>
  <si>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</si>
  <si>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</si>
  <si>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</si>
  <si>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</si>
  <si>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</si>
  <si>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</si>
  <si>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</si>
  <si>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1404/05/12</t>
  </si>
  <si>
    <t>1404/04/31</t>
  </si>
  <si>
    <t>1404/03/13</t>
  </si>
  <si>
    <t>1404/04/16</t>
  </si>
  <si>
    <t>1404/09/15</t>
  </si>
  <si>
    <t>1403/11/13</t>
  </si>
  <si>
    <t>1404/05/13</t>
  </si>
  <si>
    <t>1403/11/20</t>
  </si>
  <si>
    <t>1404/04/30</t>
  </si>
  <si>
    <t>1404/08/24</t>
  </si>
  <si>
    <t>1404/03/03</t>
  </si>
  <si>
    <t>1404/02/22</t>
  </si>
  <si>
    <t>1403/12/27</t>
  </si>
  <si>
    <t>1404/02/23</t>
  </si>
  <si>
    <t>1404/09/22</t>
  </si>
  <si>
    <t>1404/04/03</t>
  </si>
  <si>
    <t>1403/12/05</t>
  </si>
  <si>
    <t>1404/02/31</t>
  </si>
  <si>
    <t>1404/03/04</t>
  </si>
  <si>
    <t>1404/01/25</t>
  </si>
  <si>
    <t>1404/05/05</t>
  </si>
  <si>
    <t>1403/12/18</t>
  </si>
  <si>
    <t>1404/01/31</t>
  </si>
  <si>
    <t>1404/03/06</t>
  </si>
  <si>
    <t>1404/05/14</t>
  </si>
  <si>
    <t>1404/04/29</t>
  </si>
  <si>
    <t>1404/05/15</t>
  </si>
  <si>
    <t>1403/12/20</t>
  </si>
  <si>
    <t>1404/03/28</t>
  </si>
  <si>
    <t>1403/12/22</t>
  </si>
  <si>
    <t>1404/05/08</t>
  </si>
  <si>
    <t>1404/04/21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</si>
  <si>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</si>
  <si>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</si>
  <si>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</si>
  <si>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</si>
  <si>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</si>
  <si>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</si>
  <si>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</si>
  <si>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</si>
  <si>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</si>
  <si>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</si>
  <si>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</si>
  <si>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</si>
  <si>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</si>
  <si>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</si>
  <si>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</si>
  <si>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</si>
  <si>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</si>
  <si>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</si>
  <si>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</si>
  <si>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</si>
  <si>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</si>
  <si>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</si>
  <si>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</si>
  <si>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</si>
  <si>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</si>
  <si>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به تاریخ 1404/09/30</t>
  </si>
  <si>
    <t>بانک اقتصاد نوین</t>
  </si>
  <si>
    <t>بانک خااورمیانه</t>
  </si>
  <si>
    <t>بانک صادرات</t>
  </si>
  <si>
    <t>تنزیل سود سپرده بانکی</t>
  </si>
  <si>
    <t>تعدیل کارمزد کارگزاری</t>
  </si>
  <si>
    <t>بانک خاورمیانه</t>
  </si>
  <si>
    <t xml:space="preserve">بانک اقتصاد نوین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</si>
</sst>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B Nazanin"/>
      <charset val="178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3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top"/>
    </xf>
    <xf numFmtId="10" fontId="4" fillId="0" borderId="7" xfId="1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4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center" vertical="center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left"/>
    </xf>
    <xf numFmtId="10" fontId="5" fillId="0" borderId="0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left"/>
    </xf>
    <xf numFmtId="164" fontId="0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vertical="top"/>
    </xf>
    <xf numFmtId="38" fontId="9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38" fontId="10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38" fontId="0" fillId="0" borderId="0" xfId="0" applyNumberFormat="1" applyFill="1" applyAlignment="1">
      <alignment horizontal="left"/>
    </xf>
    <xf numFmtId="38" fontId="7" fillId="0" borderId="0" xfId="0" applyNumberFormat="1" applyFont="1" applyBorder="1" applyAlignment="1">
      <alignment horizontal="left"/>
    </xf>
    <xf numFmtId="38" fontId="4" fillId="0" borderId="7" xfId="0" applyNumberFormat="1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9" fontId="4" fillId="0" borderId="5" xfId="1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38" fontId="5" fillId="0" borderId="2" xfId="0" applyNumberFormat="1" applyFont="1" applyFill="1" applyBorder="1" applyAlignment="1">
      <alignment vertical="top"/>
    </xf>
    <xf numFmtId="0" fontId="10" fillId="0" borderId="0" xfId="0" applyFont="1" applyFill="1" applyAlignment="1">
      <alignment horizontal="left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9" fillId="0" borderId="0" xfId="0" applyFont="1" applyFill="1" applyAlignment="1">
      <alignment horizontal="left"/>
    </xf>
    <xf numFmtId="3" fontId="9" fillId="0" borderId="0" xfId="0" applyNumberFormat="1" applyFont="1" applyFill="1" applyAlignment="1">
      <alignment horizontal="left"/>
    </xf>
    <xf numFmtId="38" fontId="9" fillId="0" borderId="0" xfId="0" applyNumberFormat="1" applyFont="1" applyFill="1" applyAlignment="1">
      <alignment horizontal="left"/>
    </xf>
    <xf numFmtId="38" fontId="11" fillId="0" borderId="0" xfId="0" applyNumberFormat="1" applyFont="1" applyFill="1" applyBorder="1" applyAlignment="1">
      <alignment horizontal="right" vertical="top"/>
    </xf>
    <xf numFmtId="10" fontId="5" fillId="0" borderId="2" xfId="1" applyNumberFormat="1" applyFont="1" applyFill="1" applyBorder="1" applyAlignment="1">
      <alignment horizontal="center" vertical="top"/>
    </xf>
    <xf numFmtId="10" fontId="5" fillId="0" borderId="0" xfId="1" applyNumberFormat="1" applyFont="1" applyFill="1" applyAlignment="1">
      <alignment horizontal="center" vertical="top"/>
    </xf>
    <xf numFmtId="10" fontId="5" fillId="0" borderId="4" xfId="1" applyNumberFormat="1" applyFont="1" applyFill="1" applyBorder="1" applyAlignment="1">
      <alignment horizontal="center" vertical="top"/>
    </xf>
    <xf numFmtId="9" fontId="4" fillId="0" borderId="5" xfId="1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top"/>
    </xf>
    <xf numFmtId="38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10" fillId="0" borderId="0" xfId="0" applyFont="1" applyAlignment="1">
      <alignment horizontal="center"/>
    </xf>
    <xf numFmtId="38" fontId="5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left"/>
    </xf>
    <xf numFmtId="164" fontId="9" fillId="0" borderId="0" xfId="2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609599</xdr:rowOff>
    </xdr:from>
    <xdr:to>
      <xdr:col>1</xdr:col>
      <xdr:colOff>2209532</xdr:colOff>
      <xdr:row>2</xdr:row>
      <xdr:rowOff>752104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1552F3-43AD-497F-9598-6D4588ED4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362818" y="695324"/>
          <a:ext cx="1628507" cy="1704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tabSelected="1" workbookViewId="0">
      <selection activeCell="J3" sqref="J3"/>
    </sheetView>
  </sheetViews>
  <sheetFormatPr defaultRowHeight="12.75" x14ac:dyDescent="0.2"/>
  <cols>
    <col min="1" max="1" width="11" customWidth="1"/>
    <col min="2" max="2" width="45.42578125" customWidth="1"/>
    <col min="3" max="3" width="10.28515625" customWidth="1"/>
  </cols>
  <sheetData>
    <row r="1" spans="1:3" ht="7.35" customHeight="1" x14ac:dyDescent="0.2"/>
    <row r="2" spans="1:3" ht="123.6" customHeight="1" x14ac:dyDescent="0.2">
      <c r="B2" s="110"/>
    </row>
    <row r="3" spans="1:3" ht="123.6" customHeight="1" x14ac:dyDescent="0.2">
      <c r="B3" s="110"/>
    </row>
    <row r="5" spans="1:3" ht="25.5" x14ac:dyDescent="0.2">
      <c r="A5" s="109" t="s">
        <v>0</v>
      </c>
      <c r="B5" s="109"/>
      <c r="C5" s="109"/>
    </row>
    <row r="6" spans="1:3" ht="25.5" x14ac:dyDescent="0.2">
      <c r="A6" s="109" t="s">
        <v>1</v>
      </c>
      <c r="B6" s="109"/>
      <c r="C6" s="109"/>
    </row>
    <row r="7" spans="1:3" ht="25.5" x14ac:dyDescent="0.2">
      <c r="A7" s="109" t="s">
        <v>263</v>
      </c>
      <c r="B7" s="109"/>
      <c r="C7" s="109"/>
    </row>
  </sheetData>
  <mergeCells count="4">
    <mergeCell ref="A5:C5"/>
    <mergeCell ref="A6:C6"/>
    <mergeCell ref="A7:C7"/>
    <mergeCell ref="B2:B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N13" sqref="N13:N1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5" spans="1:22" ht="24" x14ac:dyDescent="0.2">
      <c r="A5" s="1" t="s">
        <v>164</v>
      </c>
      <c r="B5" s="119" t="s">
        <v>165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</row>
    <row r="6" spans="1:22" ht="21" x14ac:dyDescent="0.2">
      <c r="D6" s="120" t="s">
        <v>136</v>
      </c>
      <c r="E6" s="120"/>
      <c r="F6" s="120"/>
      <c r="G6" s="120"/>
      <c r="H6" s="120"/>
      <c r="I6" s="120"/>
      <c r="J6" s="120"/>
      <c r="K6" s="120"/>
      <c r="L6" s="120"/>
      <c r="N6" s="120" t="s">
        <v>137</v>
      </c>
      <c r="O6" s="120"/>
      <c r="P6" s="120"/>
      <c r="Q6" s="120"/>
      <c r="R6" s="120"/>
      <c r="S6" s="120"/>
      <c r="T6" s="120"/>
      <c r="U6" s="120"/>
      <c r="V6" s="120"/>
    </row>
    <row r="7" spans="1:22" ht="21" x14ac:dyDescent="0.2">
      <c r="D7" s="3"/>
      <c r="E7" s="3"/>
      <c r="F7" s="3"/>
      <c r="G7" s="3"/>
      <c r="H7" s="3"/>
      <c r="I7" s="3"/>
      <c r="J7" s="116" t="s">
        <v>80</v>
      </c>
      <c r="K7" s="116"/>
      <c r="L7" s="116"/>
      <c r="N7" s="3"/>
      <c r="O7" s="3"/>
      <c r="P7" s="3"/>
      <c r="Q7" s="3"/>
      <c r="R7" s="3"/>
      <c r="S7" s="3"/>
      <c r="T7" s="116" t="s">
        <v>80</v>
      </c>
      <c r="U7" s="116"/>
      <c r="V7" s="116"/>
    </row>
    <row r="8" spans="1:22" ht="21" x14ac:dyDescent="0.2">
      <c r="A8" s="115"/>
      <c r="B8" s="115"/>
      <c r="D8" s="2" t="s">
        <v>166</v>
      </c>
      <c r="F8" s="2" t="s">
        <v>139</v>
      </c>
      <c r="H8" s="2" t="s">
        <v>140</v>
      </c>
      <c r="J8" s="4" t="s">
        <v>115</v>
      </c>
      <c r="K8" s="3"/>
      <c r="L8" s="4" t="s">
        <v>122</v>
      </c>
      <c r="N8" s="2" t="s">
        <v>166</v>
      </c>
      <c r="P8" s="2" t="s">
        <v>139</v>
      </c>
      <c r="R8" s="2" t="s">
        <v>140</v>
      </c>
      <c r="T8" s="4" t="s">
        <v>115</v>
      </c>
      <c r="U8" s="3"/>
      <c r="V8" s="4" t="s">
        <v>122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W40" sqref="W4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5" spans="1:18" ht="24" x14ac:dyDescent="0.2">
      <c r="A5" s="1" t="s">
        <v>167</v>
      </c>
      <c r="B5" s="119" t="s">
        <v>168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21" x14ac:dyDescent="0.2">
      <c r="D6" s="120" t="s">
        <v>136</v>
      </c>
      <c r="E6" s="120"/>
      <c r="F6" s="120"/>
      <c r="G6" s="120"/>
      <c r="H6" s="120"/>
      <c r="I6" s="120"/>
      <c r="J6" s="120"/>
      <c r="L6" s="120" t="s">
        <v>137</v>
      </c>
      <c r="M6" s="120"/>
      <c r="N6" s="120"/>
      <c r="O6" s="120"/>
      <c r="P6" s="120"/>
      <c r="Q6" s="120"/>
      <c r="R6" s="120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115"/>
      <c r="B8" s="115"/>
      <c r="D8" s="2" t="s">
        <v>169</v>
      </c>
      <c r="F8" s="2" t="s">
        <v>139</v>
      </c>
      <c r="H8" s="2" t="s">
        <v>140</v>
      </c>
      <c r="J8" s="2" t="s">
        <v>80</v>
      </c>
      <c r="L8" s="2" t="s">
        <v>169</v>
      </c>
      <c r="N8" s="2" t="s">
        <v>139</v>
      </c>
      <c r="P8" s="2" t="s">
        <v>140</v>
      </c>
      <c r="R8" s="2" t="s">
        <v>80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H11" sqref="H1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5" spans="1:17" ht="24" x14ac:dyDescent="0.2">
      <c r="A5" s="1" t="s">
        <v>170</v>
      </c>
      <c r="B5" s="119" t="s">
        <v>171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x14ac:dyDescent="0.2">
      <c r="M6" s="127" t="s">
        <v>172</v>
      </c>
      <c r="Q6" s="127" t="s">
        <v>173</v>
      </c>
    </row>
    <row r="7" spans="1:17" ht="35.25" customHeight="1" x14ac:dyDescent="0.2">
      <c r="A7" s="115"/>
      <c r="B7" s="115"/>
      <c r="D7" s="2" t="s">
        <v>174</v>
      </c>
      <c r="F7" s="2" t="s">
        <v>175</v>
      </c>
      <c r="H7" s="2" t="s">
        <v>90</v>
      </c>
      <c r="J7" s="120" t="s">
        <v>176</v>
      </c>
      <c r="K7" s="120"/>
      <c r="M7" s="127"/>
      <c r="O7" s="2" t="s">
        <v>177</v>
      </c>
      <c r="Q7" s="127"/>
    </row>
    <row r="8" spans="1:17" ht="21" x14ac:dyDescent="0.2">
      <c r="A8" s="115"/>
      <c r="B8" s="115"/>
      <c r="D8" s="116" t="s">
        <v>178</v>
      </c>
      <c r="F8" s="4" t="s">
        <v>179</v>
      </c>
      <c r="H8" s="3"/>
      <c r="J8" s="3"/>
      <c r="K8" s="3"/>
      <c r="M8" s="3"/>
      <c r="O8" s="3"/>
      <c r="Q8" s="3"/>
    </row>
    <row r="9" spans="1:17" ht="21" x14ac:dyDescent="0.2">
      <c r="A9" s="115"/>
      <c r="B9" s="115"/>
      <c r="D9" s="120"/>
      <c r="F9" s="4" t="s">
        <v>180</v>
      </c>
    </row>
    <row r="10" spans="1:17" ht="21" x14ac:dyDescent="0.2">
      <c r="A10" s="115"/>
      <c r="B10" s="115"/>
      <c r="D10" s="116" t="s">
        <v>181</v>
      </c>
      <c r="F10" s="4" t="s">
        <v>179</v>
      </c>
    </row>
    <row r="11" spans="1:17" ht="21" x14ac:dyDescent="0.2">
      <c r="A11" s="115"/>
      <c r="B11" s="115"/>
      <c r="D11" s="120"/>
      <c r="F11" s="4" t="s">
        <v>182</v>
      </c>
    </row>
    <row r="12" spans="1:17" ht="189" x14ac:dyDescent="0.2">
      <c r="A12" s="124"/>
      <c r="B12" s="124"/>
      <c r="D12" s="10" t="s">
        <v>183</v>
      </c>
      <c r="F12" s="4" t="s">
        <v>184</v>
      </c>
    </row>
    <row r="13" spans="1:17" ht="21" x14ac:dyDescent="0.2">
      <c r="A13" s="124"/>
      <c r="B13" s="124"/>
      <c r="D13" s="125" t="s">
        <v>185</v>
      </c>
      <c r="F13" s="4" t="s">
        <v>186</v>
      </c>
    </row>
    <row r="14" spans="1:17" ht="21" x14ac:dyDescent="0.2">
      <c r="A14" s="124"/>
      <c r="B14" s="124"/>
      <c r="D14" s="126"/>
      <c r="F14" s="4" t="s">
        <v>187</v>
      </c>
    </row>
    <row r="15" spans="1:17" ht="21" x14ac:dyDescent="0.2">
      <c r="A15" s="124"/>
      <c r="B15" s="124"/>
      <c r="D15" s="126"/>
      <c r="F15" s="4" t="s">
        <v>188</v>
      </c>
    </row>
    <row r="16" spans="1:17" ht="21" x14ac:dyDescent="0.2">
      <c r="A16" s="124"/>
      <c r="B16" s="124"/>
      <c r="D16" s="127"/>
      <c r="F16" s="4" t="s">
        <v>189</v>
      </c>
    </row>
    <row r="17" spans="1:10" x14ac:dyDescent="0.2">
      <c r="A17" s="12"/>
      <c r="B17" s="12"/>
      <c r="D17" s="3"/>
      <c r="F17" s="3"/>
    </row>
    <row r="18" spans="1:10" ht="21" x14ac:dyDescent="0.2">
      <c r="A18" s="120" t="s">
        <v>190</v>
      </c>
      <c r="B18" s="120"/>
      <c r="C18" s="120"/>
      <c r="D18" s="120"/>
      <c r="E18" s="120"/>
      <c r="F18" s="120"/>
      <c r="G18" s="120"/>
      <c r="H18" s="120"/>
      <c r="I18" s="120"/>
      <c r="J18" s="120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8"/>
  <sheetViews>
    <sheetView rightToLeft="1" workbookViewId="0">
      <selection activeCell="O25" sqref="O25"/>
    </sheetView>
  </sheetViews>
  <sheetFormatPr defaultRowHeight="12.75" x14ac:dyDescent="0.2"/>
  <cols>
    <col min="1" max="1" width="5.140625" customWidth="1"/>
    <col min="2" max="2" width="11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2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</row>
    <row r="5" spans="1:12" ht="24" x14ac:dyDescent="0.2">
      <c r="A5" s="1" t="s">
        <v>191</v>
      </c>
      <c r="B5" s="119" t="s">
        <v>192</v>
      </c>
      <c r="C5" s="119"/>
      <c r="D5" s="119"/>
      <c r="E5" s="119"/>
      <c r="F5" s="119"/>
      <c r="G5" s="119"/>
      <c r="H5" s="119"/>
      <c r="I5" s="119"/>
      <c r="J5" s="119"/>
    </row>
    <row r="6" spans="1:12" ht="21" x14ac:dyDescent="0.2">
      <c r="D6" s="120" t="s">
        <v>136</v>
      </c>
      <c r="E6" s="120"/>
      <c r="F6" s="120"/>
      <c r="H6" s="120" t="s">
        <v>137</v>
      </c>
      <c r="I6" s="120"/>
      <c r="J6" s="120"/>
    </row>
    <row r="7" spans="1:12" ht="42" x14ac:dyDescent="0.2">
      <c r="A7" s="115"/>
      <c r="B7" s="115"/>
      <c r="D7" s="10" t="s">
        <v>193</v>
      </c>
      <c r="E7" s="3"/>
      <c r="F7" s="10" t="s">
        <v>194</v>
      </c>
      <c r="H7" s="10" t="s">
        <v>193</v>
      </c>
      <c r="I7" s="3"/>
      <c r="J7" s="10" t="s">
        <v>194</v>
      </c>
    </row>
    <row r="8" spans="1:12" ht="18.75" x14ac:dyDescent="0.2">
      <c r="A8" s="128" t="s">
        <v>264</v>
      </c>
      <c r="B8" s="128"/>
      <c r="D8" s="5">
        <v>108653</v>
      </c>
      <c r="F8" s="80">
        <f>D8/D11</f>
        <v>8.8561214866302046E-5</v>
      </c>
      <c r="H8" s="5">
        <v>73555528</v>
      </c>
      <c r="J8" s="80">
        <f>H8/H11</f>
        <v>6.5963858455213818E-3</v>
      </c>
    </row>
    <row r="9" spans="1:12" ht="18.75" x14ac:dyDescent="0.2">
      <c r="A9" s="128" t="s">
        <v>269</v>
      </c>
      <c r="B9" s="128"/>
      <c r="D9" s="7">
        <v>890346</v>
      </c>
      <c r="F9" s="81">
        <f>D9/D11</f>
        <v>7.2570590238053769E-4</v>
      </c>
      <c r="H9" s="7">
        <v>225240664</v>
      </c>
      <c r="J9" s="81">
        <f>H9/H11</f>
        <v>2.0199356435119838E-2</v>
      </c>
    </row>
    <row r="10" spans="1:12" ht="18.75" x14ac:dyDescent="0.2">
      <c r="A10" s="128" t="s">
        <v>266</v>
      </c>
      <c r="B10" s="128"/>
      <c r="D10" s="7">
        <v>1225869898</v>
      </c>
      <c r="F10" s="81">
        <f>D10/D11</f>
        <v>0.99918573288275314</v>
      </c>
      <c r="H10" s="7">
        <v>10852086992</v>
      </c>
      <c r="J10" s="81">
        <f>H10/H11</f>
        <v>0.97320425771935881</v>
      </c>
    </row>
    <row r="11" spans="1:12" s="19" customFormat="1" ht="21" x14ac:dyDescent="0.2">
      <c r="A11" s="115"/>
      <c r="B11" s="115"/>
      <c r="D11" s="20">
        <f>SUM(D8:D10)</f>
        <v>1226868897</v>
      </c>
      <c r="F11" s="82">
        <f>SUM(F8:F10)</f>
        <v>1</v>
      </c>
      <c r="H11" s="20">
        <f>SUM(H8:H10)</f>
        <v>11150883184</v>
      </c>
      <c r="J11" s="82">
        <f>SUM(J8:K10)</f>
        <v>1</v>
      </c>
    </row>
    <row r="13" spans="1:12" x14ac:dyDescent="0.2">
      <c r="D13" s="74"/>
      <c r="E13" s="74"/>
      <c r="F13" s="74"/>
      <c r="G13" s="74"/>
      <c r="H13" s="74"/>
      <c r="I13" s="74"/>
      <c r="J13" s="74"/>
      <c r="K13" s="74"/>
      <c r="L13" s="74"/>
    </row>
    <row r="14" spans="1:12" x14ac:dyDescent="0.2">
      <c r="D14" s="52"/>
      <c r="E14" s="52"/>
      <c r="F14" s="52"/>
      <c r="G14" s="52"/>
      <c r="H14" s="52"/>
      <c r="I14" s="52"/>
      <c r="J14" s="52"/>
      <c r="K14" s="52"/>
      <c r="L14" s="52"/>
    </row>
    <row r="15" spans="1:12" x14ac:dyDescent="0.2">
      <c r="D15" s="52"/>
      <c r="E15" s="52"/>
      <c r="F15" s="52"/>
      <c r="G15" s="52"/>
      <c r="H15" s="52"/>
      <c r="I15" s="52"/>
      <c r="J15" s="52"/>
      <c r="K15" s="52"/>
      <c r="L15" s="52"/>
    </row>
    <row r="16" spans="1:12" x14ac:dyDescent="0.2">
      <c r="D16" s="54">
        <v>1226868897</v>
      </c>
      <c r="E16" s="52"/>
      <c r="F16" s="52"/>
      <c r="G16" s="52"/>
      <c r="H16" s="54">
        <v>11150883184</v>
      </c>
      <c r="I16" s="52"/>
      <c r="J16" s="52"/>
      <c r="K16" s="52"/>
      <c r="L16" s="52"/>
    </row>
    <row r="17" spans="4:12" x14ac:dyDescent="0.2">
      <c r="D17" s="52"/>
      <c r="E17" s="52"/>
      <c r="F17" s="52"/>
      <c r="G17" s="52"/>
      <c r="H17" s="52"/>
      <c r="I17" s="52"/>
      <c r="J17" s="52"/>
      <c r="K17" s="52"/>
      <c r="L17" s="52"/>
    </row>
    <row r="18" spans="4:12" x14ac:dyDescent="0.2">
      <c r="D18" s="52"/>
      <c r="E18" s="52"/>
      <c r="F18" s="52"/>
      <c r="G18" s="52"/>
      <c r="H18" s="52"/>
      <c r="I18" s="52"/>
      <c r="J18" s="52"/>
      <c r="K18" s="52"/>
      <c r="L18" s="52"/>
    </row>
    <row r="19" spans="4:12" x14ac:dyDescent="0.2">
      <c r="D19" s="52"/>
      <c r="E19" s="52"/>
      <c r="F19" s="52"/>
      <c r="G19" s="52"/>
      <c r="H19" s="52"/>
      <c r="I19" s="52"/>
      <c r="J19" s="52"/>
      <c r="K19" s="52"/>
      <c r="L19" s="52"/>
    </row>
    <row r="20" spans="4:12" x14ac:dyDescent="0.2">
      <c r="D20" s="54">
        <f>D11-D16</f>
        <v>0</v>
      </c>
      <c r="E20" s="52"/>
      <c r="F20" s="52"/>
      <c r="G20" s="52"/>
      <c r="H20" s="52"/>
      <c r="I20" s="52"/>
      <c r="J20" s="52"/>
      <c r="K20" s="52"/>
      <c r="L20" s="52"/>
    </row>
    <row r="21" spans="4:12" x14ac:dyDescent="0.2">
      <c r="D21" s="52"/>
      <c r="E21" s="52"/>
      <c r="F21" s="52"/>
      <c r="G21" s="52"/>
      <c r="H21" s="54">
        <f>H11-H16</f>
        <v>0</v>
      </c>
      <c r="I21" s="52"/>
      <c r="J21" s="52"/>
      <c r="K21" s="52"/>
      <c r="L21" s="52"/>
    </row>
    <row r="22" spans="4:12" x14ac:dyDescent="0.2">
      <c r="D22" s="52"/>
      <c r="E22" s="52"/>
      <c r="F22" s="52"/>
      <c r="G22" s="52"/>
      <c r="H22" s="52"/>
      <c r="I22" s="52"/>
      <c r="J22" s="52"/>
      <c r="K22" s="52"/>
      <c r="L22" s="52"/>
    </row>
    <row r="23" spans="4:12" x14ac:dyDescent="0.2">
      <c r="D23" s="52"/>
      <c r="E23" s="52"/>
      <c r="F23" s="52"/>
      <c r="G23" s="52"/>
      <c r="H23" s="52"/>
      <c r="I23" s="52"/>
      <c r="J23" s="52"/>
      <c r="K23" s="52"/>
      <c r="L23" s="52"/>
    </row>
    <row r="24" spans="4:12" x14ac:dyDescent="0.2">
      <c r="D24" s="52"/>
      <c r="E24" s="52"/>
      <c r="F24" s="52"/>
      <c r="G24" s="52"/>
      <c r="H24" s="52"/>
      <c r="I24" s="52"/>
      <c r="J24" s="52"/>
      <c r="K24" s="52"/>
      <c r="L24" s="52"/>
    </row>
    <row r="25" spans="4:12" x14ac:dyDescent="0.2">
      <c r="D25" s="52"/>
      <c r="E25" s="52"/>
      <c r="F25" s="52"/>
      <c r="G25" s="52"/>
      <c r="H25" s="52"/>
      <c r="I25" s="52"/>
      <c r="J25" s="52"/>
      <c r="K25" s="52"/>
      <c r="L25" s="52"/>
    </row>
    <row r="26" spans="4:12" x14ac:dyDescent="0.2">
      <c r="D26" s="52"/>
      <c r="E26" s="52"/>
      <c r="F26" s="52"/>
      <c r="G26" s="52"/>
      <c r="H26" s="52"/>
      <c r="I26" s="52"/>
      <c r="J26" s="52"/>
      <c r="K26" s="52"/>
      <c r="L26" s="52"/>
    </row>
    <row r="27" spans="4:12" x14ac:dyDescent="0.2">
      <c r="D27" s="52"/>
      <c r="E27" s="52"/>
      <c r="F27" s="52"/>
      <c r="G27" s="52"/>
      <c r="H27" s="52"/>
      <c r="I27" s="52"/>
      <c r="J27" s="52"/>
      <c r="K27" s="52"/>
      <c r="L27" s="52"/>
    </row>
    <row r="28" spans="4:12" x14ac:dyDescent="0.2">
      <c r="D28" s="52"/>
      <c r="E28" s="52"/>
      <c r="F28" s="52"/>
      <c r="G28" s="52"/>
      <c r="H28" s="52"/>
      <c r="I28" s="52"/>
      <c r="J28" s="52"/>
      <c r="K28" s="52"/>
      <c r="L28" s="52"/>
    </row>
  </sheetData>
  <mergeCells count="11">
    <mergeCell ref="A1:J1"/>
    <mergeCell ref="A2:J2"/>
    <mergeCell ref="A3:J3"/>
    <mergeCell ref="B5:J5"/>
    <mergeCell ref="D6:F6"/>
    <mergeCell ref="H6:J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4"/>
  <sheetViews>
    <sheetView rightToLeft="1" workbookViewId="0">
      <selection activeCell="E72" sqref="E72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9" bestFit="1" customWidth="1"/>
    <col min="6" max="6" width="1.28515625" customWidth="1"/>
    <col min="7" max="7" width="15.140625" bestFit="1" customWidth="1"/>
    <col min="8" max="8" width="1.28515625" customWidth="1"/>
    <col min="9" max="9" width="15.7109375" bestFit="1" customWidth="1"/>
    <col min="10" max="10" width="1.28515625" customWidth="1"/>
    <col min="11" max="11" width="14.85546875" bestFit="1" customWidth="1"/>
    <col min="12" max="12" width="1.28515625" customWidth="1"/>
    <col min="13" max="13" width="16.42578125" bestFit="1" customWidth="1"/>
    <col min="14" max="14" width="1.28515625" customWidth="1"/>
    <col min="15" max="15" width="16.85546875" bestFit="1" customWidth="1"/>
    <col min="16" max="16" width="1.28515625" customWidth="1"/>
    <col min="17" max="17" width="14.7109375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19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5" spans="1:19" ht="24" x14ac:dyDescent="0.2">
      <c r="A5" s="119" t="s">
        <v>138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21" x14ac:dyDescent="0.2">
      <c r="A6" s="115"/>
      <c r="C6" s="120" t="s">
        <v>196</v>
      </c>
      <c r="D6" s="120"/>
      <c r="E6" s="120"/>
      <c r="F6" s="120"/>
      <c r="G6" s="120"/>
      <c r="I6" s="120" t="s">
        <v>136</v>
      </c>
      <c r="J6" s="120"/>
      <c r="K6" s="120"/>
      <c r="L6" s="120"/>
      <c r="M6" s="115"/>
      <c r="O6" s="120" t="s">
        <v>137</v>
      </c>
      <c r="P6" s="120"/>
      <c r="Q6" s="120"/>
      <c r="R6" s="120"/>
      <c r="S6" s="115"/>
    </row>
    <row r="7" spans="1:19" ht="42" x14ac:dyDescent="0.2">
      <c r="A7" s="115"/>
      <c r="C7" s="10" t="s">
        <v>197</v>
      </c>
      <c r="D7" s="3"/>
      <c r="E7" s="10" t="s">
        <v>198</v>
      </c>
      <c r="F7" s="3"/>
      <c r="G7" s="10" t="s">
        <v>199</v>
      </c>
      <c r="I7" s="10" t="s">
        <v>200</v>
      </c>
      <c r="J7" s="3"/>
      <c r="K7" s="10" t="s">
        <v>201</v>
      </c>
      <c r="L7" s="3"/>
      <c r="M7" s="61" t="s">
        <v>202</v>
      </c>
      <c r="O7" s="10" t="s">
        <v>200</v>
      </c>
      <c r="P7" s="3"/>
      <c r="Q7" s="10" t="s">
        <v>201</v>
      </c>
      <c r="R7" s="3"/>
      <c r="S7" s="61" t="s">
        <v>202</v>
      </c>
    </row>
    <row r="8" spans="1:19" ht="18.75" x14ac:dyDescent="0.2">
      <c r="A8" s="28" t="s">
        <v>48</v>
      </c>
      <c r="C8" s="70" t="s">
        <v>203</v>
      </c>
      <c r="D8" s="14"/>
      <c r="E8" s="34">
        <v>800000</v>
      </c>
      <c r="F8" s="35"/>
      <c r="G8" s="34">
        <v>720</v>
      </c>
      <c r="H8" s="31"/>
      <c r="I8" s="34">
        <v>0</v>
      </c>
      <c r="J8" s="35"/>
      <c r="K8" s="34">
        <v>0</v>
      </c>
      <c r="L8" s="35"/>
      <c r="M8" s="40">
        <f>I8+K8</f>
        <v>0</v>
      </c>
      <c r="N8" s="31"/>
      <c r="O8" s="32">
        <v>576000000</v>
      </c>
      <c r="P8" s="31"/>
      <c r="Q8" s="34">
        <v>0</v>
      </c>
      <c r="R8" s="31"/>
      <c r="S8" s="62">
        <f>O8+Q8</f>
        <v>576000000</v>
      </c>
    </row>
    <row r="9" spans="1:19" ht="18.75" x14ac:dyDescent="0.2">
      <c r="A9" s="6" t="s">
        <v>37</v>
      </c>
      <c r="C9" s="71" t="s">
        <v>204</v>
      </c>
      <c r="D9" s="14"/>
      <c r="E9" s="39">
        <v>4600000</v>
      </c>
      <c r="F9" s="35"/>
      <c r="G9" s="39">
        <v>1000</v>
      </c>
      <c r="H9" s="31"/>
      <c r="I9" s="39">
        <v>0</v>
      </c>
      <c r="J9" s="35"/>
      <c r="K9" s="39">
        <v>0</v>
      </c>
      <c r="L9" s="35"/>
      <c r="M9" s="40">
        <f t="shared" ref="M9:M55" si="0">I9+K9</f>
        <v>0</v>
      </c>
      <c r="N9" s="31"/>
      <c r="O9" s="37">
        <v>4600000000</v>
      </c>
      <c r="P9" s="31"/>
      <c r="Q9" s="39">
        <v>0</v>
      </c>
      <c r="R9" s="31"/>
      <c r="S9" s="62">
        <f t="shared" ref="S9:S55" si="1">O9+Q9</f>
        <v>4600000000</v>
      </c>
    </row>
    <row r="10" spans="1:19" ht="18.75" x14ac:dyDescent="0.2">
      <c r="A10" s="6" t="s">
        <v>25</v>
      </c>
      <c r="C10" s="71" t="s">
        <v>205</v>
      </c>
      <c r="D10" s="14"/>
      <c r="E10" s="39">
        <v>5769173</v>
      </c>
      <c r="F10" s="35"/>
      <c r="G10" s="39">
        <v>240</v>
      </c>
      <c r="H10" s="31"/>
      <c r="I10" s="39">
        <v>0</v>
      </c>
      <c r="J10" s="35"/>
      <c r="K10" s="39">
        <v>0</v>
      </c>
      <c r="L10" s="35"/>
      <c r="M10" s="40">
        <f t="shared" si="0"/>
        <v>0</v>
      </c>
      <c r="N10" s="31"/>
      <c r="O10" s="37">
        <v>1384601520</v>
      </c>
      <c r="P10" s="31"/>
      <c r="Q10" s="39">
        <v>0</v>
      </c>
      <c r="R10" s="31"/>
      <c r="S10" s="62">
        <f t="shared" si="1"/>
        <v>1384601520</v>
      </c>
    </row>
    <row r="11" spans="1:19" ht="18.75" x14ac:dyDescent="0.2">
      <c r="A11" s="6" t="s">
        <v>49</v>
      </c>
      <c r="C11" s="71" t="s">
        <v>206</v>
      </c>
      <c r="D11" s="14"/>
      <c r="E11" s="39">
        <v>600000</v>
      </c>
      <c r="F11" s="35"/>
      <c r="G11" s="39">
        <v>2390</v>
      </c>
      <c r="H11" s="31"/>
      <c r="I11" s="39">
        <v>0</v>
      </c>
      <c r="J11" s="35"/>
      <c r="K11" s="39">
        <v>0</v>
      </c>
      <c r="L11" s="35"/>
      <c r="M11" s="40">
        <f t="shared" si="0"/>
        <v>0</v>
      </c>
      <c r="N11" s="31"/>
      <c r="O11" s="37">
        <v>1434000000</v>
      </c>
      <c r="P11" s="31"/>
      <c r="Q11" s="39">
        <v>0</v>
      </c>
      <c r="R11" s="31"/>
      <c r="S11" s="62">
        <f t="shared" si="1"/>
        <v>1434000000</v>
      </c>
    </row>
    <row r="12" spans="1:19" ht="18.75" x14ac:dyDescent="0.2">
      <c r="A12" s="6" t="s">
        <v>67</v>
      </c>
      <c r="C12" s="71" t="s">
        <v>207</v>
      </c>
      <c r="D12" s="14"/>
      <c r="E12" s="39">
        <v>4000999</v>
      </c>
      <c r="F12" s="35"/>
      <c r="G12" s="39">
        <v>370</v>
      </c>
      <c r="H12" s="31"/>
      <c r="I12" s="39">
        <v>0</v>
      </c>
      <c r="J12" s="35"/>
      <c r="K12" s="39">
        <v>0</v>
      </c>
      <c r="L12" s="35"/>
      <c r="M12" s="40">
        <f t="shared" si="0"/>
        <v>0</v>
      </c>
      <c r="N12" s="31"/>
      <c r="O12" s="37">
        <v>1480369630</v>
      </c>
      <c r="P12" s="31"/>
      <c r="Q12" s="39">
        <v>0</v>
      </c>
      <c r="R12" s="31"/>
      <c r="S12" s="62">
        <f t="shared" si="1"/>
        <v>1480369630</v>
      </c>
    </row>
    <row r="13" spans="1:19" ht="18.75" x14ac:dyDescent="0.2">
      <c r="A13" s="6" t="s">
        <v>51</v>
      </c>
      <c r="C13" s="71" t="s">
        <v>207</v>
      </c>
      <c r="D13" s="14"/>
      <c r="E13" s="39">
        <v>1000000</v>
      </c>
      <c r="F13" s="35"/>
      <c r="G13" s="39">
        <v>48</v>
      </c>
      <c r="H13" s="31"/>
      <c r="I13" s="39">
        <v>0</v>
      </c>
      <c r="J13" s="35"/>
      <c r="K13" s="39">
        <v>0</v>
      </c>
      <c r="L13" s="35"/>
      <c r="M13" s="40">
        <f t="shared" si="0"/>
        <v>0</v>
      </c>
      <c r="N13" s="31"/>
      <c r="O13" s="37">
        <v>48000000</v>
      </c>
      <c r="P13" s="31"/>
      <c r="Q13" s="39">
        <v>0</v>
      </c>
      <c r="R13" s="31"/>
      <c r="S13" s="62">
        <f t="shared" si="1"/>
        <v>48000000</v>
      </c>
    </row>
    <row r="14" spans="1:19" ht="18.75" x14ac:dyDescent="0.2">
      <c r="A14" s="6" t="s">
        <v>21</v>
      </c>
      <c r="C14" s="71" t="s">
        <v>208</v>
      </c>
      <c r="D14" s="14"/>
      <c r="E14" s="39">
        <v>2035520</v>
      </c>
      <c r="F14" s="35"/>
      <c r="G14" s="39">
        <v>1425</v>
      </c>
      <c r="H14" s="31"/>
      <c r="I14" s="39">
        <v>0</v>
      </c>
      <c r="J14" s="35"/>
      <c r="K14" s="39">
        <v>0</v>
      </c>
      <c r="L14" s="35"/>
      <c r="M14" s="40">
        <f t="shared" si="0"/>
        <v>0</v>
      </c>
      <c r="N14" s="31"/>
      <c r="O14" s="37">
        <v>2900616000</v>
      </c>
      <c r="P14" s="31"/>
      <c r="Q14" s="39">
        <v>0</v>
      </c>
      <c r="R14" s="31"/>
      <c r="S14" s="62">
        <f t="shared" si="1"/>
        <v>2900616000</v>
      </c>
    </row>
    <row r="15" spans="1:19" ht="18.75" x14ac:dyDescent="0.2">
      <c r="A15" s="6" t="s">
        <v>44</v>
      </c>
      <c r="C15" s="71" t="s">
        <v>209</v>
      </c>
      <c r="D15" s="14"/>
      <c r="E15" s="39">
        <v>650000</v>
      </c>
      <c r="F15" s="35"/>
      <c r="G15" s="39">
        <v>2440</v>
      </c>
      <c r="H15" s="31"/>
      <c r="I15" s="39">
        <v>0</v>
      </c>
      <c r="J15" s="35"/>
      <c r="K15" s="39">
        <v>0</v>
      </c>
      <c r="L15" s="35"/>
      <c r="M15" s="40">
        <f t="shared" si="0"/>
        <v>0</v>
      </c>
      <c r="N15" s="31"/>
      <c r="O15" s="37">
        <v>1586000000</v>
      </c>
      <c r="P15" s="31"/>
      <c r="Q15" s="39">
        <v>0</v>
      </c>
      <c r="R15" s="31"/>
      <c r="S15" s="62">
        <f t="shared" si="1"/>
        <v>1586000000</v>
      </c>
    </row>
    <row r="16" spans="1:19" ht="18.75" x14ac:dyDescent="0.2">
      <c r="A16" s="6" t="s">
        <v>55</v>
      </c>
      <c r="C16" s="71" t="s">
        <v>210</v>
      </c>
      <c r="D16" s="14"/>
      <c r="E16" s="39">
        <v>4000000</v>
      </c>
      <c r="F16" s="35"/>
      <c r="G16" s="39">
        <v>2360</v>
      </c>
      <c r="H16" s="31"/>
      <c r="I16" s="37">
        <v>9440000000</v>
      </c>
      <c r="J16" s="31"/>
      <c r="K16" s="37">
        <v>-449523810</v>
      </c>
      <c r="L16" s="31"/>
      <c r="M16" s="40">
        <f t="shared" si="0"/>
        <v>8990476190</v>
      </c>
      <c r="N16" s="31"/>
      <c r="O16" s="37">
        <v>9440000000</v>
      </c>
      <c r="P16" s="31"/>
      <c r="Q16" s="37">
        <v>-449523810</v>
      </c>
      <c r="R16" s="31"/>
      <c r="S16" s="62">
        <f t="shared" si="1"/>
        <v>8990476190</v>
      </c>
    </row>
    <row r="17" spans="1:19" ht="18.75" x14ac:dyDescent="0.2">
      <c r="A17" s="6" t="s">
        <v>58</v>
      </c>
      <c r="C17" s="71" t="s">
        <v>211</v>
      </c>
      <c r="D17" s="14"/>
      <c r="E17" s="39">
        <v>1000000</v>
      </c>
      <c r="F17" s="35"/>
      <c r="G17" s="39">
        <v>7643</v>
      </c>
      <c r="H17" s="31"/>
      <c r="I17" s="39">
        <v>0</v>
      </c>
      <c r="J17" s="35"/>
      <c r="K17" s="39">
        <v>0</v>
      </c>
      <c r="L17" s="35"/>
      <c r="M17" s="40">
        <f t="shared" si="0"/>
        <v>0</v>
      </c>
      <c r="N17" s="31"/>
      <c r="O17" s="37">
        <v>7650000000</v>
      </c>
      <c r="P17" s="31"/>
      <c r="Q17" s="39">
        <v>0</v>
      </c>
      <c r="R17" s="31"/>
      <c r="S17" s="62">
        <f t="shared" si="1"/>
        <v>7650000000</v>
      </c>
    </row>
    <row r="18" spans="1:19" ht="18.75" x14ac:dyDescent="0.2">
      <c r="A18" s="6" t="s">
        <v>72</v>
      </c>
      <c r="C18" s="71" t="s">
        <v>212</v>
      </c>
      <c r="D18" s="14"/>
      <c r="E18" s="39">
        <v>26299529</v>
      </c>
      <c r="F18" s="35"/>
      <c r="G18" s="39">
        <v>142</v>
      </c>
      <c r="H18" s="31"/>
      <c r="I18" s="39">
        <v>0</v>
      </c>
      <c r="J18" s="35"/>
      <c r="K18" s="39">
        <v>0</v>
      </c>
      <c r="L18" s="35"/>
      <c r="M18" s="40">
        <f t="shared" si="0"/>
        <v>0</v>
      </c>
      <c r="N18" s="31"/>
      <c r="O18" s="37">
        <v>3734533118</v>
      </c>
      <c r="P18" s="31"/>
      <c r="Q18" s="39">
        <v>0</v>
      </c>
      <c r="R18" s="31"/>
      <c r="S18" s="62">
        <f t="shared" si="1"/>
        <v>3734533118</v>
      </c>
    </row>
    <row r="19" spans="1:19" ht="18.75" x14ac:dyDescent="0.2">
      <c r="A19" s="6" t="s">
        <v>57</v>
      </c>
      <c r="C19" s="71" t="s">
        <v>210</v>
      </c>
      <c r="D19" s="14"/>
      <c r="E19" s="39">
        <v>1744082</v>
      </c>
      <c r="F19" s="35"/>
      <c r="G19" s="39">
        <v>1740</v>
      </c>
      <c r="H19" s="31"/>
      <c r="I19" s="37">
        <v>3034702680</v>
      </c>
      <c r="J19" s="31"/>
      <c r="K19" s="37">
        <v>-144509651</v>
      </c>
      <c r="L19" s="31"/>
      <c r="M19" s="40">
        <f t="shared" si="0"/>
        <v>2890193029</v>
      </c>
      <c r="N19" s="31"/>
      <c r="O19" s="37">
        <v>3034702680</v>
      </c>
      <c r="P19" s="31"/>
      <c r="Q19" s="37">
        <v>-144509651</v>
      </c>
      <c r="R19" s="31"/>
      <c r="S19" s="62">
        <f t="shared" si="1"/>
        <v>2890193029</v>
      </c>
    </row>
    <row r="20" spans="1:19" ht="18.75" x14ac:dyDescent="0.2">
      <c r="A20" s="6" t="s">
        <v>71</v>
      </c>
      <c r="C20" s="71" t="s">
        <v>213</v>
      </c>
      <c r="D20" s="14"/>
      <c r="E20" s="39">
        <v>200000</v>
      </c>
      <c r="F20" s="35"/>
      <c r="G20" s="39">
        <v>750</v>
      </c>
      <c r="H20" s="31"/>
      <c r="I20" s="39">
        <v>0</v>
      </c>
      <c r="J20" s="35"/>
      <c r="K20" s="39">
        <v>0</v>
      </c>
      <c r="L20" s="35"/>
      <c r="M20" s="40">
        <f t="shared" si="0"/>
        <v>0</v>
      </c>
      <c r="N20" s="31"/>
      <c r="O20" s="37">
        <v>150000000</v>
      </c>
      <c r="P20" s="31"/>
      <c r="Q20" s="39">
        <v>0</v>
      </c>
      <c r="R20" s="31"/>
      <c r="S20" s="62">
        <f t="shared" si="1"/>
        <v>150000000</v>
      </c>
    </row>
    <row r="21" spans="1:19" ht="18.75" x14ac:dyDescent="0.2">
      <c r="A21" s="6" t="s">
        <v>29</v>
      </c>
      <c r="C21" s="71" t="s">
        <v>214</v>
      </c>
      <c r="D21" s="14"/>
      <c r="E21" s="39">
        <v>4600000</v>
      </c>
      <c r="F21" s="35"/>
      <c r="G21" s="39">
        <v>360</v>
      </c>
      <c r="H21" s="31"/>
      <c r="I21" s="39">
        <v>0</v>
      </c>
      <c r="J21" s="35"/>
      <c r="K21" s="39">
        <v>0</v>
      </c>
      <c r="L21" s="35"/>
      <c r="M21" s="40">
        <f t="shared" si="0"/>
        <v>0</v>
      </c>
      <c r="N21" s="31"/>
      <c r="O21" s="37">
        <v>1656000000</v>
      </c>
      <c r="P21" s="31"/>
      <c r="Q21" s="39">
        <v>0</v>
      </c>
      <c r="R21" s="31"/>
      <c r="S21" s="62">
        <f t="shared" si="1"/>
        <v>1656000000</v>
      </c>
    </row>
    <row r="22" spans="1:19" ht="18.75" x14ac:dyDescent="0.2">
      <c r="A22" s="6" t="s">
        <v>63</v>
      </c>
      <c r="C22" s="71" t="s">
        <v>215</v>
      </c>
      <c r="D22" s="14"/>
      <c r="E22" s="39">
        <v>3280000</v>
      </c>
      <c r="F22" s="35"/>
      <c r="G22" s="39">
        <v>1000</v>
      </c>
      <c r="H22" s="31"/>
      <c r="I22" s="39">
        <v>0</v>
      </c>
      <c r="J22" s="35"/>
      <c r="K22" s="39">
        <v>0</v>
      </c>
      <c r="L22" s="35"/>
      <c r="M22" s="40">
        <f t="shared" si="0"/>
        <v>0</v>
      </c>
      <c r="N22" s="31"/>
      <c r="O22" s="37">
        <v>3280000000</v>
      </c>
      <c r="P22" s="31"/>
      <c r="Q22" s="37">
        <v>-154151436</v>
      </c>
      <c r="R22" s="31"/>
      <c r="S22" s="62">
        <f t="shared" si="1"/>
        <v>3125848564</v>
      </c>
    </row>
    <row r="23" spans="1:19" ht="18.75" x14ac:dyDescent="0.2">
      <c r="A23" s="6" t="s">
        <v>28</v>
      </c>
      <c r="C23" s="71" t="s">
        <v>216</v>
      </c>
      <c r="D23" s="14"/>
      <c r="E23" s="39">
        <v>1062500</v>
      </c>
      <c r="F23" s="35"/>
      <c r="G23" s="39">
        <v>390</v>
      </c>
      <c r="H23" s="31"/>
      <c r="I23" s="39">
        <v>0</v>
      </c>
      <c r="J23" s="35"/>
      <c r="K23" s="39">
        <v>0</v>
      </c>
      <c r="L23" s="35"/>
      <c r="M23" s="40">
        <f t="shared" si="0"/>
        <v>0</v>
      </c>
      <c r="N23" s="31"/>
      <c r="O23" s="37">
        <v>414375000</v>
      </c>
      <c r="P23" s="31"/>
      <c r="Q23" s="39">
        <v>0</v>
      </c>
      <c r="R23" s="31"/>
      <c r="S23" s="62">
        <f t="shared" si="1"/>
        <v>414375000</v>
      </c>
    </row>
    <row r="24" spans="1:19" ht="18.75" x14ac:dyDescent="0.2">
      <c r="A24" s="6" t="s">
        <v>62</v>
      </c>
      <c r="C24" s="71" t="s">
        <v>212</v>
      </c>
      <c r="D24" s="14"/>
      <c r="E24" s="39">
        <v>6800000</v>
      </c>
      <c r="F24" s="35"/>
      <c r="G24" s="39">
        <v>280</v>
      </c>
      <c r="H24" s="31"/>
      <c r="I24" s="39">
        <v>0</v>
      </c>
      <c r="J24" s="35"/>
      <c r="K24" s="39">
        <v>0</v>
      </c>
      <c r="L24" s="35"/>
      <c r="M24" s="40">
        <f t="shared" si="0"/>
        <v>0</v>
      </c>
      <c r="N24" s="31"/>
      <c r="O24" s="37">
        <v>1904000000</v>
      </c>
      <c r="P24" s="31"/>
      <c r="Q24" s="39">
        <v>0</v>
      </c>
      <c r="R24" s="31"/>
      <c r="S24" s="62">
        <f t="shared" si="1"/>
        <v>1904000000</v>
      </c>
    </row>
    <row r="25" spans="1:19" ht="18.75" x14ac:dyDescent="0.2">
      <c r="A25" s="6" t="s">
        <v>56</v>
      </c>
      <c r="C25" s="71" t="s">
        <v>217</v>
      </c>
      <c r="D25" s="14"/>
      <c r="E25" s="39">
        <v>294172</v>
      </c>
      <c r="F25" s="35"/>
      <c r="G25" s="39">
        <v>12450</v>
      </c>
      <c r="H25" s="31"/>
      <c r="I25" s="39">
        <v>0</v>
      </c>
      <c r="J25" s="35"/>
      <c r="K25" s="39">
        <v>0</v>
      </c>
      <c r="L25" s="35"/>
      <c r="M25" s="40">
        <f t="shared" si="0"/>
        <v>0</v>
      </c>
      <c r="N25" s="31"/>
      <c r="O25" s="37">
        <v>3662441400</v>
      </c>
      <c r="P25" s="31"/>
      <c r="Q25" s="39">
        <v>0</v>
      </c>
      <c r="R25" s="31"/>
      <c r="S25" s="62">
        <f t="shared" si="1"/>
        <v>3662441400</v>
      </c>
    </row>
    <row r="26" spans="1:19" ht="18.75" x14ac:dyDescent="0.2">
      <c r="A26" s="6" t="s">
        <v>157</v>
      </c>
      <c r="C26" s="71" t="s">
        <v>218</v>
      </c>
      <c r="D26" s="14"/>
      <c r="E26" s="39">
        <v>800000</v>
      </c>
      <c r="F26" s="35"/>
      <c r="G26" s="39">
        <v>350</v>
      </c>
      <c r="H26" s="31"/>
      <c r="I26" s="39">
        <v>0</v>
      </c>
      <c r="J26" s="35"/>
      <c r="K26" s="39">
        <v>0</v>
      </c>
      <c r="L26" s="35"/>
      <c r="M26" s="40">
        <f t="shared" si="0"/>
        <v>0</v>
      </c>
      <c r="N26" s="31"/>
      <c r="O26" s="37">
        <v>280000000</v>
      </c>
      <c r="P26" s="31"/>
      <c r="Q26" s="39">
        <v>0</v>
      </c>
      <c r="R26" s="31"/>
      <c r="S26" s="62">
        <f t="shared" si="1"/>
        <v>280000000</v>
      </c>
    </row>
    <row r="27" spans="1:19" ht="18.75" x14ac:dyDescent="0.2">
      <c r="A27" s="6" t="s">
        <v>24</v>
      </c>
      <c r="C27" s="71" t="s">
        <v>207</v>
      </c>
      <c r="D27" s="14"/>
      <c r="E27" s="39">
        <v>20000000</v>
      </c>
      <c r="F27" s="35"/>
      <c r="G27" s="39">
        <v>90</v>
      </c>
      <c r="H27" s="31"/>
      <c r="I27" s="39">
        <v>0</v>
      </c>
      <c r="J27" s="35"/>
      <c r="K27" s="39">
        <v>0</v>
      </c>
      <c r="L27" s="35"/>
      <c r="M27" s="40">
        <f t="shared" si="0"/>
        <v>0</v>
      </c>
      <c r="N27" s="31"/>
      <c r="O27" s="37">
        <v>1800000000</v>
      </c>
      <c r="P27" s="31"/>
      <c r="Q27" s="39">
        <v>0</v>
      </c>
      <c r="R27" s="31"/>
      <c r="S27" s="62">
        <f t="shared" si="1"/>
        <v>1800000000</v>
      </c>
    </row>
    <row r="28" spans="1:19" ht="18.75" x14ac:dyDescent="0.2">
      <c r="A28" s="6" t="s">
        <v>23</v>
      </c>
      <c r="C28" s="71" t="s">
        <v>207</v>
      </c>
      <c r="D28" s="14"/>
      <c r="E28" s="39">
        <v>60000000</v>
      </c>
      <c r="F28" s="35"/>
      <c r="G28" s="39">
        <v>15</v>
      </c>
      <c r="H28" s="31"/>
      <c r="I28" s="39">
        <v>0</v>
      </c>
      <c r="J28" s="35"/>
      <c r="K28" s="39">
        <v>0</v>
      </c>
      <c r="L28" s="35"/>
      <c r="M28" s="40">
        <f t="shared" si="0"/>
        <v>0</v>
      </c>
      <c r="N28" s="31"/>
      <c r="O28" s="37">
        <v>900000000</v>
      </c>
      <c r="P28" s="31"/>
      <c r="Q28" s="39">
        <v>0</v>
      </c>
      <c r="R28" s="31"/>
      <c r="S28" s="62">
        <f t="shared" si="1"/>
        <v>900000000</v>
      </c>
    </row>
    <row r="29" spans="1:19" ht="18.75" x14ac:dyDescent="0.2">
      <c r="A29" s="6" t="s">
        <v>53</v>
      </c>
      <c r="C29" s="71" t="s">
        <v>219</v>
      </c>
      <c r="D29" s="14"/>
      <c r="E29" s="39">
        <v>100000</v>
      </c>
      <c r="F29" s="35"/>
      <c r="G29" s="39">
        <v>4515</v>
      </c>
      <c r="H29" s="31"/>
      <c r="I29" s="39">
        <v>0</v>
      </c>
      <c r="J29" s="35"/>
      <c r="K29" s="39">
        <v>0</v>
      </c>
      <c r="L29" s="35"/>
      <c r="M29" s="40">
        <f t="shared" si="0"/>
        <v>0</v>
      </c>
      <c r="N29" s="31"/>
      <c r="O29" s="37">
        <v>451500000</v>
      </c>
      <c r="P29" s="31"/>
      <c r="Q29" s="39">
        <v>0</v>
      </c>
      <c r="R29" s="31"/>
      <c r="S29" s="62">
        <f t="shared" si="1"/>
        <v>451500000</v>
      </c>
    </row>
    <row r="30" spans="1:19" ht="18.75" x14ac:dyDescent="0.2">
      <c r="A30" s="6" t="s">
        <v>27</v>
      </c>
      <c r="C30" s="71" t="s">
        <v>214</v>
      </c>
      <c r="D30" s="14"/>
      <c r="E30" s="39">
        <v>1891700</v>
      </c>
      <c r="F30" s="35"/>
      <c r="G30" s="39">
        <v>62</v>
      </c>
      <c r="H30" s="31"/>
      <c r="I30" s="39">
        <v>0</v>
      </c>
      <c r="J30" s="35"/>
      <c r="K30" s="39">
        <v>0</v>
      </c>
      <c r="L30" s="35"/>
      <c r="M30" s="40">
        <f t="shared" si="0"/>
        <v>0</v>
      </c>
      <c r="N30" s="31"/>
      <c r="O30" s="37">
        <v>117285400</v>
      </c>
      <c r="P30" s="31"/>
      <c r="Q30" s="39">
        <v>0</v>
      </c>
      <c r="R30" s="31"/>
      <c r="S30" s="62">
        <f t="shared" si="1"/>
        <v>117285400</v>
      </c>
    </row>
    <row r="31" spans="1:19" ht="18.75" x14ac:dyDescent="0.2">
      <c r="A31" s="6" t="s">
        <v>33</v>
      </c>
      <c r="C31" s="71" t="s">
        <v>220</v>
      </c>
      <c r="D31" s="14"/>
      <c r="E31" s="39">
        <v>50000</v>
      </c>
      <c r="F31" s="35"/>
      <c r="G31" s="39">
        <v>11000</v>
      </c>
      <c r="H31" s="31"/>
      <c r="I31" s="37">
        <v>550000000</v>
      </c>
      <c r="J31" s="31"/>
      <c r="K31" s="37">
        <v>-2722791</v>
      </c>
      <c r="L31" s="31"/>
      <c r="M31" s="40">
        <f>I31+K31</f>
        <v>547277209</v>
      </c>
      <c r="N31" s="31"/>
      <c r="O31" s="37">
        <v>2450000000</v>
      </c>
      <c r="P31" s="31"/>
      <c r="Q31" s="37">
        <v>-18211921</v>
      </c>
      <c r="R31" s="31"/>
      <c r="S31" s="62">
        <f t="shared" si="1"/>
        <v>2431788079</v>
      </c>
    </row>
    <row r="32" spans="1:19" ht="18.75" x14ac:dyDescent="0.2">
      <c r="A32" s="6" t="s">
        <v>54</v>
      </c>
      <c r="C32" s="71" t="s">
        <v>221</v>
      </c>
      <c r="D32" s="14"/>
      <c r="E32" s="39">
        <v>385000</v>
      </c>
      <c r="F32" s="35"/>
      <c r="G32" s="39">
        <v>6000</v>
      </c>
      <c r="H32" s="31"/>
      <c r="I32" s="39">
        <v>0</v>
      </c>
      <c r="J32" s="35"/>
      <c r="K32" s="39">
        <v>0</v>
      </c>
      <c r="L32" s="35"/>
      <c r="M32" s="40">
        <f t="shared" si="0"/>
        <v>0</v>
      </c>
      <c r="N32" s="31"/>
      <c r="O32" s="37">
        <v>2310000000</v>
      </c>
      <c r="P32" s="31"/>
      <c r="Q32" s="39">
        <v>0</v>
      </c>
      <c r="R32" s="31"/>
      <c r="S32" s="62">
        <f t="shared" si="1"/>
        <v>2310000000</v>
      </c>
    </row>
    <row r="33" spans="1:19" ht="18.75" x14ac:dyDescent="0.2">
      <c r="A33" s="6" t="s">
        <v>75</v>
      </c>
      <c r="C33" s="71" t="s">
        <v>222</v>
      </c>
      <c r="D33" s="14"/>
      <c r="E33" s="39">
        <v>4472601</v>
      </c>
      <c r="F33" s="35"/>
      <c r="G33" s="39">
        <v>1000</v>
      </c>
      <c r="H33" s="31"/>
      <c r="I33" s="39">
        <v>0</v>
      </c>
      <c r="J33" s="35"/>
      <c r="K33" s="39">
        <v>0</v>
      </c>
      <c r="L33" s="35"/>
      <c r="M33" s="40">
        <f t="shared" si="0"/>
        <v>0</v>
      </c>
      <c r="N33" s="31"/>
      <c r="O33" s="37">
        <v>3200000000</v>
      </c>
      <c r="P33" s="31"/>
      <c r="Q33" s="39">
        <v>0</v>
      </c>
      <c r="R33" s="31"/>
      <c r="S33" s="62">
        <f t="shared" si="1"/>
        <v>3200000000</v>
      </c>
    </row>
    <row r="34" spans="1:19" ht="18.75" x14ac:dyDescent="0.2">
      <c r="A34" s="6" t="s">
        <v>22</v>
      </c>
      <c r="C34" s="71" t="s">
        <v>223</v>
      </c>
      <c r="D34" s="14"/>
      <c r="E34" s="39">
        <v>1750000</v>
      </c>
      <c r="F34" s="35"/>
      <c r="G34" s="39">
        <v>400</v>
      </c>
      <c r="H34" s="31"/>
      <c r="I34" s="39">
        <v>0</v>
      </c>
      <c r="J34" s="35"/>
      <c r="K34" s="39">
        <v>0</v>
      </c>
      <c r="L34" s="35"/>
      <c r="M34" s="40">
        <f t="shared" si="0"/>
        <v>0</v>
      </c>
      <c r="N34" s="31"/>
      <c r="O34" s="37">
        <v>700000000</v>
      </c>
      <c r="P34" s="31"/>
      <c r="Q34" s="39">
        <v>0</v>
      </c>
      <c r="R34" s="31"/>
      <c r="S34" s="62">
        <f t="shared" si="1"/>
        <v>700000000</v>
      </c>
    </row>
    <row r="35" spans="1:19" ht="18.75" x14ac:dyDescent="0.2">
      <c r="A35" s="6" t="s">
        <v>32</v>
      </c>
      <c r="C35" s="71" t="s">
        <v>207</v>
      </c>
      <c r="D35" s="14"/>
      <c r="E35" s="39">
        <v>4000000</v>
      </c>
      <c r="F35" s="35"/>
      <c r="G35" s="39">
        <v>160</v>
      </c>
      <c r="H35" s="31"/>
      <c r="I35" s="39">
        <v>0</v>
      </c>
      <c r="J35" s="35"/>
      <c r="K35" s="39">
        <v>0</v>
      </c>
      <c r="L35" s="35"/>
      <c r="M35" s="40">
        <f t="shared" si="0"/>
        <v>0</v>
      </c>
      <c r="N35" s="31"/>
      <c r="O35" s="37">
        <v>640000000</v>
      </c>
      <c r="P35" s="31"/>
      <c r="Q35" s="39">
        <v>0</v>
      </c>
      <c r="R35" s="31"/>
      <c r="S35" s="62">
        <f t="shared" si="1"/>
        <v>640000000</v>
      </c>
    </row>
    <row r="36" spans="1:19" ht="18.75" x14ac:dyDescent="0.2">
      <c r="A36" s="6" t="s">
        <v>36</v>
      </c>
      <c r="C36" s="71" t="s">
        <v>224</v>
      </c>
      <c r="D36" s="14"/>
      <c r="E36" s="39">
        <v>10660149</v>
      </c>
      <c r="F36" s="35"/>
      <c r="G36" s="39">
        <v>260</v>
      </c>
      <c r="H36" s="31"/>
      <c r="I36" s="39">
        <v>0</v>
      </c>
      <c r="J36" s="35"/>
      <c r="K36" s="39">
        <v>0</v>
      </c>
      <c r="L36" s="35"/>
      <c r="M36" s="40">
        <f t="shared" si="0"/>
        <v>0</v>
      </c>
      <c r="N36" s="31"/>
      <c r="O36" s="37">
        <v>2771638740</v>
      </c>
      <c r="P36" s="31"/>
      <c r="Q36" s="39">
        <v>0</v>
      </c>
      <c r="R36" s="31"/>
      <c r="S36" s="62">
        <f t="shared" si="1"/>
        <v>2771638740</v>
      </c>
    </row>
    <row r="37" spans="1:19" ht="18.75" x14ac:dyDescent="0.2">
      <c r="A37" s="6" t="s">
        <v>74</v>
      </c>
      <c r="C37" s="71" t="s">
        <v>217</v>
      </c>
      <c r="D37" s="14"/>
      <c r="E37" s="39">
        <v>305300</v>
      </c>
      <c r="F37" s="35"/>
      <c r="G37" s="39">
        <v>7700</v>
      </c>
      <c r="H37" s="31"/>
      <c r="I37" s="39">
        <v>0</v>
      </c>
      <c r="J37" s="35"/>
      <c r="K37" s="39">
        <v>0</v>
      </c>
      <c r="L37" s="35"/>
      <c r="M37" s="40">
        <f t="shared" si="0"/>
        <v>0</v>
      </c>
      <c r="N37" s="31"/>
      <c r="O37" s="37">
        <v>2350810000</v>
      </c>
      <c r="P37" s="31"/>
      <c r="Q37" s="39">
        <v>0</v>
      </c>
      <c r="R37" s="31"/>
      <c r="S37" s="62">
        <f t="shared" si="1"/>
        <v>2350810000</v>
      </c>
    </row>
    <row r="38" spans="1:19" ht="18.75" x14ac:dyDescent="0.2">
      <c r="A38" s="6" t="s">
        <v>35</v>
      </c>
      <c r="C38" s="71" t="s">
        <v>225</v>
      </c>
      <c r="D38" s="14"/>
      <c r="E38" s="39">
        <v>500000</v>
      </c>
      <c r="F38" s="35"/>
      <c r="G38" s="39">
        <v>4700</v>
      </c>
      <c r="H38" s="31"/>
      <c r="I38" s="39">
        <v>0</v>
      </c>
      <c r="J38" s="35"/>
      <c r="K38" s="39">
        <v>0</v>
      </c>
      <c r="L38" s="35"/>
      <c r="M38" s="40">
        <f t="shared" si="0"/>
        <v>0</v>
      </c>
      <c r="N38" s="31"/>
      <c r="O38" s="37">
        <v>2350000000</v>
      </c>
      <c r="P38" s="31"/>
      <c r="Q38" s="39">
        <v>0</v>
      </c>
      <c r="R38" s="31"/>
      <c r="S38" s="62">
        <f t="shared" si="1"/>
        <v>2350000000</v>
      </c>
    </row>
    <row r="39" spans="1:19" ht="18.75" x14ac:dyDescent="0.2">
      <c r="A39" s="6" t="s">
        <v>18</v>
      </c>
      <c r="C39" s="71" t="s">
        <v>209</v>
      </c>
      <c r="D39" s="14"/>
      <c r="E39" s="39">
        <v>1800000</v>
      </c>
      <c r="F39" s="35"/>
      <c r="G39" s="39">
        <v>600</v>
      </c>
      <c r="H39" s="31"/>
      <c r="I39" s="39">
        <v>0</v>
      </c>
      <c r="J39" s="35"/>
      <c r="K39" s="39">
        <v>0</v>
      </c>
      <c r="L39" s="35"/>
      <c r="M39" s="40">
        <f t="shared" si="0"/>
        <v>0</v>
      </c>
      <c r="N39" s="31"/>
      <c r="O39" s="37">
        <v>1080000000</v>
      </c>
      <c r="P39" s="31"/>
      <c r="Q39" s="39">
        <v>0</v>
      </c>
      <c r="R39" s="31"/>
      <c r="S39" s="62">
        <f t="shared" si="1"/>
        <v>1080000000</v>
      </c>
    </row>
    <row r="40" spans="1:19" ht="18.75" x14ac:dyDescent="0.2">
      <c r="A40" s="6" t="s">
        <v>65</v>
      </c>
      <c r="C40" s="71" t="s">
        <v>226</v>
      </c>
      <c r="D40" s="14"/>
      <c r="E40" s="39">
        <v>600000</v>
      </c>
      <c r="F40" s="35"/>
      <c r="G40" s="39">
        <v>722</v>
      </c>
      <c r="H40" s="31"/>
      <c r="I40" s="39">
        <v>0</v>
      </c>
      <c r="J40" s="35"/>
      <c r="K40" s="39">
        <v>0</v>
      </c>
      <c r="L40" s="35"/>
      <c r="M40" s="40">
        <f t="shared" si="0"/>
        <v>0</v>
      </c>
      <c r="N40" s="31"/>
      <c r="O40" s="37">
        <v>433200000</v>
      </c>
      <c r="P40" s="31"/>
      <c r="Q40" s="39">
        <v>0</v>
      </c>
      <c r="R40" s="31"/>
      <c r="S40" s="62">
        <f t="shared" si="1"/>
        <v>433200000</v>
      </c>
    </row>
    <row r="41" spans="1:19" ht="18.75" x14ac:dyDescent="0.2">
      <c r="A41" s="6" t="s">
        <v>68</v>
      </c>
      <c r="C41" s="71" t="s">
        <v>227</v>
      </c>
      <c r="D41" s="14"/>
      <c r="E41" s="39">
        <v>350000</v>
      </c>
      <c r="F41" s="35"/>
      <c r="G41" s="39">
        <v>598</v>
      </c>
      <c r="H41" s="31"/>
      <c r="I41" s="39">
        <v>0</v>
      </c>
      <c r="J41" s="35"/>
      <c r="K41" s="39">
        <v>0</v>
      </c>
      <c r="L41" s="35"/>
      <c r="M41" s="40">
        <f t="shared" si="0"/>
        <v>0</v>
      </c>
      <c r="N41" s="31"/>
      <c r="O41" s="37">
        <v>209300000</v>
      </c>
      <c r="P41" s="31"/>
      <c r="Q41" s="39">
        <v>0</v>
      </c>
      <c r="R41" s="31"/>
      <c r="S41" s="62">
        <f t="shared" si="1"/>
        <v>209300000</v>
      </c>
    </row>
    <row r="42" spans="1:19" ht="18.75" x14ac:dyDescent="0.2">
      <c r="A42" s="6" t="s">
        <v>59</v>
      </c>
      <c r="C42" s="71" t="s">
        <v>228</v>
      </c>
      <c r="D42" s="14"/>
      <c r="E42" s="39">
        <v>8117981</v>
      </c>
      <c r="F42" s="35"/>
      <c r="G42" s="39">
        <v>560</v>
      </c>
      <c r="H42" s="31"/>
      <c r="I42" s="39">
        <v>0</v>
      </c>
      <c r="J42" s="35"/>
      <c r="K42" s="39">
        <v>0</v>
      </c>
      <c r="L42" s="35"/>
      <c r="M42" s="40">
        <f t="shared" si="0"/>
        <v>0</v>
      </c>
      <c r="N42" s="31"/>
      <c r="O42" s="37">
        <v>4546069360</v>
      </c>
      <c r="P42" s="31"/>
      <c r="Q42" s="39">
        <v>0</v>
      </c>
      <c r="R42" s="31"/>
      <c r="S42" s="62">
        <f t="shared" si="1"/>
        <v>4546069360</v>
      </c>
    </row>
    <row r="43" spans="1:19" ht="18.75" x14ac:dyDescent="0.2">
      <c r="A43" s="6" t="s">
        <v>26</v>
      </c>
      <c r="C43" s="71" t="s">
        <v>229</v>
      </c>
      <c r="D43" s="14"/>
      <c r="E43" s="39">
        <v>426720</v>
      </c>
      <c r="F43" s="35"/>
      <c r="G43" s="39">
        <v>440</v>
      </c>
      <c r="H43" s="31"/>
      <c r="I43" s="39">
        <v>0</v>
      </c>
      <c r="J43" s="35"/>
      <c r="K43" s="39">
        <v>0</v>
      </c>
      <c r="L43" s="35"/>
      <c r="M43" s="40">
        <f t="shared" si="0"/>
        <v>0</v>
      </c>
      <c r="N43" s="31"/>
      <c r="O43" s="37">
        <v>154000000</v>
      </c>
      <c r="P43" s="31"/>
      <c r="Q43" s="39">
        <v>0</v>
      </c>
      <c r="R43" s="31"/>
      <c r="S43" s="62">
        <f t="shared" si="1"/>
        <v>154000000</v>
      </c>
    </row>
    <row r="44" spans="1:19" ht="18.75" x14ac:dyDescent="0.2">
      <c r="A44" s="6" t="s">
        <v>155</v>
      </c>
      <c r="C44" s="71" t="s">
        <v>230</v>
      </c>
      <c r="D44" s="14"/>
      <c r="E44" s="39">
        <v>281250</v>
      </c>
      <c r="F44" s="35"/>
      <c r="G44" s="39">
        <v>300</v>
      </c>
      <c r="H44" s="31"/>
      <c r="I44" s="39">
        <v>0</v>
      </c>
      <c r="J44" s="35"/>
      <c r="K44" s="39">
        <v>0</v>
      </c>
      <c r="L44" s="35"/>
      <c r="M44" s="40">
        <f t="shared" si="0"/>
        <v>0</v>
      </c>
      <c r="N44" s="31"/>
      <c r="O44" s="37">
        <v>84375000</v>
      </c>
      <c r="P44" s="31"/>
      <c r="Q44" s="39">
        <v>0</v>
      </c>
      <c r="R44" s="31"/>
      <c r="S44" s="62">
        <f t="shared" si="1"/>
        <v>84375000</v>
      </c>
    </row>
    <row r="45" spans="1:19" ht="18.75" x14ac:dyDescent="0.2">
      <c r="A45" s="6" t="s">
        <v>19</v>
      </c>
      <c r="C45" s="71" t="s">
        <v>230</v>
      </c>
      <c r="D45" s="14"/>
      <c r="E45" s="39">
        <v>245000</v>
      </c>
      <c r="F45" s="35"/>
      <c r="G45" s="39">
        <v>100</v>
      </c>
      <c r="H45" s="31"/>
      <c r="I45" s="39">
        <v>0</v>
      </c>
      <c r="J45" s="35"/>
      <c r="K45" s="39">
        <v>0</v>
      </c>
      <c r="L45" s="35"/>
      <c r="M45" s="40">
        <f t="shared" si="0"/>
        <v>0</v>
      </c>
      <c r="N45" s="31"/>
      <c r="O45" s="37">
        <v>24500000</v>
      </c>
      <c r="P45" s="31"/>
      <c r="Q45" s="39">
        <v>0</v>
      </c>
      <c r="R45" s="31"/>
      <c r="S45" s="62">
        <f t="shared" si="1"/>
        <v>24500000</v>
      </c>
    </row>
    <row r="46" spans="1:19" ht="18.75" x14ac:dyDescent="0.2">
      <c r="A46" s="6" t="s">
        <v>41</v>
      </c>
      <c r="C46" s="71" t="s">
        <v>231</v>
      </c>
      <c r="D46" s="14"/>
      <c r="E46" s="39">
        <v>1000000</v>
      </c>
      <c r="F46" s="35"/>
      <c r="G46" s="39">
        <v>600</v>
      </c>
      <c r="H46" s="31"/>
      <c r="I46" s="39">
        <v>0</v>
      </c>
      <c r="J46" s="35"/>
      <c r="K46" s="39">
        <v>0</v>
      </c>
      <c r="L46" s="35"/>
      <c r="M46" s="40">
        <f t="shared" si="0"/>
        <v>0</v>
      </c>
      <c r="N46" s="31"/>
      <c r="O46" s="37">
        <v>600000000</v>
      </c>
      <c r="P46" s="31"/>
      <c r="Q46" s="39">
        <v>0</v>
      </c>
      <c r="R46" s="31"/>
      <c r="S46" s="62">
        <f t="shared" si="1"/>
        <v>600000000</v>
      </c>
    </row>
    <row r="47" spans="1:19" ht="18.75" x14ac:dyDescent="0.2">
      <c r="A47" s="6" t="s">
        <v>45</v>
      </c>
      <c r="C47" s="71" t="s">
        <v>232</v>
      </c>
      <c r="D47" s="14"/>
      <c r="E47" s="39">
        <v>595000</v>
      </c>
      <c r="F47" s="35"/>
      <c r="G47" s="39">
        <v>2400</v>
      </c>
      <c r="H47" s="31"/>
      <c r="I47" s="39">
        <v>0</v>
      </c>
      <c r="J47" s="35"/>
      <c r="K47" s="39">
        <v>0</v>
      </c>
      <c r="L47" s="35"/>
      <c r="M47" s="40">
        <f t="shared" si="0"/>
        <v>0</v>
      </c>
      <c r="N47" s="31"/>
      <c r="O47" s="37">
        <v>1428000000</v>
      </c>
      <c r="P47" s="31"/>
      <c r="Q47" s="39">
        <v>0</v>
      </c>
      <c r="R47" s="31"/>
      <c r="S47" s="62">
        <f t="shared" si="1"/>
        <v>1428000000</v>
      </c>
    </row>
    <row r="48" spans="1:19" ht="18.75" x14ac:dyDescent="0.2">
      <c r="A48" s="6" t="s">
        <v>39</v>
      </c>
      <c r="C48" s="71" t="s">
        <v>233</v>
      </c>
      <c r="D48" s="14"/>
      <c r="E48" s="39">
        <v>428500</v>
      </c>
      <c r="F48" s="35"/>
      <c r="G48" s="39">
        <v>4400</v>
      </c>
      <c r="H48" s="31"/>
      <c r="I48" s="39">
        <v>0</v>
      </c>
      <c r="J48" s="35"/>
      <c r="K48" s="39">
        <v>0</v>
      </c>
      <c r="L48" s="35"/>
      <c r="M48" s="40">
        <f t="shared" si="0"/>
        <v>0</v>
      </c>
      <c r="N48" s="31"/>
      <c r="O48" s="37">
        <v>1885400000</v>
      </c>
      <c r="P48" s="31"/>
      <c r="Q48" s="39">
        <v>0</v>
      </c>
      <c r="R48" s="31"/>
      <c r="S48" s="62">
        <f t="shared" si="1"/>
        <v>1885400000</v>
      </c>
    </row>
    <row r="49" spans="1:19" ht="18.75" x14ac:dyDescent="0.2">
      <c r="A49" s="6" t="s">
        <v>60</v>
      </c>
      <c r="C49" s="71" t="s">
        <v>204</v>
      </c>
      <c r="D49" s="14"/>
      <c r="E49" s="39">
        <v>3750000</v>
      </c>
      <c r="F49" s="35"/>
      <c r="G49" s="39">
        <v>300</v>
      </c>
      <c r="H49" s="31"/>
      <c r="I49" s="39">
        <v>0</v>
      </c>
      <c r="J49" s="35"/>
      <c r="K49" s="39">
        <v>0</v>
      </c>
      <c r="L49" s="35"/>
      <c r="M49" s="40">
        <f t="shared" si="0"/>
        <v>0</v>
      </c>
      <c r="N49" s="31"/>
      <c r="O49" s="37">
        <v>1125000000</v>
      </c>
      <c r="P49" s="31"/>
      <c r="Q49" s="39">
        <v>0</v>
      </c>
      <c r="R49" s="31"/>
      <c r="S49" s="62">
        <f t="shared" si="1"/>
        <v>1125000000</v>
      </c>
    </row>
    <row r="50" spans="1:19" ht="18.75" x14ac:dyDescent="0.2">
      <c r="A50" s="6" t="s">
        <v>143</v>
      </c>
      <c r="C50" s="71" t="s">
        <v>234</v>
      </c>
      <c r="D50" s="14"/>
      <c r="E50" s="39">
        <v>50000</v>
      </c>
      <c r="F50" s="35"/>
      <c r="G50" s="39">
        <v>1480</v>
      </c>
      <c r="H50" s="31"/>
      <c r="I50" s="39">
        <v>0</v>
      </c>
      <c r="J50" s="35"/>
      <c r="K50" s="39">
        <v>0</v>
      </c>
      <c r="L50" s="35"/>
      <c r="M50" s="40">
        <f t="shared" si="0"/>
        <v>0</v>
      </c>
      <c r="N50" s="31"/>
      <c r="O50" s="37">
        <v>74000000</v>
      </c>
      <c r="P50" s="31"/>
      <c r="Q50" s="39">
        <v>0</v>
      </c>
      <c r="R50" s="31"/>
      <c r="S50" s="62">
        <f t="shared" si="1"/>
        <v>74000000</v>
      </c>
    </row>
    <row r="51" spans="1:19" ht="18.75" x14ac:dyDescent="0.2">
      <c r="A51" s="6" t="s">
        <v>40</v>
      </c>
      <c r="C51" s="71" t="s">
        <v>235</v>
      </c>
      <c r="D51" s="14"/>
      <c r="E51" s="39">
        <v>900000</v>
      </c>
      <c r="F51" s="35"/>
      <c r="G51" s="39">
        <v>325</v>
      </c>
      <c r="H51" s="31"/>
      <c r="I51" s="39">
        <v>0</v>
      </c>
      <c r="J51" s="35"/>
      <c r="K51" s="39">
        <v>0</v>
      </c>
      <c r="L51" s="35"/>
      <c r="M51" s="40">
        <f t="shared" si="0"/>
        <v>0</v>
      </c>
      <c r="N51" s="31"/>
      <c r="O51" s="37">
        <v>292500000</v>
      </c>
      <c r="P51" s="31"/>
      <c r="Q51" s="39">
        <v>0</v>
      </c>
      <c r="R51" s="31"/>
      <c r="S51" s="62">
        <f t="shared" si="1"/>
        <v>292500000</v>
      </c>
    </row>
    <row r="52" spans="1:19" ht="18.75" x14ac:dyDescent="0.2">
      <c r="A52" s="6" t="s">
        <v>141</v>
      </c>
      <c r="C52" s="71" t="s">
        <v>207</v>
      </c>
      <c r="D52" s="14"/>
      <c r="E52" s="39">
        <v>250000</v>
      </c>
      <c r="F52" s="35"/>
      <c r="G52" s="39">
        <v>118</v>
      </c>
      <c r="H52" s="31"/>
      <c r="I52" s="39">
        <v>0</v>
      </c>
      <c r="J52" s="35"/>
      <c r="K52" s="39">
        <v>0</v>
      </c>
      <c r="L52" s="35"/>
      <c r="M52" s="40">
        <f t="shared" si="0"/>
        <v>0</v>
      </c>
      <c r="N52" s="31"/>
      <c r="O52" s="37">
        <v>29500000</v>
      </c>
      <c r="P52" s="31"/>
      <c r="Q52" s="39">
        <v>0</v>
      </c>
      <c r="R52" s="31"/>
      <c r="S52" s="62">
        <f t="shared" si="1"/>
        <v>29500000</v>
      </c>
    </row>
    <row r="53" spans="1:19" ht="18.75" x14ac:dyDescent="0.2">
      <c r="A53" s="6" t="s">
        <v>66</v>
      </c>
      <c r="C53" s="71" t="s">
        <v>236</v>
      </c>
      <c r="D53" s="14"/>
      <c r="E53" s="39">
        <v>175000</v>
      </c>
      <c r="F53" s="35"/>
      <c r="G53" s="39">
        <v>1500</v>
      </c>
      <c r="H53" s="31"/>
      <c r="I53" s="39">
        <v>0</v>
      </c>
      <c r="J53" s="35"/>
      <c r="K53" s="39">
        <v>0</v>
      </c>
      <c r="L53" s="35"/>
      <c r="M53" s="40">
        <f t="shared" si="0"/>
        <v>0</v>
      </c>
      <c r="N53" s="31"/>
      <c r="O53" s="37">
        <v>262500000</v>
      </c>
      <c r="P53" s="31"/>
      <c r="Q53" s="39">
        <v>0</v>
      </c>
      <c r="R53" s="31"/>
      <c r="S53" s="62">
        <f t="shared" si="1"/>
        <v>262500000</v>
      </c>
    </row>
    <row r="54" spans="1:19" ht="18.75" x14ac:dyDescent="0.2">
      <c r="A54" s="6" t="s">
        <v>34</v>
      </c>
      <c r="C54" s="71" t="s">
        <v>237</v>
      </c>
      <c r="D54" s="14"/>
      <c r="E54" s="39">
        <v>200000</v>
      </c>
      <c r="F54" s="35"/>
      <c r="G54" s="39">
        <v>2350</v>
      </c>
      <c r="H54" s="31"/>
      <c r="I54" s="39">
        <v>0</v>
      </c>
      <c r="J54" s="35"/>
      <c r="K54" s="39">
        <v>0</v>
      </c>
      <c r="L54" s="35"/>
      <c r="M54" s="40">
        <f t="shared" si="0"/>
        <v>0</v>
      </c>
      <c r="N54" s="31"/>
      <c r="O54" s="37">
        <v>470000000</v>
      </c>
      <c r="P54" s="31"/>
      <c r="Q54" s="39">
        <v>0</v>
      </c>
      <c r="R54" s="31"/>
      <c r="S54" s="62">
        <f t="shared" si="1"/>
        <v>470000000</v>
      </c>
    </row>
    <row r="55" spans="1:19" ht="18.75" x14ac:dyDescent="0.2">
      <c r="A55" s="28" t="s">
        <v>61</v>
      </c>
      <c r="C55" s="72" t="s">
        <v>204</v>
      </c>
      <c r="D55" s="14"/>
      <c r="E55" s="40">
        <v>1206000</v>
      </c>
      <c r="F55" s="35"/>
      <c r="G55" s="40">
        <v>1000</v>
      </c>
      <c r="H55" s="31"/>
      <c r="I55" s="46">
        <v>0</v>
      </c>
      <c r="J55" s="35"/>
      <c r="K55" s="46">
        <v>0</v>
      </c>
      <c r="L55" s="35"/>
      <c r="M55" s="40">
        <f t="shared" si="0"/>
        <v>0</v>
      </c>
      <c r="N55" s="31"/>
      <c r="O55" s="45">
        <v>1206000000</v>
      </c>
      <c r="P55" s="31"/>
      <c r="Q55" s="46">
        <v>0</v>
      </c>
      <c r="R55" s="31"/>
      <c r="S55" s="62">
        <f t="shared" si="1"/>
        <v>1206000000</v>
      </c>
    </row>
    <row r="56" spans="1:19" s="19" customFormat="1" ht="21.75" thickBot="1" x14ac:dyDescent="0.25">
      <c r="A56" s="29"/>
      <c r="C56" s="68"/>
      <c r="D56" s="73"/>
      <c r="E56" s="50"/>
      <c r="F56" s="78"/>
      <c r="G56" s="50"/>
      <c r="H56" s="47"/>
      <c r="I56" s="49">
        <f>SUM(I8:I55)</f>
        <v>13024702680</v>
      </c>
      <c r="J56" s="47"/>
      <c r="K56" s="49">
        <f>SUM(K8:K55)</f>
        <v>-596756252</v>
      </c>
      <c r="L56" s="47"/>
      <c r="M56" s="79">
        <f>SUM(M8:M55)</f>
        <v>12427946428</v>
      </c>
      <c r="N56" s="47"/>
      <c r="O56" s="49">
        <f>SUM(O8:O55)</f>
        <v>83161217848</v>
      </c>
      <c r="P56" s="47"/>
      <c r="Q56" s="49">
        <f>SUM(Q8:Q55)</f>
        <v>-766396818</v>
      </c>
      <c r="R56" s="47"/>
      <c r="S56" s="63">
        <f>SUM(S8:S55)</f>
        <v>82394821030</v>
      </c>
    </row>
    <row r="57" spans="1:19" ht="13.5" thickTop="1" x14ac:dyDescent="0.2"/>
    <row r="58" spans="1:19" x14ac:dyDescent="0.2">
      <c r="C58" s="74"/>
      <c r="D58" s="74"/>
      <c r="E58" s="74"/>
      <c r="F58" s="74"/>
      <c r="G58" s="74"/>
      <c r="H58" s="74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</row>
    <row r="59" spans="1:19" x14ac:dyDescent="0.2">
      <c r="C59" s="74"/>
      <c r="D59" s="74"/>
      <c r="E59" s="74"/>
      <c r="F59" s="74"/>
      <c r="G59" s="86"/>
      <c r="H59" s="86"/>
      <c r="I59" s="89"/>
      <c r="J59" s="89"/>
      <c r="K59" s="89"/>
      <c r="L59" s="89"/>
      <c r="M59" s="89"/>
      <c r="N59" s="89"/>
      <c r="O59" s="89">
        <v>83161217848</v>
      </c>
      <c r="P59" s="89"/>
      <c r="Q59" s="89"/>
      <c r="R59" s="89"/>
      <c r="S59" s="89"/>
    </row>
    <row r="60" spans="1:19" x14ac:dyDescent="0.2">
      <c r="C60" s="74"/>
      <c r="D60" s="74"/>
      <c r="E60" s="74"/>
      <c r="F60" s="74"/>
      <c r="G60" s="86"/>
      <c r="H60" s="86"/>
      <c r="I60" s="89"/>
      <c r="J60" s="89"/>
      <c r="K60" s="89"/>
      <c r="L60" s="89"/>
      <c r="M60" s="89"/>
      <c r="N60" s="89"/>
      <c r="O60" s="90">
        <v>83161217848</v>
      </c>
      <c r="P60" s="89"/>
      <c r="Q60" s="90">
        <v>766396818</v>
      </c>
      <c r="R60" s="89"/>
      <c r="S60" s="89"/>
    </row>
    <row r="61" spans="1:19" x14ac:dyDescent="0.2">
      <c r="C61" s="74"/>
      <c r="D61" s="74"/>
      <c r="E61" s="74"/>
      <c r="F61" s="74"/>
      <c r="G61" s="86"/>
      <c r="H61" s="86"/>
      <c r="I61" s="90">
        <v>13024702680</v>
      </c>
      <c r="J61" s="89"/>
      <c r="K61" s="90">
        <v>596756252</v>
      </c>
      <c r="L61" s="89"/>
      <c r="M61" s="89"/>
      <c r="N61" s="89"/>
      <c r="O61" s="89"/>
      <c r="P61" s="89"/>
      <c r="Q61" s="89"/>
      <c r="R61" s="89"/>
      <c r="S61" s="91">
        <f>O56-S56</f>
        <v>766396818</v>
      </c>
    </row>
    <row r="62" spans="1:19" x14ac:dyDescent="0.2">
      <c r="C62" s="74"/>
      <c r="D62" s="74"/>
      <c r="E62" s="74"/>
      <c r="F62" s="74"/>
      <c r="G62" s="86"/>
      <c r="H62" s="86"/>
      <c r="I62" s="89"/>
      <c r="J62" s="89"/>
      <c r="K62" s="91">
        <f>K56+K61</f>
        <v>0</v>
      </c>
      <c r="L62" s="89"/>
      <c r="M62" s="91">
        <f>I56-M56</f>
        <v>596756252</v>
      </c>
      <c r="N62" s="89"/>
      <c r="O62" s="89"/>
      <c r="P62" s="89"/>
      <c r="Q62" s="91">
        <f>Q56+Q60</f>
        <v>0</v>
      </c>
      <c r="R62" s="89"/>
      <c r="S62" s="89"/>
    </row>
    <row r="63" spans="1:19" x14ac:dyDescent="0.2">
      <c r="C63" s="74"/>
      <c r="D63" s="74"/>
      <c r="E63" s="74"/>
      <c r="F63" s="74"/>
      <c r="G63" s="86"/>
      <c r="H63" s="86"/>
      <c r="I63" s="89"/>
      <c r="J63" s="89"/>
      <c r="K63" s="89"/>
      <c r="L63" s="89"/>
      <c r="M63" s="89"/>
      <c r="N63" s="89"/>
      <c r="O63" s="91">
        <f>O56-O60</f>
        <v>0</v>
      </c>
      <c r="P63" s="89"/>
      <c r="Q63" s="89"/>
      <c r="R63" s="89"/>
      <c r="S63" s="89"/>
    </row>
    <row r="64" spans="1:19" x14ac:dyDescent="0.2">
      <c r="C64" s="74"/>
      <c r="D64" s="74"/>
      <c r="E64" s="74"/>
      <c r="F64" s="74"/>
      <c r="G64" s="86"/>
      <c r="H64" s="86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</row>
    <row r="65" spans="3:19" x14ac:dyDescent="0.2">
      <c r="C65" s="74"/>
      <c r="D65" s="74"/>
      <c r="E65" s="74"/>
      <c r="F65" s="74"/>
      <c r="G65" s="86"/>
      <c r="H65" s="86"/>
      <c r="I65" s="91">
        <f>I56-I61</f>
        <v>0</v>
      </c>
      <c r="J65" s="89"/>
      <c r="K65" s="89"/>
      <c r="L65" s="89"/>
      <c r="M65" s="89"/>
      <c r="N65" s="89"/>
      <c r="O65" s="89"/>
      <c r="P65" s="89"/>
      <c r="Q65" s="89"/>
      <c r="R65" s="89"/>
      <c r="S65" s="89"/>
    </row>
    <row r="66" spans="3:19" x14ac:dyDescent="0.2">
      <c r="C66" s="74"/>
      <c r="D66" s="74"/>
      <c r="E66" s="74"/>
      <c r="F66" s="74"/>
      <c r="G66" s="86"/>
      <c r="H66" s="86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</row>
    <row r="67" spans="3:19" x14ac:dyDescent="0.2">
      <c r="C67" s="74"/>
      <c r="D67" s="74"/>
      <c r="E67" s="74"/>
      <c r="F67" s="74"/>
      <c r="G67" s="86"/>
      <c r="H67" s="86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</row>
    <row r="68" spans="3:19" x14ac:dyDescent="0.2">
      <c r="C68" s="74"/>
      <c r="D68" s="74"/>
      <c r="E68" s="74"/>
      <c r="F68" s="74"/>
      <c r="G68" s="86"/>
      <c r="H68" s="86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</row>
    <row r="69" spans="3:19" x14ac:dyDescent="0.2">
      <c r="C69" s="74"/>
      <c r="D69" s="74"/>
      <c r="E69" s="74"/>
      <c r="F69" s="74"/>
      <c r="G69" s="74"/>
      <c r="H69" s="74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</row>
    <row r="70" spans="3:19" x14ac:dyDescent="0.2">
      <c r="C70" s="74"/>
      <c r="D70" s="74"/>
      <c r="E70" s="74"/>
      <c r="F70" s="74"/>
      <c r="G70" s="74"/>
      <c r="H70" s="74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</row>
    <row r="71" spans="3:19" x14ac:dyDescent="0.2">
      <c r="C71" s="74"/>
      <c r="D71" s="74"/>
      <c r="E71" s="74"/>
      <c r="F71" s="74"/>
      <c r="G71" s="74"/>
      <c r="H71" s="74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</row>
    <row r="72" spans="3:19" x14ac:dyDescent="0.2">
      <c r="C72" s="74"/>
      <c r="D72" s="74"/>
      <c r="E72" s="74"/>
      <c r="F72" s="74"/>
      <c r="G72" s="74"/>
      <c r="H72" s="74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</row>
    <row r="73" spans="3:19" x14ac:dyDescent="0.2">
      <c r="C73" s="74"/>
      <c r="D73" s="74"/>
      <c r="E73" s="74"/>
      <c r="F73" s="74"/>
      <c r="G73" s="74"/>
      <c r="H73" s="74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</row>
    <row r="74" spans="3:19" x14ac:dyDescent="0.2"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7"/>
  <sheetViews>
    <sheetView rightToLeft="1" workbookViewId="0">
      <selection activeCell="D23" sqref="D2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5.5" x14ac:dyDescent="0.2">
      <c r="A1" s="109" t="s">
        <v>0</v>
      </c>
      <c r="B1" s="109"/>
      <c r="C1" s="109"/>
      <c r="D1" s="109"/>
      <c r="E1" s="109"/>
      <c r="F1" s="109"/>
    </row>
    <row r="2" spans="1:8" ht="25.5" x14ac:dyDescent="0.2">
      <c r="A2" s="109" t="s">
        <v>118</v>
      </c>
      <c r="B2" s="109"/>
      <c r="C2" s="109"/>
      <c r="D2" s="109"/>
      <c r="E2" s="109"/>
      <c r="F2" s="109"/>
    </row>
    <row r="3" spans="1:8" ht="25.5" x14ac:dyDescent="0.2">
      <c r="A3" s="109" t="s">
        <v>2</v>
      </c>
      <c r="B3" s="109"/>
      <c r="C3" s="109"/>
      <c r="D3" s="109"/>
      <c r="E3" s="109"/>
      <c r="F3" s="109"/>
    </row>
    <row r="5" spans="1:8" ht="24" x14ac:dyDescent="0.2">
      <c r="A5" s="1" t="s">
        <v>195</v>
      </c>
      <c r="B5" s="119" t="s">
        <v>132</v>
      </c>
      <c r="C5" s="119"/>
      <c r="D5" s="119"/>
      <c r="E5" s="119"/>
      <c r="F5" s="119"/>
    </row>
    <row r="6" spans="1:8" ht="21" x14ac:dyDescent="0.2">
      <c r="D6" s="2" t="s">
        <v>136</v>
      </c>
      <c r="F6" s="2" t="s">
        <v>9</v>
      </c>
    </row>
    <row r="7" spans="1:8" ht="21" x14ac:dyDescent="0.2">
      <c r="A7" s="115"/>
      <c r="B7" s="115"/>
      <c r="D7" s="4" t="s">
        <v>115</v>
      </c>
      <c r="F7" s="4" t="s">
        <v>115</v>
      </c>
    </row>
    <row r="8" spans="1:8" ht="18.75" x14ac:dyDescent="0.2">
      <c r="A8" s="114" t="s">
        <v>132</v>
      </c>
      <c r="B8" s="114"/>
      <c r="D8" s="18">
        <v>0</v>
      </c>
      <c r="F8" s="5">
        <v>309644733</v>
      </c>
    </row>
    <row r="9" spans="1:8" ht="18.75" x14ac:dyDescent="0.2">
      <c r="A9" s="113" t="s">
        <v>267</v>
      </c>
      <c r="B9" s="113"/>
      <c r="D9" s="69">
        <v>0</v>
      </c>
      <c r="F9" s="7">
        <v>3003630</v>
      </c>
    </row>
    <row r="10" spans="1:8" ht="18.75" x14ac:dyDescent="0.2">
      <c r="A10" s="114" t="s">
        <v>268</v>
      </c>
      <c r="B10" s="114"/>
      <c r="D10" s="8">
        <v>103988941</v>
      </c>
      <c r="F10" s="8">
        <v>158180212</v>
      </c>
    </row>
    <row r="11" spans="1:8" s="19" customFormat="1" ht="21" x14ac:dyDescent="0.2">
      <c r="A11" s="115"/>
      <c r="B11" s="115"/>
      <c r="D11" s="20">
        <f>SUM(D8:D10)</f>
        <v>103988941</v>
      </c>
      <c r="F11" s="20">
        <f>SUM(F8:F10)</f>
        <v>470828575</v>
      </c>
    </row>
    <row r="12" spans="1:8" x14ac:dyDescent="0.2">
      <c r="B12" s="74"/>
      <c r="C12" s="74"/>
      <c r="D12" s="74"/>
      <c r="E12" s="74"/>
      <c r="F12" s="74"/>
      <c r="G12" s="74"/>
      <c r="H12" s="74"/>
    </row>
    <row r="13" spans="1:8" x14ac:dyDescent="0.2">
      <c r="B13" s="74"/>
      <c r="C13" s="74"/>
      <c r="D13" s="74"/>
      <c r="E13" s="74"/>
      <c r="F13" s="74"/>
      <c r="G13" s="74"/>
      <c r="H13" s="74"/>
    </row>
    <row r="14" spans="1:8" x14ac:dyDescent="0.2">
      <c r="B14" s="74"/>
      <c r="C14" s="74"/>
      <c r="D14" s="52"/>
      <c r="E14" s="52"/>
      <c r="F14" s="52"/>
      <c r="G14" s="52"/>
      <c r="H14" s="52"/>
    </row>
    <row r="15" spans="1:8" x14ac:dyDescent="0.2">
      <c r="B15" s="74"/>
      <c r="C15" s="74"/>
      <c r="D15" s="52"/>
      <c r="E15" s="52"/>
      <c r="F15" s="52"/>
      <c r="G15" s="52"/>
      <c r="H15" s="52"/>
    </row>
    <row r="16" spans="1:8" x14ac:dyDescent="0.2">
      <c r="B16" s="74"/>
      <c r="C16" s="74"/>
      <c r="D16" s="52"/>
      <c r="E16" s="52"/>
      <c r="F16" s="54">
        <v>309644733</v>
      </c>
      <c r="G16" s="52"/>
      <c r="H16" s="52"/>
    </row>
    <row r="17" spans="2:8" x14ac:dyDescent="0.2">
      <c r="B17" s="74"/>
      <c r="C17" s="74"/>
      <c r="D17" s="54">
        <v>103988941</v>
      </c>
      <c r="E17" s="52"/>
      <c r="F17" s="54">
        <v>3003630</v>
      </c>
      <c r="G17" s="52"/>
      <c r="H17" s="52"/>
    </row>
    <row r="18" spans="2:8" x14ac:dyDescent="0.2">
      <c r="B18" s="74"/>
      <c r="C18" s="74"/>
      <c r="D18" s="52"/>
      <c r="E18" s="52"/>
      <c r="F18" s="54">
        <v>158180212</v>
      </c>
      <c r="G18" s="52"/>
      <c r="H18" s="52"/>
    </row>
    <row r="19" spans="2:8" x14ac:dyDescent="0.2">
      <c r="B19" s="74"/>
      <c r="C19" s="74"/>
      <c r="D19" s="54">
        <f>D11-D17</f>
        <v>0</v>
      </c>
      <c r="E19" s="52"/>
      <c r="F19" s="54">
        <f>SUM(F16:F18)</f>
        <v>470828575</v>
      </c>
      <c r="G19" s="52"/>
      <c r="H19" s="52"/>
    </row>
    <row r="20" spans="2:8" x14ac:dyDescent="0.2">
      <c r="B20" s="74"/>
      <c r="C20" s="74"/>
      <c r="D20" s="52"/>
      <c r="E20" s="52"/>
      <c r="F20" s="52"/>
      <c r="G20" s="52"/>
      <c r="H20" s="52"/>
    </row>
    <row r="21" spans="2:8" x14ac:dyDescent="0.2">
      <c r="B21" s="74"/>
      <c r="C21" s="74"/>
      <c r="D21" s="52"/>
      <c r="E21" s="52"/>
      <c r="F21" s="54">
        <f>F19-F11</f>
        <v>0</v>
      </c>
      <c r="G21" s="52"/>
      <c r="H21" s="52"/>
    </row>
    <row r="22" spans="2:8" x14ac:dyDescent="0.2">
      <c r="B22" s="74"/>
      <c r="C22" s="74"/>
      <c r="D22" s="52"/>
      <c r="E22" s="52"/>
      <c r="F22" s="52"/>
      <c r="G22" s="52"/>
      <c r="H22" s="52"/>
    </row>
    <row r="23" spans="2:8" x14ac:dyDescent="0.2">
      <c r="B23" s="74"/>
      <c r="C23" s="74"/>
      <c r="D23" s="52"/>
      <c r="E23" s="52"/>
      <c r="F23" s="52"/>
      <c r="G23" s="52"/>
      <c r="H23" s="52"/>
    </row>
    <row r="24" spans="2:8" x14ac:dyDescent="0.2">
      <c r="B24" s="74"/>
      <c r="C24" s="74"/>
      <c r="D24" s="52"/>
      <c r="E24" s="52"/>
      <c r="F24" s="52"/>
      <c r="G24" s="52"/>
      <c r="H24" s="52"/>
    </row>
    <row r="25" spans="2:8" x14ac:dyDescent="0.2">
      <c r="B25" s="74"/>
      <c r="C25" s="74"/>
      <c r="D25" s="74"/>
      <c r="E25" s="74"/>
      <c r="F25" s="74"/>
      <c r="G25" s="74"/>
      <c r="H25" s="74"/>
    </row>
    <row r="26" spans="2:8" x14ac:dyDescent="0.2">
      <c r="B26" s="74"/>
      <c r="C26" s="74"/>
      <c r="D26" s="74"/>
      <c r="E26" s="74"/>
      <c r="F26" s="74"/>
      <c r="G26" s="74"/>
      <c r="H26" s="74"/>
    </row>
    <row r="27" spans="2:8" x14ac:dyDescent="0.2">
      <c r="B27" s="74"/>
      <c r="C27" s="74"/>
      <c r="D27" s="74"/>
      <c r="E27" s="74"/>
      <c r="F27" s="74"/>
      <c r="G27" s="74"/>
      <c r="H27" s="7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17" sqref="E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5" spans="1:11" ht="24" x14ac:dyDescent="0.2">
      <c r="A5" s="119" t="s">
        <v>166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ht="21" x14ac:dyDescent="0.2">
      <c r="I6" s="2" t="s">
        <v>136</v>
      </c>
      <c r="K6" s="2" t="s">
        <v>137</v>
      </c>
    </row>
    <row r="7" spans="1:11" ht="42" x14ac:dyDescent="0.2">
      <c r="A7" s="29"/>
      <c r="C7" s="9" t="s">
        <v>238</v>
      </c>
      <c r="E7" s="9" t="s">
        <v>239</v>
      </c>
      <c r="G7" s="9" t="s">
        <v>240</v>
      </c>
      <c r="I7" s="10" t="s">
        <v>241</v>
      </c>
      <c r="K7" s="10" t="s">
        <v>241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I17" sqref="I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5" spans="1:19" ht="24" x14ac:dyDescent="0.2">
      <c r="A5" s="119" t="s">
        <v>242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21" x14ac:dyDescent="0.2">
      <c r="A6" s="115"/>
      <c r="I6" s="120" t="s">
        <v>136</v>
      </c>
      <c r="J6" s="120"/>
      <c r="K6" s="120"/>
      <c r="L6" s="120"/>
      <c r="M6" s="120"/>
      <c r="O6" s="120" t="s">
        <v>137</v>
      </c>
      <c r="P6" s="120"/>
      <c r="Q6" s="120"/>
      <c r="R6" s="120"/>
      <c r="S6" s="120"/>
    </row>
    <row r="7" spans="1:19" ht="42" x14ac:dyDescent="0.2">
      <c r="A7" s="115"/>
      <c r="C7" s="9" t="s">
        <v>243</v>
      </c>
      <c r="E7" s="9" t="s">
        <v>104</v>
      </c>
      <c r="G7" s="9" t="s">
        <v>244</v>
      </c>
      <c r="I7" s="10" t="s">
        <v>245</v>
      </c>
      <c r="J7" s="3"/>
      <c r="K7" s="10" t="s">
        <v>201</v>
      </c>
      <c r="L7" s="3"/>
      <c r="M7" s="10" t="s">
        <v>246</v>
      </c>
      <c r="O7" s="10" t="s">
        <v>245</v>
      </c>
      <c r="P7" s="3"/>
      <c r="Q7" s="10" t="s">
        <v>201</v>
      </c>
      <c r="R7" s="3"/>
      <c r="S7" s="10" t="s">
        <v>246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6"/>
  <sheetViews>
    <sheetView rightToLeft="1" workbookViewId="0">
      <selection activeCell="M32" sqref="M32"/>
    </sheetView>
  </sheetViews>
  <sheetFormatPr defaultRowHeight="12.75" x14ac:dyDescent="0.2"/>
  <cols>
    <col min="1" max="1" width="19.85546875" customWidth="1"/>
    <col min="2" max="2" width="1.28515625" customWidth="1"/>
    <col min="3" max="3" width="15.5703125" bestFit="1" customWidth="1"/>
    <col min="4" max="4" width="1.28515625" customWidth="1"/>
    <col min="5" max="5" width="12.85546875" bestFit="1" customWidth="1"/>
    <col min="6" max="6" width="1.28515625" customWidth="1"/>
    <col min="7" max="7" width="15.140625" bestFit="1" customWidth="1"/>
    <col min="8" max="8" width="1.28515625" customWidth="1"/>
    <col min="9" max="9" width="15.7109375" bestFit="1" customWidth="1"/>
    <col min="10" max="10" width="1.28515625" customWidth="1"/>
    <col min="11" max="11" width="11.7109375" bestFit="1" customWidth="1"/>
    <col min="12" max="12" width="1.28515625" customWidth="1"/>
    <col min="13" max="13" width="15.7109375" bestFit="1" customWidth="1"/>
    <col min="14" max="14" width="0.28515625" customWidth="1"/>
  </cols>
  <sheetData>
    <row r="1" spans="1:13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5" spans="1:13" ht="24" x14ac:dyDescent="0.2">
      <c r="A5" s="119" t="s">
        <v>247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21" x14ac:dyDescent="0.2">
      <c r="A6" s="115"/>
      <c r="C6" s="120" t="s">
        <v>136</v>
      </c>
      <c r="D6" s="120"/>
      <c r="E6" s="120"/>
      <c r="F6" s="120"/>
      <c r="G6" s="120"/>
      <c r="I6" s="120" t="s">
        <v>137</v>
      </c>
      <c r="J6" s="120"/>
      <c r="K6" s="120"/>
      <c r="L6" s="120"/>
      <c r="M6" s="120"/>
    </row>
    <row r="7" spans="1:13" ht="21" x14ac:dyDescent="0.2">
      <c r="A7" s="115"/>
      <c r="C7" s="10" t="s">
        <v>245</v>
      </c>
      <c r="D7" s="3"/>
      <c r="E7" s="10" t="s">
        <v>201</v>
      </c>
      <c r="F7" s="3"/>
      <c r="G7" s="10" t="s">
        <v>246</v>
      </c>
      <c r="I7" s="10" t="s">
        <v>245</v>
      </c>
      <c r="J7" s="3"/>
      <c r="K7" s="10" t="s">
        <v>201</v>
      </c>
      <c r="L7" s="3"/>
      <c r="M7" s="10" t="s">
        <v>246</v>
      </c>
    </row>
    <row r="8" spans="1:13" ht="18.75" x14ac:dyDescent="0.2">
      <c r="A8" s="28" t="s">
        <v>264</v>
      </c>
      <c r="C8" s="32">
        <v>108653</v>
      </c>
      <c r="D8" s="31"/>
      <c r="E8" s="34">
        <v>0</v>
      </c>
      <c r="F8" s="31"/>
      <c r="G8" s="32">
        <f>C8+E8</f>
        <v>108653</v>
      </c>
      <c r="H8" s="31"/>
      <c r="I8" s="32">
        <v>73555528</v>
      </c>
      <c r="J8" s="31"/>
      <c r="K8" s="34">
        <v>0</v>
      </c>
      <c r="L8" s="31"/>
      <c r="M8" s="32">
        <f>I8+K8</f>
        <v>73555528</v>
      </c>
    </row>
    <row r="9" spans="1:13" ht="18.75" x14ac:dyDescent="0.2">
      <c r="A9" s="6" t="s">
        <v>265</v>
      </c>
      <c r="C9" s="37">
        <v>890346</v>
      </c>
      <c r="D9" s="31"/>
      <c r="E9" s="39">
        <v>0</v>
      </c>
      <c r="F9" s="31"/>
      <c r="G9" s="37">
        <f>C9+E9</f>
        <v>890346</v>
      </c>
      <c r="H9" s="31"/>
      <c r="I9" s="37">
        <v>225240664</v>
      </c>
      <c r="J9" s="31"/>
      <c r="K9" s="37">
        <v>-206219</v>
      </c>
      <c r="L9" s="31"/>
      <c r="M9" s="37">
        <f>I9+K9</f>
        <v>225034445</v>
      </c>
    </row>
    <row r="10" spans="1:13" ht="18.75" x14ac:dyDescent="0.2">
      <c r="A10" s="6" t="s">
        <v>266</v>
      </c>
      <c r="C10" s="37">
        <v>1225869898</v>
      </c>
      <c r="D10" s="31"/>
      <c r="E10" s="37">
        <v>-3289835</v>
      </c>
      <c r="F10" s="31"/>
      <c r="G10" s="37">
        <f>C10+E10</f>
        <v>1222580063</v>
      </c>
      <c r="H10" s="31"/>
      <c r="I10" s="37">
        <v>10852086992</v>
      </c>
      <c r="J10" s="31"/>
      <c r="K10" s="37">
        <v>-7965409</v>
      </c>
      <c r="L10" s="31"/>
      <c r="M10" s="37">
        <f>I10+K10</f>
        <v>10844121583</v>
      </c>
    </row>
    <row r="11" spans="1:13" s="19" customFormat="1" ht="21" x14ac:dyDescent="0.2">
      <c r="A11" s="29"/>
      <c r="C11" s="49">
        <f>SUM(C8:C10)</f>
        <v>1226868897</v>
      </c>
      <c r="D11" s="47"/>
      <c r="E11" s="49">
        <f>SUM(E8:E10)</f>
        <v>-3289835</v>
      </c>
      <c r="F11" s="47"/>
      <c r="G11" s="49">
        <f>SUM(G8:G10)</f>
        <v>1223579062</v>
      </c>
      <c r="H11" s="47"/>
      <c r="I11" s="49">
        <f>SUM(I8:I10)</f>
        <v>11150883184</v>
      </c>
      <c r="J11" s="47"/>
      <c r="K11" s="49">
        <f>SUM(K8:K10)</f>
        <v>-8171628</v>
      </c>
      <c r="L11" s="47"/>
      <c r="M11" s="49">
        <f>SUM(M8:M10)</f>
        <v>11142711556</v>
      </c>
    </row>
    <row r="13" spans="1:13" x14ac:dyDescent="0.2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x14ac:dyDescent="0.2"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C15" s="54">
        <v>1226868897</v>
      </c>
      <c r="D15" s="52"/>
      <c r="E15" s="54">
        <v>3289835</v>
      </c>
      <c r="F15" s="52"/>
      <c r="G15" s="52"/>
      <c r="H15" s="52"/>
      <c r="I15" s="52"/>
      <c r="J15" s="52"/>
      <c r="K15" s="52"/>
      <c r="L15" s="52"/>
      <c r="M15" s="52"/>
    </row>
    <row r="16" spans="1:13" x14ac:dyDescent="0.2">
      <c r="C16" s="52"/>
      <c r="D16" s="52"/>
      <c r="E16" s="52"/>
      <c r="F16" s="52"/>
      <c r="G16" s="52"/>
      <c r="H16" s="52"/>
      <c r="I16" s="52">
        <v>11150883184</v>
      </c>
      <c r="J16" s="52"/>
      <c r="K16" s="54">
        <v>8171628</v>
      </c>
      <c r="L16" s="52"/>
      <c r="M16" s="54">
        <v>11150883184</v>
      </c>
    </row>
    <row r="17" spans="3:13" x14ac:dyDescent="0.2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3:13" x14ac:dyDescent="0.2">
      <c r="C18" s="54">
        <f>C11-C15</f>
        <v>0</v>
      </c>
      <c r="D18" s="52"/>
      <c r="E18" s="54">
        <f>E15+E11</f>
        <v>0</v>
      </c>
      <c r="F18" s="52"/>
      <c r="G18" s="52"/>
      <c r="H18" s="52"/>
      <c r="I18" s="52"/>
      <c r="J18" s="52"/>
      <c r="K18" s="52"/>
      <c r="L18" s="52"/>
      <c r="M18" s="52"/>
    </row>
    <row r="19" spans="3:13" x14ac:dyDescent="0.2">
      <c r="C19" s="52"/>
      <c r="D19" s="52"/>
      <c r="E19" s="52"/>
      <c r="F19" s="52"/>
      <c r="G19" s="52"/>
      <c r="H19" s="52"/>
      <c r="I19" s="52"/>
      <c r="J19" s="52"/>
      <c r="K19" s="54">
        <f>K11+K16</f>
        <v>0</v>
      </c>
      <c r="L19" s="52"/>
      <c r="M19" s="54">
        <f>M16-M11</f>
        <v>8171628</v>
      </c>
    </row>
    <row r="20" spans="3:13" x14ac:dyDescent="0.2">
      <c r="C20" s="52"/>
      <c r="D20" s="52"/>
      <c r="E20" s="52"/>
      <c r="F20" s="52"/>
      <c r="G20" s="52"/>
      <c r="H20" s="52"/>
      <c r="I20" s="54">
        <f>I11-I16</f>
        <v>0</v>
      </c>
      <c r="J20" s="52"/>
      <c r="K20" s="52"/>
      <c r="L20" s="52"/>
      <c r="M20" s="52"/>
    </row>
    <row r="21" spans="3:13" x14ac:dyDescent="0.2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3:13" x14ac:dyDescent="0.2"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3:13" x14ac:dyDescent="0.2"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3:13" x14ac:dyDescent="0.2"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3:13" x14ac:dyDescent="0.2"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3:13" x14ac:dyDescent="0.2"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3:13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3:13" x14ac:dyDescent="0.2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3:13" x14ac:dyDescent="0.2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3:13" x14ac:dyDescent="0.2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3:13" x14ac:dyDescent="0.2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3:13" x14ac:dyDescent="0.2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3:13" x14ac:dyDescent="0.2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3:13" x14ac:dyDescent="0.2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3:13" x14ac:dyDescent="0.2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3:13" x14ac:dyDescent="0.2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90"/>
  <sheetViews>
    <sheetView rightToLeft="1" workbookViewId="0">
      <selection activeCell="Q20" sqref="Q20:R20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1.5703125" bestFit="1" customWidth="1"/>
    <col min="4" max="4" width="1.28515625" customWidth="1"/>
    <col min="5" max="5" width="16.42578125" bestFit="1" customWidth="1"/>
    <col min="6" max="6" width="1.28515625" customWidth="1"/>
    <col min="7" max="7" width="16.28515625" bestFit="1" customWidth="1"/>
    <col min="8" max="8" width="1.28515625" customWidth="1"/>
    <col min="9" max="9" width="22" bestFit="1" customWidth="1"/>
    <col min="10" max="10" width="1.28515625" customWidth="1"/>
    <col min="11" max="11" width="12.28515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0.28515625" customWidth="1"/>
    <col min="18" max="18" width="1.28515625" customWidth="1"/>
    <col min="19" max="19" width="0.28515625" customWidth="1"/>
    <col min="22" max="22" width="12.7109375" bestFit="1" customWidth="1"/>
    <col min="23" max="23" width="13.85546875" bestFit="1" customWidth="1"/>
  </cols>
  <sheetData>
    <row r="1" spans="1:18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5" spans="1:18" ht="24" x14ac:dyDescent="0.2">
      <c r="A5" s="119" t="s">
        <v>248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21" x14ac:dyDescent="0.2">
      <c r="A6" s="115"/>
      <c r="C6" s="120" t="s">
        <v>136</v>
      </c>
      <c r="D6" s="120"/>
      <c r="E6" s="120"/>
      <c r="F6" s="120"/>
      <c r="G6" s="120"/>
      <c r="H6" s="120"/>
      <c r="I6" s="115"/>
      <c r="K6" s="120" t="s">
        <v>137</v>
      </c>
      <c r="L6" s="120"/>
      <c r="M6" s="120"/>
      <c r="N6" s="120"/>
      <c r="O6" s="120"/>
      <c r="P6" s="120"/>
      <c r="Q6" s="115"/>
      <c r="R6" s="115"/>
    </row>
    <row r="7" spans="1:18" ht="21" x14ac:dyDescent="0.2">
      <c r="A7" s="115"/>
      <c r="C7" s="10" t="s">
        <v>12</v>
      </c>
      <c r="D7" s="3"/>
      <c r="E7" s="10" t="s">
        <v>249</v>
      </c>
      <c r="F7" s="3"/>
      <c r="G7" s="10" t="s">
        <v>250</v>
      </c>
      <c r="H7" s="3"/>
      <c r="I7" s="61" t="s">
        <v>251</v>
      </c>
      <c r="K7" s="10" t="s">
        <v>12</v>
      </c>
      <c r="L7" s="3"/>
      <c r="M7" s="10" t="s">
        <v>249</v>
      </c>
      <c r="N7" s="3"/>
      <c r="O7" s="10" t="s">
        <v>250</v>
      </c>
      <c r="P7" s="3"/>
      <c r="Q7" s="131" t="s">
        <v>251</v>
      </c>
      <c r="R7" s="131"/>
    </row>
    <row r="8" spans="1:18" ht="18.75" x14ac:dyDescent="0.2">
      <c r="A8" s="28" t="s">
        <v>67</v>
      </c>
      <c r="C8" s="34">
        <v>2000000</v>
      </c>
      <c r="D8" s="31"/>
      <c r="E8" s="32">
        <v>19374721883</v>
      </c>
      <c r="F8" s="31"/>
      <c r="G8" s="32">
        <v>12365122387</v>
      </c>
      <c r="H8" s="31"/>
      <c r="I8" s="62">
        <f>E8-G8</f>
        <v>7009599496</v>
      </c>
      <c r="J8" s="31"/>
      <c r="K8" s="34">
        <v>8889154</v>
      </c>
      <c r="L8" s="31"/>
      <c r="M8" s="32">
        <v>68060978257</v>
      </c>
      <c r="N8" s="31"/>
      <c r="O8" s="32">
        <v>58190825525</v>
      </c>
      <c r="P8" s="31"/>
      <c r="Q8" s="129">
        <f>M8-O8</f>
        <v>9870152732</v>
      </c>
      <c r="R8" s="129"/>
    </row>
    <row r="9" spans="1:18" ht="18.75" x14ac:dyDescent="0.2">
      <c r="A9" s="6" t="s">
        <v>24</v>
      </c>
      <c r="C9" s="39">
        <v>1313066</v>
      </c>
      <c r="D9" s="31"/>
      <c r="E9" s="37">
        <v>1716846429</v>
      </c>
      <c r="F9" s="31"/>
      <c r="G9" s="37">
        <v>1271709033</v>
      </c>
      <c r="H9" s="31"/>
      <c r="I9" s="62">
        <f t="shared" ref="I9:I65" si="0">E9-G9</f>
        <v>445137396</v>
      </c>
      <c r="J9" s="31"/>
      <c r="K9" s="39">
        <v>20333551</v>
      </c>
      <c r="L9" s="31"/>
      <c r="M9" s="37">
        <v>50464052921</v>
      </c>
      <c r="N9" s="31"/>
      <c r="O9" s="37">
        <v>41769106013</v>
      </c>
      <c r="P9" s="31"/>
      <c r="Q9" s="129">
        <f t="shared" ref="Q9:Q65" si="1">M9-O9</f>
        <v>8694946908</v>
      </c>
      <c r="R9" s="129"/>
    </row>
    <row r="10" spans="1:18" ht="21.75" customHeight="1" x14ac:dyDescent="0.2">
      <c r="A10" s="6" t="s">
        <v>58</v>
      </c>
      <c r="C10" s="39">
        <v>300000</v>
      </c>
      <c r="D10" s="31"/>
      <c r="E10" s="37">
        <v>22215933098</v>
      </c>
      <c r="F10" s="31"/>
      <c r="G10" s="37">
        <v>17346706363</v>
      </c>
      <c r="H10" s="31"/>
      <c r="I10" s="62">
        <f t="shared" si="0"/>
        <v>4869226735</v>
      </c>
      <c r="J10" s="31"/>
      <c r="K10" s="39">
        <v>500000</v>
      </c>
      <c r="L10" s="31"/>
      <c r="M10" s="37">
        <v>37371219535</v>
      </c>
      <c r="N10" s="31"/>
      <c r="O10" s="37">
        <v>27992981852</v>
      </c>
      <c r="P10" s="31"/>
      <c r="Q10" s="129">
        <f t="shared" si="1"/>
        <v>9378237683</v>
      </c>
      <c r="R10" s="129"/>
    </row>
    <row r="11" spans="1:18" ht="21.75" customHeight="1" x14ac:dyDescent="0.2">
      <c r="A11" s="6" t="s">
        <v>36</v>
      </c>
      <c r="C11" s="39">
        <v>660149</v>
      </c>
      <c r="D11" s="31"/>
      <c r="E11" s="37">
        <v>1046763601</v>
      </c>
      <c r="F11" s="31"/>
      <c r="G11" s="37">
        <v>1075466468</v>
      </c>
      <c r="H11" s="31"/>
      <c r="I11" s="62">
        <f t="shared" si="0"/>
        <v>-28702867</v>
      </c>
      <c r="J11" s="31"/>
      <c r="K11" s="39">
        <v>660149</v>
      </c>
      <c r="L11" s="31"/>
      <c r="M11" s="37">
        <v>1046763601</v>
      </c>
      <c r="N11" s="31"/>
      <c r="O11" s="37">
        <v>1075466468</v>
      </c>
      <c r="P11" s="31"/>
      <c r="Q11" s="129">
        <f t="shared" si="1"/>
        <v>-28702867</v>
      </c>
      <c r="R11" s="129"/>
    </row>
    <row r="12" spans="1:18" ht="21.75" customHeight="1" x14ac:dyDescent="0.2">
      <c r="A12" s="6" t="s">
        <v>75</v>
      </c>
      <c r="C12" s="39">
        <v>72601</v>
      </c>
      <c r="D12" s="31"/>
      <c r="E12" s="37">
        <v>475462649</v>
      </c>
      <c r="F12" s="31"/>
      <c r="G12" s="37">
        <v>333043045</v>
      </c>
      <c r="H12" s="31"/>
      <c r="I12" s="62">
        <f t="shared" si="0"/>
        <v>142419604</v>
      </c>
      <c r="J12" s="31"/>
      <c r="K12" s="39">
        <v>472601</v>
      </c>
      <c r="L12" s="31"/>
      <c r="M12" s="37">
        <v>3020230656</v>
      </c>
      <c r="N12" s="31"/>
      <c r="O12" s="37">
        <v>2167965679</v>
      </c>
      <c r="P12" s="31"/>
      <c r="Q12" s="129">
        <f t="shared" si="1"/>
        <v>852264977</v>
      </c>
      <c r="R12" s="129"/>
    </row>
    <row r="13" spans="1:18" ht="21.75" customHeight="1" x14ac:dyDescent="0.2">
      <c r="A13" s="6" t="s">
        <v>43</v>
      </c>
      <c r="C13" s="39">
        <v>217280</v>
      </c>
      <c r="D13" s="31"/>
      <c r="E13" s="37">
        <v>164188411</v>
      </c>
      <c r="F13" s="31"/>
      <c r="G13" s="37">
        <v>98210560</v>
      </c>
      <c r="H13" s="31"/>
      <c r="I13" s="62">
        <f t="shared" si="0"/>
        <v>65977851</v>
      </c>
      <c r="J13" s="31"/>
      <c r="K13" s="39">
        <v>217280</v>
      </c>
      <c r="L13" s="31"/>
      <c r="M13" s="37">
        <v>164188411</v>
      </c>
      <c r="N13" s="31"/>
      <c r="O13" s="37">
        <v>98210560</v>
      </c>
      <c r="P13" s="31"/>
      <c r="Q13" s="129">
        <f t="shared" si="1"/>
        <v>65977851</v>
      </c>
      <c r="R13" s="129"/>
    </row>
    <row r="14" spans="1:18" ht="21.75" customHeight="1" x14ac:dyDescent="0.2">
      <c r="A14" s="6" t="s">
        <v>30</v>
      </c>
      <c r="C14" s="39">
        <v>383571</v>
      </c>
      <c r="D14" s="31"/>
      <c r="E14" s="37">
        <v>1926246953</v>
      </c>
      <c r="F14" s="31"/>
      <c r="G14" s="37">
        <v>1542001892</v>
      </c>
      <c r="H14" s="31"/>
      <c r="I14" s="62">
        <f t="shared" si="0"/>
        <v>384245061</v>
      </c>
      <c r="J14" s="31"/>
      <c r="K14" s="39">
        <v>383571</v>
      </c>
      <c r="L14" s="31"/>
      <c r="M14" s="37">
        <v>1926246953</v>
      </c>
      <c r="N14" s="31"/>
      <c r="O14" s="37">
        <v>1542001892</v>
      </c>
      <c r="P14" s="31"/>
      <c r="Q14" s="129">
        <f t="shared" si="1"/>
        <v>384245061</v>
      </c>
      <c r="R14" s="129"/>
    </row>
    <row r="15" spans="1:18" ht="21.75" customHeight="1" x14ac:dyDescent="0.2">
      <c r="A15" s="6" t="s">
        <v>39</v>
      </c>
      <c r="C15" s="39">
        <v>427867</v>
      </c>
      <c r="D15" s="31"/>
      <c r="E15" s="37">
        <v>23752661722</v>
      </c>
      <c r="F15" s="31"/>
      <c r="G15" s="37">
        <v>18279557955</v>
      </c>
      <c r="H15" s="31"/>
      <c r="I15" s="62">
        <f t="shared" si="0"/>
        <v>5473103767</v>
      </c>
      <c r="J15" s="31"/>
      <c r="K15" s="39">
        <v>427867</v>
      </c>
      <c r="L15" s="31"/>
      <c r="M15" s="37">
        <v>23752661722</v>
      </c>
      <c r="N15" s="31"/>
      <c r="O15" s="37">
        <v>18279557955</v>
      </c>
      <c r="P15" s="31"/>
      <c r="Q15" s="129">
        <f t="shared" si="1"/>
        <v>5473103767</v>
      </c>
      <c r="R15" s="129"/>
    </row>
    <row r="16" spans="1:18" ht="21.75" customHeight="1" x14ac:dyDescent="0.2">
      <c r="A16" s="6" t="s">
        <v>66</v>
      </c>
      <c r="C16" s="39">
        <v>1637</v>
      </c>
      <c r="D16" s="31"/>
      <c r="E16" s="37">
        <v>79527626</v>
      </c>
      <c r="F16" s="31"/>
      <c r="G16" s="37">
        <v>68652575</v>
      </c>
      <c r="H16" s="31"/>
      <c r="I16" s="62">
        <f t="shared" si="0"/>
        <v>10875051</v>
      </c>
      <c r="J16" s="31"/>
      <c r="K16" s="39">
        <v>350000</v>
      </c>
      <c r="L16" s="31"/>
      <c r="M16" s="37">
        <v>16296846648</v>
      </c>
      <c r="N16" s="31"/>
      <c r="O16" s="37">
        <v>14678315820</v>
      </c>
      <c r="P16" s="31"/>
      <c r="Q16" s="129">
        <f t="shared" si="1"/>
        <v>1618530828</v>
      </c>
      <c r="R16" s="129"/>
    </row>
    <row r="17" spans="1:18" ht="21.75" customHeight="1" x14ac:dyDescent="0.2">
      <c r="A17" s="6" t="s">
        <v>37</v>
      </c>
      <c r="C17" s="39">
        <v>600000</v>
      </c>
      <c r="D17" s="31"/>
      <c r="E17" s="37">
        <v>4334235378</v>
      </c>
      <c r="F17" s="31"/>
      <c r="G17" s="37">
        <v>3662379351</v>
      </c>
      <c r="H17" s="31"/>
      <c r="I17" s="62">
        <f t="shared" si="0"/>
        <v>671856027</v>
      </c>
      <c r="J17" s="31"/>
      <c r="K17" s="39">
        <v>5260079</v>
      </c>
      <c r="L17" s="31"/>
      <c r="M17" s="37">
        <v>42906330092</v>
      </c>
      <c r="N17" s="31"/>
      <c r="O17" s="37">
        <v>32107340971</v>
      </c>
      <c r="P17" s="31"/>
      <c r="Q17" s="129">
        <f t="shared" si="1"/>
        <v>10798989121</v>
      </c>
      <c r="R17" s="129"/>
    </row>
    <row r="18" spans="1:18" ht="21.75" customHeight="1" x14ac:dyDescent="0.2">
      <c r="A18" s="6" t="s">
        <v>72</v>
      </c>
      <c r="C18" s="39">
        <v>6299529</v>
      </c>
      <c r="D18" s="31"/>
      <c r="E18" s="37">
        <v>9719344601</v>
      </c>
      <c r="F18" s="31"/>
      <c r="G18" s="37">
        <v>9881626238</v>
      </c>
      <c r="H18" s="31"/>
      <c r="I18" s="62">
        <f t="shared" si="0"/>
        <v>-162281637</v>
      </c>
      <c r="J18" s="31"/>
      <c r="K18" s="39">
        <v>6299531</v>
      </c>
      <c r="L18" s="31"/>
      <c r="M18" s="37">
        <v>9719344603</v>
      </c>
      <c r="N18" s="31"/>
      <c r="O18" s="37">
        <v>9881631316</v>
      </c>
      <c r="P18" s="31"/>
      <c r="Q18" s="129">
        <f t="shared" si="1"/>
        <v>-162286713</v>
      </c>
      <c r="R18" s="129"/>
    </row>
    <row r="19" spans="1:18" ht="21.75" customHeight="1" x14ac:dyDescent="0.2">
      <c r="A19" s="6" t="s">
        <v>29</v>
      </c>
      <c r="C19" s="39">
        <v>3100000</v>
      </c>
      <c r="D19" s="31"/>
      <c r="E19" s="37">
        <v>16905394728</v>
      </c>
      <c r="F19" s="31"/>
      <c r="G19" s="37">
        <v>12009573823</v>
      </c>
      <c r="H19" s="31"/>
      <c r="I19" s="62">
        <f t="shared" si="0"/>
        <v>4895820905</v>
      </c>
      <c r="J19" s="31"/>
      <c r="K19" s="39">
        <v>11418442</v>
      </c>
      <c r="L19" s="31"/>
      <c r="M19" s="37">
        <v>59083683490</v>
      </c>
      <c r="N19" s="31"/>
      <c r="O19" s="37">
        <v>49101041774</v>
      </c>
      <c r="P19" s="31"/>
      <c r="Q19" s="129">
        <f>M19-O19</f>
        <v>9982641716</v>
      </c>
      <c r="R19" s="129"/>
    </row>
    <row r="20" spans="1:18" ht="21.75" customHeight="1" x14ac:dyDescent="0.2">
      <c r="A20" s="6" t="s">
        <v>141</v>
      </c>
      <c r="C20" s="39">
        <v>0</v>
      </c>
      <c r="D20" s="35"/>
      <c r="E20" s="39">
        <v>0</v>
      </c>
      <c r="F20" s="35"/>
      <c r="G20" s="39">
        <v>0</v>
      </c>
      <c r="H20" s="35"/>
      <c r="I20" s="40">
        <f t="shared" si="0"/>
        <v>0</v>
      </c>
      <c r="J20" s="35"/>
      <c r="K20" s="39">
        <v>500000</v>
      </c>
      <c r="L20" s="31"/>
      <c r="M20" s="37">
        <v>3971229779</v>
      </c>
      <c r="N20" s="31"/>
      <c r="O20" s="37">
        <v>3649811003</v>
      </c>
      <c r="P20" s="31"/>
      <c r="Q20" s="129">
        <f t="shared" si="1"/>
        <v>321418776</v>
      </c>
      <c r="R20" s="129"/>
    </row>
    <row r="21" spans="1:18" ht="21.75" customHeight="1" x14ac:dyDescent="0.2">
      <c r="A21" s="6" t="s">
        <v>142</v>
      </c>
      <c r="C21" s="39">
        <v>0</v>
      </c>
      <c r="D21" s="35"/>
      <c r="E21" s="39">
        <v>0</v>
      </c>
      <c r="F21" s="35"/>
      <c r="G21" s="39">
        <v>0</v>
      </c>
      <c r="H21" s="35"/>
      <c r="I21" s="40">
        <f t="shared" si="0"/>
        <v>0</v>
      </c>
      <c r="J21" s="35"/>
      <c r="K21" s="39">
        <v>2000000</v>
      </c>
      <c r="L21" s="31"/>
      <c r="M21" s="37">
        <v>24274701127</v>
      </c>
      <c r="N21" s="31"/>
      <c r="O21" s="37">
        <v>28847331000</v>
      </c>
      <c r="P21" s="31"/>
      <c r="Q21" s="129">
        <f t="shared" si="1"/>
        <v>-4572629873</v>
      </c>
      <c r="R21" s="129"/>
    </row>
    <row r="22" spans="1:18" ht="21.75" customHeight="1" x14ac:dyDescent="0.2">
      <c r="A22" s="6" t="s">
        <v>59</v>
      </c>
      <c r="C22" s="39">
        <v>0</v>
      </c>
      <c r="D22" s="35"/>
      <c r="E22" s="39">
        <v>0</v>
      </c>
      <c r="F22" s="35"/>
      <c r="G22" s="39">
        <v>0</v>
      </c>
      <c r="H22" s="35"/>
      <c r="I22" s="40">
        <f t="shared" si="0"/>
        <v>0</v>
      </c>
      <c r="J22" s="35"/>
      <c r="K22" s="39">
        <v>3117982</v>
      </c>
      <c r="L22" s="31"/>
      <c r="M22" s="37">
        <v>8139858810</v>
      </c>
      <c r="N22" s="31"/>
      <c r="O22" s="37">
        <v>15193405896</v>
      </c>
      <c r="P22" s="31"/>
      <c r="Q22" s="129">
        <f t="shared" si="1"/>
        <v>-7053547086</v>
      </c>
      <c r="R22" s="129"/>
    </row>
    <row r="23" spans="1:18" ht="21.75" customHeight="1" x14ac:dyDescent="0.2">
      <c r="A23" s="6" t="s">
        <v>54</v>
      </c>
      <c r="C23" s="39">
        <v>0</v>
      </c>
      <c r="D23" s="35"/>
      <c r="E23" s="39">
        <v>0</v>
      </c>
      <c r="F23" s="35"/>
      <c r="G23" s="39">
        <v>0</v>
      </c>
      <c r="H23" s="35"/>
      <c r="I23" s="40">
        <f t="shared" si="0"/>
        <v>0</v>
      </c>
      <c r="J23" s="35"/>
      <c r="K23" s="39">
        <v>870000</v>
      </c>
      <c r="L23" s="31"/>
      <c r="M23" s="37">
        <v>22834228334</v>
      </c>
      <c r="N23" s="31"/>
      <c r="O23" s="37">
        <v>21984409800</v>
      </c>
      <c r="P23" s="31"/>
      <c r="Q23" s="129">
        <f t="shared" si="1"/>
        <v>849818534</v>
      </c>
      <c r="R23" s="129"/>
    </row>
    <row r="24" spans="1:18" ht="21.75" customHeight="1" x14ac:dyDescent="0.2">
      <c r="A24" s="6" t="s">
        <v>25</v>
      </c>
      <c r="C24" s="39">
        <v>0</v>
      </c>
      <c r="D24" s="35"/>
      <c r="E24" s="39">
        <v>0</v>
      </c>
      <c r="F24" s="35"/>
      <c r="G24" s="39">
        <v>0</v>
      </c>
      <c r="H24" s="35"/>
      <c r="I24" s="40">
        <f t="shared" si="0"/>
        <v>0</v>
      </c>
      <c r="J24" s="35"/>
      <c r="K24" s="39">
        <v>1</v>
      </c>
      <c r="L24" s="31"/>
      <c r="M24" s="37">
        <v>1</v>
      </c>
      <c r="N24" s="31"/>
      <c r="O24" s="37">
        <v>2466</v>
      </c>
      <c r="P24" s="31"/>
      <c r="Q24" s="129">
        <f t="shared" si="1"/>
        <v>-2465</v>
      </c>
      <c r="R24" s="129"/>
    </row>
    <row r="25" spans="1:18" ht="21.75" customHeight="1" x14ac:dyDescent="0.2">
      <c r="A25" s="6" t="s">
        <v>143</v>
      </c>
      <c r="C25" s="39">
        <v>0</v>
      </c>
      <c r="D25" s="35"/>
      <c r="E25" s="39">
        <v>0</v>
      </c>
      <c r="F25" s="35"/>
      <c r="G25" s="39">
        <v>0</v>
      </c>
      <c r="H25" s="35"/>
      <c r="I25" s="40">
        <f t="shared" si="0"/>
        <v>0</v>
      </c>
      <c r="J25" s="35"/>
      <c r="K25" s="39">
        <v>100000</v>
      </c>
      <c r="L25" s="31"/>
      <c r="M25" s="37">
        <v>1497081401</v>
      </c>
      <c r="N25" s="31"/>
      <c r="O25" s="37">
        <v>1816129350</v>
      </c>
      <c r="P25" s="31"/>
      <c r="Q25" s="129">
        <f t="shared" si="1"/>
        <v>-319047949</v>
      </c>
      <c r="R25" s="129"/>
    </row>
    <row r="26" spans="1:18" ht="21.75" customHeight="1" x14ac:dyDescent="0.2">
      <c r="A26" s="6" t="s">
        <v>144</v>
      </c>
      <c r="C26" s="39">
        <v>0</v>
      </c>
      <c r="D26" s="35"/>
      <c r="E26" s="39">
        <v>0</v>
      </c>
      <c r="F26" s="35"/>
      <c r="G26" s="39">
        <v>0</v>
      </c>
      <c r="H26" s="35"/>
      <c r="I26" s="40">
        <f t="shared" si="0"/>
        <v>0</v>
      </c>
      <c r="J26" s="35"/>
      <c r="K26" s="39">
        <v>100000</v>
      </c>
      <c r="L26" s="31"/>
      <c r="M26" s="37">
        <v>1414533164</v>
      </c>
      <c r="N26" s="31"/>
      <c r="O26" s="37">
        <v>1206118235</v>
      </c>
      <c r="P26" s="31"/>
      <c r="Q26" s="129">
        <f t="shared" si="1"/>
        <v>208414929</v>
      </c>
      <c r="R26" s="129"/>
    </row>
    <row r="27" spans="1:18" ht="21.75" customHeight="1" x14ac:dyDescent="0.2">
      <c r="A27" s="6" t="s">
        <v>23</v>
      </c>
      <c r="C27" s="39">
        <v>0</v>
      </c>
      <c r="D27" s="35"/>
      <c r="E27" s="39">
        <v>0</v>
      </c>
      <c r="F27" s="35"/>
      <c r="G27" s="39">
        <v>0</v>
      </c>
      <c r="H27" s="35"/>
      <c r="I27" s="40">
        <f t="shared" si="0"/>
        <v>0</v>
      </c>
      <c r="J27" s="35"/>
      <c r="K27" s="39">
        <v>12634518</v>
      </c>
      <c r="L27" s="31"/>
      <c r="M27" s="37">
        <v>7284730806</v>
      </c>
      <c r="N27" s="31"/>
      <c r="O27" s="37">
        <v>7678301381</v>
      </c>
      <c r="P27" s="31"/>
      <c r="Q27" s="129">
        <f t="shared" si="1"/>
        <v>-393570575</v>
      </c>
      <c r="R27" s="129"/>
    </row>
    <row r="28" spans="1:18" ht="21.75" customHeight="1" x14ac:dyDescent="0.2">
      <c r="A28" s="6" t="s">
        <v>20</v>
      </c>
      <c r="C28" s="39">
        <v>0</v>
      </c>
      <c r="D28" s="35"/>
      <c r="E28" s="39">
        <v>0</v>
      </c>
      <c r="F28" s="35"/>
      <c r="G28" s="39">
        <v>0</v>
      </c>
      <c r="H28" s="35"/>
      <c r="I28" s="40">
        <f t="shared" si="0"/>
        <v>0</v>
      </c>
      <c r="J28" s="35"/>
      <c r="K28" s="39">
        <v>12361427</v>
      </c>
      <c r="L28" s="31"/>
      <c r="M28" s="37">
        <v>12498256154</v>
      </c>
      <c r="N28" s="31"/>
      <c r="O28" s="37">
        <v>8889468246</v>
      </c>
      <c r="P28" s="31"/>
      <c r="Q28" s="129">
        <f t="shared" si="1"/>
        <v>3608787908</v>
      </c>
      <c r="R28" s="129"/>
    </row>
    <row r="29" spans="1:18" ht="21.75" customHeight="1" x14ac:dyDescent="0.2">
      <c r="A29" s="6" t="s">
        <v>55</v>
      </c>
      <c r="C29" s="39">
        <v>0</v>
      </c>
      <c r="D29" s="35"/>
      <c r="E29" s="39">
        <v>0</v>
      </c>
      <c r="F29" s="35"/>
      <c r="G29" s="39">
        <v>0</v>
      </c>
      <c r="H29" s="35"/>
      <c r="I29" s="40">
        <f t="shared" si="0"/>
        <v>0</v>
      </c>
      <c r="J29" s="35"/>
      <c r="K29" s="39">
        <v>428997</v>
      </c>
      <c r="L29" s="31"/>
      <c r="M29" s="37">
        <v>5498215644</v>
      </c>
      <c r="N29" s="31"/>
      <c r="O29" s="37">
        <v>3663157978</v>
      </c>
      <c r="P29" s="31"/>
      <c r="Q29" s="129">
        <f t="shared" si="1"/>
        <v>1835057666</v>
      </c>
      <c r="R29" s="129"/>
    </row>
    <row r="30" spans="1:18" ht="21.75" customHeight="1" x14ac:dyDescent="0.2">
      <c r="A30" s="6" t="s">
        <v>34</v>
      </c>
      <c r="C30" s="39">
        <v>0</v>
      </c>
      <c r="D30" s="35"/>
      <c r="E30" s="39">
        <v>0</v>
      </c>
      <c r="F30" s="35"/>
      <c r="G30" s="39">
        <v>0</v>
      </c>
      <c r="H30" s="35"/>
      <c r="I30" s="40">
        <f t="shared" si="0"/>
        <v>0</v>
      </c>
      <c r="J30" s="35"/>
      <c r="K30" s="39">
        <v>100000</v>
      </c>
      <c r="L30" s="31"/>
      <c r="M30" s="37">
        <v>3086525294</v>
      </c>
      <c r="N30" s="31"/>
      <c r="O30" s="37">
        <v>2651405293</v>
      </c>
      <c r="P30" s="31"/>
      <c r="Q30" s="129">
        <f t="shared" si="1"/>
        <v>435120001</v>
      </c>
      <c r="R30" s="129"/>
    </row>
    <row r="31" spans="1:18" ht="21.75" customHeight="1" x14ac:dyDescent="0.2">
      <c r="A31" s="6" t="s">
        <v>19</v>
      </c>
      <c r="C31" s="39">
        <v>0</v>
      </c>
      <c r="D31" s="35"/>
      <c r="E31" s="39">
        <v>0</v>
      </c>
      <c r="F31" s="35"/>
      <c r="G31" s="39">
        <v>0</v>
      </c>
      <c r="H31" s="35"/>
      <c r="I31" s="40">
        <f t="shared" si="0"/>
        <v>0</v>
      </c>
      <c r="J31" s="35"/>
      <c r="K31" s="39">
        <v>245000</v>
      </c>
      <c r="L31" s="31"/>
      <c r="M31" s="37">
        <v>2172794525</v>
      </c>
      <c r="N31" s="31"/>
      <c r="O31" s="37">
        <v>1788422413</v>
      </c>
      <c r="P31" s="31"/>
      <c r="Q31" s="129">
        <f t="shared" si="1"/>
        <v>384372112</v>
      </c>
      <c r="R31" s="129"/>
    </row>
    <row r="32" spans="1:18" ht="21.75" customHeight="1" x14ac:dyDescent="0.2">
      <c r="A32" s="6" t="s">
        <v>145</v>
      </c>
      <c r="C32" s="39">
        <v>0</v>
      </c>
      <c r="D32" s="35"/>
      <c r="E32" s="39">
        <v>0</v>
      </c>
      <c r="F32" s="35"/>
      <c r="G32" s="39">
        <v>0</v>
      </c>
      <c r="H32" s="35"/>
      <c r="I32" s="40">
        <f t="shared" si="0"/>
        <v>0</v>
      </c>
      <c r="J32" s="35"/>
      <c r="K32" s="39">
        <v>4000000</v>
      </c>
      <c r="L32" s="31"/>
      <c r="M32" s="37">
        <v>18904843058</v>
      </c>
      <c r="N32" s="31"/>
      <c r="O32" s="37">
        <v>15980347800</v>
      </c>
      <c r="P32" s="31"/>
      <c r="Q32" s="129">
        <f t="shared" si="1"/>
        <v>2924495258</v>
      </c>
      <c r="R32" s="129"/>
    </row>
    <row r="33" spans="1:18" ht="21.75" customHeight="1" x14ac:dyDescent="0.2">
      <c r="A33" s="6" t="s">
        <v>146</v>
      </c>
      <c r="C33" s="39">
        <v>0</v>
      </c>
      <c r="D33" s="35"/>
      <c r="E33" s="39">
        <v>0</v>
      </c>
      <c r="F33" s="35"/>
      <c r="G33" s="39">
        <v>0</v>
      </c>
      <c r="H33" s="35"/>
      <c r="I33" s="40">
        <f t="shared" si="0"/>
        <v>0</v>
      </c>
      <c r="J33" s="35"/>
      <c r="K33" s="39">
        <v>1100000</v>
      </c>
      <c r="L33" s="31"/>
      <c r="M33" s="37">
        <v>11022026523</v>
      </c>
      <c r="N33" s="31"/>
      <c r="O33" s="37">
        <v>12279499650</v>
      </c>
      <c r="P33" s="31"/>
      <c r="Q33" s="129">
        <f t="shared" si="1"/>
        <v>-1257473127</v>
      </c>
      <c r="R33" s="129"/>
    </row>
    <row r="34" spans="1:18" ht="21.75" customHeight="1" x14ac:dyDescent="0.2">
      <c r="A34" s="6" t="s">
        <v>35</v>
      </c>
      <c r="C34" s="39">
        <v>0</v>
      </c>
      <c r="D34" s="35"/>
      <c r="E34" s="39">
        <v>0</v>
      </c>
      <c r="F34" s="35"/>
      <c r="G34" s="39">
        <v>0</v>
      </c>
      <c r="H34" s="35"/>
      <c r="I34" s="40">
        <f t="shared" si="0"/>
        <v>0</v>
      </c>
      <c r="J34" s="35"/>
      <c r="K34" s="39">
        <v>250000</v>
      </c>
      <c r="L34" s="31"/>
      <c r="M34" s="37">
        <v>11357021333</v>
      </c>
      <c r="N34" s="31"/>
      <c r="O34" s="37">
        <v>11623044150</v>
      </c>
      <c r="P34" s="31"/>
      <c r="Q34" s="129">
        <f t="shared" si="1"/>
        <v>-266022817</v>
      </c>
      <c r="R34" s="129"/>
    </row>
    <row r="35" spans="1:18" ht="21.75" customHeight="1" x14ac:dyDescent="0.2">
      <c r="A35" s="6" t="s">
        <v>147</v>
      </c>
      <c r="C35" s="39">
        <v>0</v>
      </c>
      <c r="D35" s="35"/>
      <c r="E35" s="39">
        <v>0</v>
      </c>
      <c r="F35" s="35"/>
      <c r="G35" s="39">
        <v>0</v>
      </c>
      <c r="H35" s="35"/>
      <c r="I35" s="40">
        <f t="shared" si="0"/>
        <v>0</v>
      </c>
      <c r="J35" s="35"/>
      <c r="K35" s="39">
        <v>800000</v>
      </c>
      <c r="L35" s="31"/>
      <c r="M35" s="37">
        <v>9097545654</v>
      </c>
      <c r="N35" s="31"/>
      <c r="O35" s="37">
        <v>8767954052</v>
      </c>
      <c r="P35" s="31"/>
      <c r="Q35" s="129">
        <f t="shared" si="1"/>
        <v>329591602</v>
      </c>
      <c r="R35" s="129"/>
    </row>
    <row r="36" spans="1:18" ht="21.75" customHeight="1" x14ac:dyDescent="0.2">
      <c r="A36" s="6" t="s">
        <v>62</v>
      </c>
      <c r="C36" s="39">
        <v>0</v>
      </c>
      <c r="D36" s="35"/>
      <c r="E36" s="39">
        <v>0</v>
      </c>
      <c r="F36" s="35"/>
      <c r="G36" s="39">
        <v>0</v>
      </c>
      <c r="H36" s="35"/>
      <c r="I36" s="40">
        <f t="shared" si="0"/>
        <v>0</v>
      </c>
      <c r="J36" s="35"/>
      <c r="K36" s="39">
        <v>9814636</v>
      </c>
      <c r="L36" s="31"/>
      <c r="M36" s="37">
        <v>43709222624</v>
      </c>
      <c r="N36" s="31"/>
      <c r="O36" s="37">
        <v>44519675369</v>
      </c>
      <c r="P36" s="31"/>
      <c r="Q36" s="129">
        <f t="shared" si="1"/>
        <v>-810452745</v>
      </c>
      <c r="R36" s="129"/>
    </row>
    <row r="37" spans="1:18" ht="21.75" customHeight="1" x14ac:dyDescent="0.2">
      <c r="A37" s="6" t="s">
        <v>148</v>
      </c>
      <c r="C37" s="39">
        <v>0</v>
      </c>
      <c r="D37" s="35"/>
      <c r="E37" s="39">
        <v>0</v>
      </c>
      <c r="F37" s="35"/>
      <c r="G37" s="39">
        <v>0</v>
      </c>
      <c r="H37" s="35"/>
      <c r="I37" s="40">
        <f t="shared" si="0"/>
        <v>0</v>
      </c>
      <c r="J37" s="35"/>
      <c r="K37" s="39">
        <v>4575000</v>
      </c>
      <c r="L37" s="31"/>
      <c r="M37" s="37">
        <v>11049050466</v>
      </c>
      <c r="N37" s="31"/>
      <c r="O37" s="37">
        <v>11696886945</v>
      </c>
      <c r="P37" s="31"/>
      <c r="Q37" s="129">
        <f t="shared" si="1"/>
        <v>-647836479</v>
      </c>
      <c r="R37" s="129"/>
    </row>
    <row r="38" spans="1:18" ht="21.75" customHeight="1" x14ac:dyDescent="0.2">
      <c r="A38" s="6" t="s">
        <v>149</v>
      </c>
      <c r="C38" s="39">
        <v>0</v>
      </c>
      <c r="D38" s="35"/>
      <c r="E38" s="39">
        <v>0</v>
      </c>
      <c r="F38" s="35"/>
      <c r="G38" s="39">
        <v>0</v>
      </c>
      <c r="H38" s="35"/>
      <c r="I38" s="40">
        <f t="shared" si="0"/>
        <v>0</v>
      </c>
      <c r="J38" s="35"/>
      <c r="K38" s="39">
        <v>450000</v>
      </c>
      <c r="L38" s="31"/>
      <c r="M38" s="37">
        <v>6190943428</v>
      </c>
      <c r="N38" s="31"/>
      <c r="O38" s="37">
        <v>2960310522</v>
      </c>
      <c r="P38" s="31"/>
      <c r="Q38" s="129">
        <f t="shared" si="1"/>
        <v>3230632906</v>
      </c>
      <c r="R38" s="129"/>
    </row>
    <row r="39" spans="1:18" ht="21.75" customHeight="1" x14ac:dyDescent="0.2">
      <c r="A39" s="6" t="s">
        <v>150</v>
      </c>
      <c r="C39" s="39">
        <v>0</v>
      </c>
      <c r="D39" s="35"/>
      <c r="E39" s="39">
        <v>0</v>
      </c>
      <c r="F39" s="35"/>
      <c r="G39" s="39">
        <v>0</v>
      </c>
      <c r="H39" s="35"/>
      <c r="I39" s="40">
        <f t="shared" si="0"/>
        <v>0</v>
      </c>
      <c r="J39" s="35"/>
      <c r="K39" s="39">
        <v>75</v>
      </c>
      <c r="L39" s="31"/>
      <c r="M39" s="37">
        <v>5821905</v>
      </c>
      <c r="N39" s="31"/>
      <c r="O39" s="37">
        <v>4112010</v>
      </c>
      <c r="P39" s="31"/>
      <c r="Q39" s="129">
        <f t="shared" si="1"/>
        <v>1709895</v>
      </c>
      <c r="R39" s="129"/>
    </row>
    <row r="40" spans="1:18" ht="21.75" customHeight="1" x14ac:dyDescent="0.2">
      <c r="A40" s="6" t="s">
        <v>22</v>
      </c>
      <c r="C40" s="39">
        <v>0</v>
      </c>
      <c r="D40" s="35"/>
      <c r="E40" s="39">
        <v>0</v>
      </c>
      <c r="F40" s="35"/>
      <c r="G40" s="39">
        <v>0</v>
      </c>
      <c r="H40" s="35"/>
      <c r="I40" s="40">
        <f t="shared" si="0"/>
        <v>0</v>
      </c>
      <c r="J40" s="35"/>
      <c r="K40" s="39">
        <v>1750000</v>
      </c>
      <c r="L40" s="31"/>
      <c r="M40" s="37">
        <v>4636000733</v>
      </c>
      <c r="N40" s="31"/>
      <c r="O40" s="37">
        <v>3871011690</v>
      </c>
      <c r="P40" s="31"/>
      <c r="Q40" s="129">
        <f t="shared" si="1"/>
        <v>764989043</v>
      </c>
      <c r="R40" s="129"/>
    </row>
    <row r="41" spans="1:18" ht="21.75" customHeight="1" x14ac:dyDescent="0.2">
      <c r="A41" s="6" t="s">
        <v>41</v>
      </c>
      <c r="C41" s="39">
        <v>0</v>
      </c>
      <c r="D41" s="35"/>
      <c r="E41" s="39">
        <v>0</v>
      </c>
      <c r="F41" s="35"/>
      <c r="G41" s="39">
        <v>0</v>
      </c>
      <c r="H41" s="35"/>
      <c r="I41" s="40">
        <f t="shared" si="0"/>
        <v>0</v>
      </c>
      <c r="J41" s="35"/>
      <c r="K41" s="39">
        <v>1329562</v>
      </c>
      <c r="L41" s="31"/>
      <c r="M41" s="37">
        <v>9410307027</v>
      </c>
      <c r="N41" s="31"/>
      <c r="O41" s="37">
        <v>8696464271</v>
      </c>
      <c r="P41" s="31"/>
      <c r="Q41" s="129">
        <f t="shared" si="1"/>
        <v>713842756</v>
      </c>
      <c r="R41" s="129"/>
    </row>
    <row r="42" spans="1:18" ht="21.75" customHeight="1" x14ac:dyDescent="0.2">
      <c r="A42" s="6" t="s">
        <v>151</v>
      </c>
      <c r="C42" s="39">
        <v>0</v>
      </c>
      <c r="D42" s="35"/>
      <c r="E42" s="39">
        <v>0</v>
      </c>
      <c r="F42" s="35"/>
      <c r="G42" s="39">
        <v>0</v>
      </c>
      <c r="H42" s="35"/>
      <c r="I42" s="40">
        <f t="shared" si="0"/>
        <v>0</v>
      </c>
      <c r="J42" s="35"/>
      <c r="K42" s="39">
        <v>34951</v>
      </c>
      <c r="L42" s="31"/>
      <c r="M42" s="37">
        <v>228596138</v>
      </c>
      <c r="N42" s="31"/>
      <c r="O42" s="37">
        <v>208799706</v>
      </c>
      <c r="P42" s="31"/>
      <c r="Q42" s="129">
        <f t="shared" si="1"/>
        <v>19796432</v>
      </c>
      <c r="R42" s="129"/>
    </row>
    <row r="43" spans="1:18" ht="21.75" customHeight="1" x14ac:dyDescent="0.2">
      <c r="A43" s="6" t="s">
        <v>71</v>
      </c>
      <c r="C43" s="39">
        <v>0</v>
      </c>
      <c r="D43" s="35"/>
      <c r="E43" s="39">
        <v>0</v>
      </c>
      <c r="F43" s="35"/>
      <c r="G43" s="39">
        <v>0</v>
      </c>
      <c r="H43" s="35"/>
      <c r="I43" s="40">
        <f t="shared" si="0"/>
        <v>0</v>
      </c>
      <c r="J43" s="35"/>
      <c r="K43" s="39">
        <v>200000</v>
      </c>
      <c r="L43" s="31"/>
      <c r="M43" s="37">
        <v>2355898511</v>
      </c>
      <c r="N43" s="31"/>
      <c r="O43" s="37">
        <v>1994064300</v>
      </c>
      <c r="P43" s="31"/>
      <c r="Q43" s="129">
        <f t="shared" si="1"/>
        <v>361834211</v>
      </c>
      <c r="R43" s="129"/>
    </row>
    <row r="44" spans="1:18" ht="21.75" customHeight="1" x14ac:dyDescent="0.2">
      <c r="A44" s="6" t="s">
        <v>152</v>
      </c>
      <c r="C44" s="39">
        <v>0</v>
      </c>
      <c r="D44" s="35"/>
      <c r="E44" s="39">
        <v>0</v>
      </c>
      <c r="F44" s="35"/>
      <c r="G44" s="39">
        <v>0</v>
      </c>
      <c r="H44" s="35"/>
      <c r="I44" s="40">
        <f t="shared" si="0"/>
        <v>0</v>
      </c>
      <c r="J44" s="35"/>
      <c r="K44" s="39">
        <v>2771416</v>
      </c>
      <c r="L44" s="31"/>
      <c r="M44" s="37">
        <v>4033210397</v>
      </c>
      <c r="N44" s="31"/>
      <c r="O44" s="37">
        <v>4385842311</v>
      </c>
      <c r="P44" s="31"/>
      <c r="Q44" s="129">
        <f t="shared" si="1"/>
        <v>-352631914</v>
      </c>
      <c r="R44" s="129"/>
    </row>
    <row r="45" spans="1:18" ht="21.75" customHeight="1" x14ac:dyDescent="0.2">
      <c r="A45" s="6" t="s">
        <v>49</v>
      </c>
      <c r="C45" s="39">
        <v>0</v>
      </c>
      <c r="D45" s="35"/>
      <c r="E45" s="39">
        <v>0</v>
      </c>
      <c r="F45" s="35"/>
      <c r="G45" s="39">
        <v>0</v>
      </c>
      <c r="H45" s="35"/>
      <c r="I45" s="40">
        <f t="shared" si="0"/>
        <v>0</v>
      </c>
      <c r="J45" s="35"/>
      <c r="K45" s="39">
        <v>100000</v>
      </c>
      <c r="L45" s="31"/>
      <c r="M45" s="37">
        <v>2000028600</v>
      </c>
      <c r="N45" s="31"/>
      <c r="O45" s="37">
        <v>2278362600</v>
      </c>
      <c r="P45" s="31"/>
      <c r="Q45" s="129">
        <f t="shared" si="1"/>
        <v>-278334000</v>
      </c>
      <c r="R45" s="129"/>
    </row>
    <row r="46" spans="1:18" ht="21.75" customHeight="1" x14ac:dyDescent="0.2">
      <c r="A46" s="6" t="s">
        <v>153</v>
      </c>
      <c r="C46" s="39">
        <v>0</v>
      </c>
      <c r="D46" s="35"/>
      <c r="E46" s="39">
        <v>0</v>
      </c>
      <c r="F46" s="35"/>
      <c r="G46" s="39">
        <v>0</v>
      </c>
      <c r="H46" s="35"/>
      <c r="I46" s="40">
        <f t="shared" si="0"/>
        <v>0</v>
      </c>
      <c r="J46" s="35"/>
      <c r="K46" s="39">
        <v>3208556</v>
      </c>
      <c r="L46" s="31"/>
      <c r="M46" s="37">
        <v>6630897976</v>
      </c>
      <c r="N46" s="31"/>
      <c r="O46" s="37">
        <v>6429961625</v>
      </c>
      <c r="P46" s="31"/>
      <c r="Q46" s="129">
        <f t="shared" si="1"/>
        <v>200936351</v>
      </c>
      <c r="R46" s="129"/>
    </row>
    <row r="47" spans="1:18" ht="21.75" customHeight="1" x14ac:dyDescent="0.2">
      <c r="A47" s="6" t="s">
        <v>154</v>
      </c>
      <c r="C47" s="39">
        <v>0</v>
      </c>
      <c r="D47" s="35"/>
      <c r="E47" s="39">
        <v>0</v>
      </c>
      <c r="F47" s="35"/>
      <c r="G47" s="39">
        <v>0</v>
      </c>
      <c r="H47" s="35"/>
      <c r="I47" s="40">
        <f t="shared" si="0"/>
        <v>0</v>
      </c>
      <c r="J47" s="35"/>
      <c r="K47" s="39">
        <v>700000</v>
      </c>
      <c r="L47" s="31"/>
      <c r="M47" s="37">
        <v>2726977377</v>
      </c>
      <c r="N47" s="31"/>
      <c r="O47" s="37">
        <v>2868231870</v>
      </c>
      <c r="P47" s="31"/>
      <c r="Q47" s="129">
        <f t="shared" si="1"/>
        <v>-141254493</v>
      </c>
      <c r="R47" s="129"/>
    </row>
    <row r="48" spans="1:18" ht="21.75" customHeight="1" x14ac:dyDescent="0.2">
      <c r="A48" s="6" t="s">
        <v>155</v>
      </c>
      <c r="C48" s="39">
        <v>0</v>
      </c>
      <c r="D48" s="35"/>
      <c r="E48" s="39">
        <v>0</v>
      </c>
      <c r="F48" s="35"/>
      <c r="G48" s="39">
        <v>0</v>
      </c>
      <c r="H48" s="35"/>
      <c r="I48" s="40">
        <f t="shared" si="0"/>
        <v>0</v>
      </c>
      <c r="J48" s="35"/>
      <c r="K48" s="39">
        <v>281250</v>
      </c>
      <c r="L48" s="31"/>
      <c r="M48" s="37">
        <v>5178065068</v>
      </c>
      <c r="N48" s="31"/>
      <c r="O48" s="37">
        <v>4498076250</v>
      </c>
      <c r="P48" s="31"/>
      <c r="Q48" s="129">
        <f t="shared" si="1"/>
        <v>679988818</v>
      </c>
      <c r="R48" s="129"/>
    </row>
    <row r="49" spans="1:18" ht="21.75" customHeight="1" x14ac:dyDescent="0.2">
      <c r="A49" s="6" t="s">
        <v>21</v>
      </c>
      <c r="C49" s="39">
        <v>0</v>
      </c>
      <c r="D49" s="35"/>
      <c r="E49" s="39">
        <v>0</v>
      </c>
      <c r="F49" s="35"/>
      <c r="G49" s="39">
        <v>0</v>
      </c>
      <c r="H49" s="35"/>
      <c r="I49" s="40">
        <f t="shared" si="0"/>
        <v>0</v>
      </c>
      <c r="J49" s="35"/>
      <c r="K49" s="39">
        <v>300000</v>
      </c>
      <c r="L49" s="31"/>
      <c r="M49" s="37">
        <v>4422528745</v>
      </c>
      <c r="N49" s="31"/>
      <c r="O49" s="37">
        <v>4291313706</v>
      </c>
      <c r="P49" s="31"/>
      <c r="Q49" s="129">
        <f t="shared" si="1"/>
        <v>131215039</v>
      </c>
      <c r="R49" s="129"/>
    </row>
    <row r="50" spans="1:18" ht="21.75" customHeight="1" x14ac:dyDescent="0.2">
      <c r="A50" s="6" t="s">
        <v>156</v>
      </c>
      <c r="C50" s="39">
        <v>0</v>
      </c>
      <c r="D50" s="35"/>
      <c r="E50" s="39">
        <v>0</v>
      </c>
      <c r="F50" s="35"/>
      <c r="G50" s="39">
        <v>0</v>
      </c>
      <c r="H50" s="35"/>
      <c r="I50" s="40">
        <f t="shared" si="0"/>
        <v>0</v>
      </c>
      <c r="J50" s="35"/>
      <c r="K50" s="39">
        <v>78373</v>
      </c>
      <c r="L50" s="31"/>
      <c r="M50" s="37">
        <v>302990087</v>
      </c>
      <c r="N50" s="31"/>
      <c r="O50" s="37">
        <v>371225333</v>
      </c>
      <c r="P50" s="31"/>
      <c r="Q50" s="129">
        <f t="shared" si="1"/>
        <v>-68235246</v>
      </c>
      <c r="R50" s="129"/>
    </row>
    <row r="51" spans="1:18" ht="21.75" customHeight="1" x14ac:dyDescent="0.2">
      <c r="A51" s="6" t="s">
        <v>33</v>
      </c>
      <c r="C51" s="39">
        <v>0</v>
      </c>
      <c r="D51" s="35"/>
      <c r="E51" s="39">
        <v>0</v>
      </c>
      <c r="F51" s="35"/>
      <c r="G51" s="39">
        <v>0</v>
      </c>
      <c r="H51" s="35"/>
      <c r="I51" s="40">
        <f t="shared" si="0"/>
        <v>0</v>
      </c>
      <c r="J51" s="35"/>
      <c r="K51" s="39">
        <v>50000</v>
      </c>
      <c r="L51" s="31"/>
      <c r="M51" s="37">
        <v>14400553892</v>
      </c>
      <c r="N51" s="31"/>
      <c r="O51" s="37">
        <v>13761258600</v>
      </c>
      <c r="P51" s="31"/>
      <c r="Q51" s="129">
        <f t="shared" si="1"/>
        <v>639295292</v>
      </c>
      <c r="R51" s="129"/>
    </row>
    <row r="52" spans="1:18" ht="21.75" customHeight="1" x14ac:dyDescent="0.2">
      <c r="A52" s="6" t="s">
        <v>46</v>
      </c>
      <c r="C52" s="39">
        <v>0</v>
      </c>
      <c r="D52" s="35"/>
      <c r="E52" s="39">
        <v>0</v>
      </c>
      <c r="F52" s="35"/>
      <c r="G52" s="39">
        <v>0</v>
      </c>
      <c r="H52" s="35"/>
      <c r="I52" s="40">
        <f t="shared" si="0"/>
        <v>0</v>
      </c>
      <c r="J52" s="35"/>
      <c r="K52" s="39">
        <v>562500</v>
      </c>
      <c r="L52" s="31"/>
      <c r="M52" s="37">
        <v>5927023196</v>
      </c>
      <c r="N52" s="31"/>
      <c r="O52" s="37">
        <v>4968006857</v>
      </c>
      <c r="P52" s="31"/>
      <c r="Q52" s="129">
        <f t="shared" si="1"/>
        <v>959016339</v>
      </c>
      <c r="R52" s="129"/>
    </row>
    <row r="53" spans="1:18" ht="21.75" customHeight="1" x14ac:dyDescent="0.2">
      <c r="A53" s="6" t="s">
        <v>40</v>
      </c>
      <c r="C53" s="39">
        <v>0</v>
      </c>
      <c r="D53" s="35"/>
      <c r="E53" s="39">
        <v>0</v>
      </c>
      <c r="F53" s="35"/>
      <c r="G53" s="39">
        <v>0</v>
      </c>
      <c r="H53" s="35"/>
      <c r="I53" s="40">
        <f t="shared" si="0"/>
        <v>0</v>
      </c>
      <c r="J53" s="35"/>
      <c r="K53" s="39">
        <v>900000</v>
      </c>
      <c r="L53" s="31"/>
      <c r="M53" s="37">
        <v>3614365837</v>
      </c>
      <c r="N53" s="31"/>
      <c r="O53" s="37">
        <v>2934412025</v>
      </c>
      <c r="P53" s="31"/>
      <c r="Q53" s="129">
        <f t="shared" si="1"/>
        <v>679953812</v>
      </c>
      <c r="R53" s="129"/>
    </row>
    <row r="54" spans="1:18" ht="21.75" customHeight="1" x14ac:dyDescent="0.2">
      <c r="A54" s="6" t="s">
        <v>65</v>
      </c>
      <c r="C54" s="39">
        <v>0</v>
      </c>
      <c r="D54" s="35"/>
      <c r="E54" s="39">
        <v>0</v>
      </c>
      <c r="F54" s="35"/>
      <c r="G54" s="39">
        <v>0</v>
      </c>
      <c r="H54" s="35"/>
      <c r="I54" s="40">
        <f t="shared" si="0"/>
        <v>0</v>
      </c>
      <c r="J54" s="35"/>
      <c r="K54" s="39">
        <v>600000</v>
      </c>
      <c r="L54" s="31"/>
      <c r="M54" s="37">
        <v>9196589371</v>
      </c>
      <c r="N54" s="31"/>
      <c r="O54" s="37">
        <v>8956124782</v>
      </c>
      <c r="P54" s="31"/>
      <c r="Q54" s="129">
        <f t="shared" si="1"/>
        <v>240464589</v>
      </c>
      <c r="R54" s="129"/>
    </row>
    <row r="55" spans="1:18" ht="21.75" customHeight="1" x14ac:dyDescent="0.2">
      <c r="A55" s="6" t="s">
        <v>157</v>
      </c>
      <c r="C55" s="39">
        <v>0</v>
      </c>
      <c r="D55" s="35"/>
      <c r="E55" s="39">
        <v>0</v>
      </c>
      <c r="F55" s="35"/>
      <c r="G55" s="39">
        <v>0</v>
      </c>
      <c r="H55" s="35"/>
      <c r="I55" s="40">
        <f t="shared" si="0"/>
        <v>0</v>
      </c>
      <c r="J55" s="35"/>
      <c r="K55" s="39">
        <v>5020000</v>
      </c>
      <c r="L55" s="31"/>
      <c r="M55" s="37">
        <f>24926857594+1876</f>
        <v>24926859470</v>
      </c>
      <c r="N55" s="31"/>
      <c r="O55" s="37">
        <v>28882195784</v>
      </c>
      <c r="P55" s="31"/>
      <c r="Q55" s="129">
        <f t="shared" si="1"/>
        <v>-3955336314</v>
      </c>
      <c r="R55" s="129"/>
    </row>
    <row r="56" spans="1:18" ht="21.75" customHeight="1" x14ac:dyDescent="0.2">
      <c r="A56" s="6" t="s">
        <v>158</v>
      </c>
      <c r="C56" s="39">
        <v>0</v>
      </c>
      <c r="D56" s="35"/>
      <c r="E56" s="39">
        <v>0</v>
      </c>
      <c r="F56" s="35"/>
      <c r="G56" s="39">
        <v>0</v>
      </c>
      <c r="H56" s="35"/>
      <c r="I56" s="40">
        <f t="shared" si="0"/>
        <v>0</v>
      </c>
      <c r="J56" s="35"/>
      <c r="K56" s="39">
        <v>9262001</v>
      </c>
      <c r="L56" s="31"/>
      <c r="M56" s="37">
        <v>5285948504</v>
      </c>
      <c r="N56" s="31"/>
      <c r="O56" s="37">
        <v>3126756441</v>
      </c>
      <c r="P56" s="31"/>
      <c r="Q56" s="129">
        <f t="shared" si="1"/>
        <v>2159192063</v>
      </c>
      <c r="R56" s="129"/>
    </row>
    <row r="57" spans="1:18" ht="21.75" customHeight="1" x14ac:dyDescent="0.2">
      <c r="A57" s="6" t="s">
        <v>159</v>
      </c>
      <c r="C57" s="39">
        <v>0</v>
      </c>
      <c r="D57" s="35"/>
      <c r="E57" s="39">
        <v>0</v>
      </c>
      <c r="F57" s="35"/>
      <c r="G57" s="39">
        <v>0</v>
      </c>
      <c r="H57" s="35"/>
      <c r="I57" s="40">
        <f t="shared" si="0"/>
        <v>0</v>
      </c>
      <c r="J57" s="35"/>
      <c r="K57" s="39">
        <v>1900000</v>
      </c>
      <c r="L57" s="31"/>
      <c r="M57" s="37">
        <v>4117355187</v>
      </c>
      <c r="N57" s="31"/>
      <c r="O57" s="37">
        <v>4799173995</v>
      </c>
      <c r="P57" s="31"/>
      <c r="Q57" s="129">
        <f t="shared" si="1"/>
        <v>-681818808</v>
      </c>
      <c r="R57" s="129"/>
    </row>
    <row r="58" spans="1:18" ht="21.75" customHeight="1" x14ac:dyDescent="0.2">
      <c r="A58" s="6" t="s">
        <v>32</v>
      </c>
      <c r="C58" s="39">
        <v>0</v>
      </c>
      <c r="D58" s="35"/>
      <c r="E58" s="39">
        <v>0</v>
      </c>
      <c r="F58" s="35"/>
      <c r="G58" s="39">
        <v>0</v>
      </c>
      <c r="H58" s="35"/>
      <c r="I58" s="40">
        <f t="shared" si="0"/>
        <v>0</v>
      </c>
      <c r="J58" s="35"/>
      <c r="K58" s="39">
        <v>3000000</v>
      </c>
      <c r="L58" s="31"/>
      <c r="M58" s="37">
        <v>10591073756</v>
      </c>
      <c r="N58" s="31"/>
      <c r="O58" s="37">
        <v>10534878234</v>
      </c>
      <c r="P58" s="31"/>
      <c r="Q58" s="129">
        <f t="shared" si="1"/>
        <v>56195522</v>
      </c>
      <c r="R58" s="129"/>
    </row>
    <row r="59" spans="1:18" ht="21.75" customHeight="1" x14ac:dyDescent="0.2">
      <c r="A59" s="6" t="s">
        <v>57</v>
      </c>
      <c r="C59" s="39">
        <v>0</v>
      </c>
      <c r="D59" s="35"/>
      <c r="E59" s="39">
        <v>0</v>
      </c>
      <c r="F59" s="35"/>
      <c r="G59" s="39">
        <v>0</v>
      </c>
      <c r="H59" s="35"/>
      <c r="I59" s="40">
        <f t="shared" si="0"/>
        <v>0</v>
      </c>
      <c r="J59" s="35"/>
      <c r="K59" s="39">
        <v>131194</v>
      </c>
      <c r="L59" s="31"/>
      <c r="M59" s="37">
        <v>2170078906</v>
      </c>
      <c r="N59" s="31"/>
      <c r="O59" s="37">
        <v>2550151812</v>
      </c>
      <c r="P59" s="31"/>
      <c r="Q59" s="129">
        <f t="shared" si="1"/>
        <v>-380072906</v>
      </c>
      <c r="R59" s="129"/>
    </row>
    <row r="60" spans="1:18" ht="21.75" customHeight="1" x14ac:dyDescent="0.2">
      <c r="A60" s="6" t="s">
        <v>160</v>
      </c>
      <c r="C60" s="39">
        <v>0</v>
      </c>
      <c r="D60" s="35"/>
      <c r="E60" s="39">
        <v>0</v>
      </c>
      <c r="F60" s="35"/>
      <c r="G60" s="39">
        <v>0</v>
      </c>
      <c r="H60" s="35"/>
      <c r="I60" s="40">
        <f t="shared" si="0"/>
        <v>0</v>
      </c>
      <c r="J60" s="35"/>
      <c r="K60" s="39">
        <v>38667000</v>
      </c>
      <c r="L60" s="31"/>
      <c r="M60" s="37">
        <v>51392397520</v>
      </c>
      <c r="N60" s="31"/>
      <c r="O60" s="37">
        <v>53811703890</v>
      </c>
      <c r="P60" s="31"/>
      <c r="Q60" s="129">
        <f t="shared" si="1"/>
        <v>-2419306370</v>
      </c>
      <c r="R60" s="129"/>
    </row>
    <row r="61" spans="1:18" ht="21.75" customHeight="1" x14ac:dyDescent="0.2">
      <c r="A61" s="6" t="s">
        <v>161</v>
      </c>
      <c r="C61" s="39">
        <v>0</v>
      </c>
      <c r="D61" s="35"/>
      <c r="E61" s="39">
        <v>0</v>
      </c>
      <c r="F61" s="35"/>
      <c r="G61" s="39">
        <v>0</v>
      </c>
      <c r="H61" s="35"/>
      <c r="I61" s="40">
        <f t="shared" si="0"/>
        <v>0</v>
      </c>
      <c r="J61" s="35"/>
      <c r="K61" s="39">
        <v>50170</v>
      </c>
      <c r="L61" s="31"/>
      <c r="M61" s="37">
        <v>3247631341</v>
      </c>
      <c r="N61" s="31"/>
      <c r="O61" s="37">
        <v>3163348515</v>
      </c>
      <c r="P61" s="31"/>
      <c r="Q61" s="129">
        <f t="shared" si="1"/>
        <v>84282826</v>
      </c>
      <c r="R61" s="129"/>
    </row>
    <row r="62" spans="1:18" ht="21.75" customHeight="1" x14ac:dyDescent="0.2">
      <c r="A62" s="6" t="s">
        <v>162</v>
      </c>
      <c r="C62" s="39">
        <v>0</v>
      </c>
      <c r="D62" s="35"/>
      <c r="E62" s="39">
        <v>0</v>
      </c>
      <c r="F62" s="35"/>
      <c r="G62" s="39">
        <v>0</v>
      </c>
      <c r="H62" s="35"/>
      <c r="I62" s="40">
        <f t="shared" si="0"/>
        <v>0</v>
      </c>
      <c r="J62" s="35"/>
      <c r="K62" s="39">
        <v>5120</v>
      </c>
      <c r="L62" s="31"/>
      <c r="M62" s="37">
        <v>17681050</v>
      </c>
      <c r="N62" s="31"/>
      <c r="O62" s="37">
        <v>16880933</v>
      </c>
      <c r="P62" s="31"/>
      <c r="Q62" s="129">
        <f t="shared" si="1"/>
        <v>800117</v>
      </c>
      <c r="R62" s="129"/>
    </row>
    <row r="63" spans="1:18" ht="21.75" customHeight="1" x14ac:dyDescent="0.2">
      <c r="A63" s="6" t="s">
        <v>163</v>
      </c>
      <c r="C63" s="39">
        <v>0</v>
      </c>
      <c r="D63" s="35"/>
      <c r="E63" s="39">
        <v>0</v>
      </c>
      <c r="F63" s="35"/>
      <c r="G63" s="39">
        <v>0</v>
      </c>
      <c r="H63" s="35"/>
      <c r="I63" s="40">
        <f t="shared" si="0"/>
        <v>0</v>
      </c>
      <c r="J63" s="35"/>
      <c r="K63" s="39">
        <v>1</v>
      </c>
      <c r="L63" s="31"/>
      <c r="M63" s="37">
        <v>1</v>
      </c>
      <c r="N63" s="31"/>
      <c r="O63" s="37">
        <v>8419</v>
      </c>
      <c r="P63" s="31"/>
      <c r="Q63" s="129">
        <f t="shared" si="1"/>
        <v>-8418</v>
      </c>
      <c r="R63" s="129"/>
    </row>
    <row r="64" spans="1:18" ht="21.75" customHeight="1" x14ac:dyDescent="0.2">
      <c r="A64" s="6" t="s">
        <v>73</v>
      </c>
      <c r="C64" s="39">
        <v>0</v>
      </c>
      <c r="D64" s="35"/>
      <c r="E64" s="39">
        <v>0</v>
      </c>
      <c r="F64" s="35"/>
      <c r="G64" s="39">
        <v>0</v>
      </c>
      <c r="H64" s="35"/>
      <c r="I64" s="40">
        <f t="shared" si="0"/>
        <v>0</v>
      </c>
      <c r="J64" s="35"/>
      <c r="K64" s="39">
        <v>360000</v>
      </c>
      <c r="L64" s="31"/>
      <c r="M64" s="37">
        <v>4654540206</v>
      </c>
      <c r="N64" s="31"/>
      <c r="O64" s="37">
        <v>3511745770</v>
      </c>
      <c r="P64" s="31"/>
      <c r="Q64" s="129">
        <f t="shared" si="1"/>
        <v>1142794436</v>
      </c>
      <c r="R64" s="129"/>
    </row>
    <row r="65" spans="1:23" ht="21.75" customHeight="1" x14ac:dyDescent="0.2">
      <c r="A65" s="28" t="s">
        <v>56</v>
      </c>
      <c r="C65" s="40">
        <v>0</v>
      </c>
      <c r="D65" s="35"/>
      <c r="E65" s="46">
        <v>0</v>
      </c>
      <c r="F65" s="35"/>
      <c r="G65" s="46">
        <v>0</v>
      </c>
      <c r="H65" s="35"/>
      <c r="I65" s="40">
        <f t="shared" si="0"/>
        <v>0</v>
      </c>
      <c r="J65" s="35"/>
      <c r="K65" s="40">
        <v>150000</v>
      </c>
      <c r="L65" s="31"/>
      <c r="M65" s="45">
        <v>15796448583</v>
      </c>
      <c r="N65" s="31"/>
      <c r="O65" s="45">
        <v>8813744323</v>
      </c>
      <c r="P65" s="31"/>
      <c r="Q65" s="129">
        <f t="shared" si="1"/>
        <v>6982704260</v>
      </c>
      <c r="R65" s="129"/>
    </row>
    <row r="66" spans="1:23" s="19" customFormat="1" ht="21.75" customHeight="1" x14ac:dyDescent="0.2">
      <c r="A66" s="29"/>
      <c r="C66" s="50"/>
      <c r="D66" s="47"/>
      <c r="E66" s="49">
        <f>SUM(E8:E65)</f>
        <v>101711327079</v>
      </c>
      <c r="F66" s="47"/>
      <c r="G66" s="49">
        <f>SUM(G8:G65)</f>
        <v>77934049690</v>
      </c>
      <c r="H66" s="47"/>
      <c r="I66" s="63">
        <f>SUM(I8:I65)</f>
        <v>23777277389</v>
      </c>
      <c r="J66" s="47"/>
      <c r="K66" s="50"/>
      <c r="L66" s="47"/>
      <c r="M66" s="49">
        <f>SUM(M8:M65)</f>
        <v>715085224398</v>
      </c>
      <c r="N66" s="47"/>
      <c r="O66" s="49">
        <f>SUM(O8:O65)</f>
        <v>651807983426</v>
      </c>
      <c r="P66" s="47"/>
      <c r="Q66" s="130">
        <f>SUM(Q8:R65)</f>
        <v>63277240972</v>
      </c>
      <c r="R66" s="130"/>
    </row>
    <row r="68" spans="1:23" x14ac:dyDescent="0.2"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</row>
    <row r="69" spans="1:23" x14ac:dyDescent="0.2">
      <c r="C69" s="52"/>
      <c r="D69" s="52"/>
      <c r="E69" s="54">
        <v>102503699117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4">
        <v>63277240972</v>
      </c>
      <c r="R69" s="52"/>
      <c r="S69" s="52"/>
      <c r="T69" s="52"/>
    </row>
    <row r="70" spans="1:23" x14ac:dyDescent="0.2"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4">
        <v>719482305567</v>
      </c>
      <c r="N70" s="52"/>
      <c r="O70" s="54">
        <v>651807983426</v>
      </c>
      <c r="P70" s="52"/>
      <c r="Q70" s="52"/>
      <c r="R70" s="52"/>
      <c r="S70" s="52"/>
      <c r="T70" s="52"/>
    </row>
    <row r="71" spans="1:23" x14ac:dyDescent="0.2">
      <c r="C71" s="52"/>
      <c r="D71" s="52"/>
      <c r="E71" s="52"/>
      <c r="F71" s="52"/>
      <c r="G71" s="54">
        <v>77934049690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V71" s="23"/>
      <c r="W71" s="23"/>
    </row>
    <row r="72" spans="1:23" x14ac:dyDescent="0.2">
      <c r="C72" s="52"/>
      <c r="D72" s="52"/>
      <c r="E72" s="54">
        <f>E69-E66</f>
        <v>792372038</v>
      </c>
      <c r="F72" s="52"/>
      <c r="G72" s="52"/>
      <c r="H72" s="52"/>
      <c r="I72" s="54">
        <v>23777277389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3" x14ac:dyDescent="0.2"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4">
        <f>M70-M66</f>
        <v>4397081169</v>
      </c>
      <c r="N73" s="52"/>
      <c r="O73" s="52"/>
      <c r="P73" s="52"/>
      <c r="Q73" s="52"/>
      <c r="R73" s="52"/>
      <c r="S73" s="52"/>
      <c r="T73" s="52"/>
    </row>
    <row r="74" spans="1:23" x14ac:dyDescent="0.2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67">
        <f>O66-O70</f>
        <v>0</v>
      </c>
      <c r="P74" s="52"/>
      <c r="Q74" s="52"/>
      <c r="R74" s="52"/>
      <c r="S74" s="52"/>
      <c r="T74" s="52"/>
      <c r="V74" s="23"/>
    </row>
    <row r="75" spans="1:23" x14ac:dyDescent="0.2">
      <c r="C75" s="52"/>
      <c r="D75" s="52"/>
      <c r="E75" s="54">
        <v>512518499</v>
      </c>
      <c r="F75" s="52"/>
      <c r="G75" s="52"/>
      <c r="H75" s="52"/>
      <c r="I75" s="67">
        <f>I66-I72</f>
        <v>0</v>
      </c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1:23" x14ac:dyDescent="0.2">
      <c r="C76" s="52"/>
      <c r="D76" s="52"/>
      <c r="E76" s="54">
        <v>279853539</v>
      </c>
      <c r="F76" s="52"/>
      <c r="G76" s="67">
        <f>G66-G71</f>
        <v>0</v>
      </c>
      <c r="H76" s="52"/>
      <c r="I76" s="52"/>
      <c r="J76" s="52"/>
      <c r="K76" s="52"/>
      <c r="L76" s="52"/>
      <c r="M76" s="54">
        <v>3518825602</v>
      </c>
      <c r="N76" s="52"/>
      <c r="O76" s="52"/>
      <c r="P76" s="52"/>
      <c r="Q76" s="67">
        <f>Q66-Q69</f>
        <v>0</v>
      </c>
      <c r="R76" s="52"/>
      <c r="S76" s="52"/>
      <c r="T76" s="52"/>
      <c r="W76" s="23"/>
    </row>
    <row r="77" spans="1:23" x14ac:dyDescent="0.2">
      <c r="C77" s="52"/>
      <c r="D77" s="52"/>
      <c r="E77" s="54">
        <f>SUM(E75:E76)</f>
        <v>792372038</v>
      </c>
      <c r="F77" s="52"/>
      <c r="G77" s="52"/>
      <c r="H77" s="52"/>
      <c r="I77" s="52"/>
      <c r="J77" s="52"/>
      <c r="K77" s="52"/>
      <c r="L77" s="52"/>
      <c r="M77" s="54">
        <v>878255560</v>
      </c>
      <c r="N77" s="52"/>
      <c r="O77" s="52"/>
      <c r="P77" s="52"/>
      <c r="Q77" s="52"/>
      <c r="R77" s="52"/>
      <c r="S77" s="52"/>
      <c r="T77" s="52"/>
    </row>
    <row r="78" spans="1:23" x14ac:dyDescent="0.2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4">
        <f>SUM(M76:M77)</f>
        <v>4397081162</v>
      </c>
      <c r="N78" s="52"/>
      <c r="O78" s="52"/>
      <c r="P78" s="52"/>
      <c r="Q78" s="52"/>
      <c r="R78" s="52"/>
      <c r="S78" s="52"/>
      <c r="T78" s="52"/>
    </row>
    <row r="79" spans="1:23" x14ac:dyDescent="0.2">
      <c r="C79" s="52"/>
      <c r="D79" s="52"/>
      <c r="E79" s="54">
        <f>E72-E77</f>
        <v>0</v>
      </c>
      <c r="F79" s="52"/>
      <c r="G79" s="52"/>
      <c r="H79" s="52"/>
      <c r="I79" s="52"/>
      <c r="J79" s="52"/>
      <c r="K79" s="52"/>
      <c r="L79" s="52"/>
      <c r="M79" s="54">
        <f>M78-M73</f>
        <v>-7</v>
      </c>
      <c r="N79" s="52"/>
      <c r="O79" s="52"/>
      <c r="P79" s="52"/>
      <c r="Q79" s="52"/>
      <c r="R79" s="52"/>
      <c r="S79" s="52"/>
      <c r="T79" s="52"/>
    </row>
    <row r="80" spans="1:23" x14ac:dyDescent="0.2"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W80" s="23"/>
    </row>
    <row r="81" spans="3:23" x14ac:dyDescent="0.2"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W81" s="23"/>
    </row>
    <row r="82" spans="3:23" x14ac:dyDescent="0.2"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W82" s="23"/>
    </row>
    <row r="83" spans="3:23" x14ac:dyDescent="0.2"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3:23" x14ac:dyDescent="0.2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W84" s="23"/>
    </row>
    <row r="85" spans="3:23" x14ac:dyDescent="0.2"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</row>
    <row r="86" spans="3:23" x14ac:dyDescent="0.2"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W86" s="23"/>
    </row>
    <row r="87" spans="3:23" x14ac:dyDescent="0.2"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4"/>
    </row>
    <row r="88" spans="3:23" x14ac:dyDescent="0.2"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</row>
    <row r="89" spans="3:23" x14ac:dyDescent="0.2"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</row>
    <row r="90" spans="3:23" x14ac:dyDescent="0.2"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4"/>
    </row>
  </sheetData>
  <mergeCells count="6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9"/>
  <sheetViews>
    <sheetView rightToLeft="1" topLeftCell="A51" zoomScale="85" zoomScaleNormal="85" workbookViewId="0">
      <selection activeCell="X66" sqref="X6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style="16" bestFit="1" customWidth="1"/>
    <col min="7" max="7" width="1.28515625" customWidth="1"/>
    <col min="8" max="8" width="17.7109375" bestFit="1" customWidth="1"/>
    <col min="9" max="9" width="1.28515625" customWidth="1"/>
    <col min="10" max="10" width="16.7109375" bestFit="1" customWidth="1"/>
    <col min="11" max="11" width="1.28515625" customWidth="1"/>
    <col min="12" max="12" width="11" style="16" bestFit="1" customWidth="1"/>
    <col min="13" max="13" width="1.28515625" customWidth="1"/>
    <col min="14" max="14" width="16.28515625" bestFit="1" customWidth="1"/>
    <col min="15" max="15" width="1.28515625" customWidth="1"/>
    <col min="16" max="16" width="12" style="16" bestFit="1" customWidth="1"/>
    <col min="17" max="17" width="1.28515625" customWidth="1"/>
    <col min="18" max="18" width="16.85546875" bestFit="1" customWidth="1"/>
    <col min="19" max="19" width="1.28515625" customWidth="1"/>
    <col min="20" max="20" width="12.140625" style="16" bestFit="1" customWidth="1"/>
    <col min="21" max="21" width="1.28515625" customWidth="1"/>
    <col min="22" max="22" width="16.28515625" bestFit="1" customWidth="1"/>
    <col min="23" max="23" width="1.28515625" customWidth="1"/>
    <col min="24" max="24" width="17.2851562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  <col min="31" max="31" width="13.85546875" bestFit="1" customWidth="1"/>
    <col min="32" max="32" width="16.42578125" bestFit="1" customWidth="1"/>
  </cols>
  <sheetData>
    <row r="1" spans="1:32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32" ht="25.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spans="1:32" ht="25.5" x14ac:dyDescent="0.2">
      <c r="A3" s="109" t="s">
        <v>263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32" ht="24" x14ac:dyDescent="0.2">
      <c r="A4" s="1" t="s">
        <v>3</v>
      </c>
      <c r="B4" s="119" t="s">
        <v>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</row>
    <row r="5" spans="1:32" ht="24" x14ac:dyDescent="0.2">
      <c r="A5" s="119" t="s">
        <v>5</v>
      </c>
      <c r="B5" s="119"/>
      <c r="C5" s="119" t="s">
        <v>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</row>
    <row r="6" spans="1:32" ht="21" x14ac:dyDescent="0.2">
      <c r="F6" s="120" t="s">
        <v>7</v>
      </c>
      <c r="G6" s="120"/>
      <c r="H6" s="120"/>
      <c r="I6" s="120"/>
      <c r="J6" s="120"/>
      <c r="L6" s="120" t="s">
        <v>8</v>
      </c>
      <c r="M6" s="120"/>
      <c r="N6" s="120"/>
      <c r="O6" s="120"/>
      <c r="P6" s="120"/>
      <c r="Q6" s="120"/>
      <c r="R6" s="120"/>
      <c r="T6" s="120" t="s">
        <v>9</v>
      </c>
      <c r="U6" s="120"/>
      <c r="V6" s="120"/>
      <c r="W6" s="120"/>
      <c r="X6" s="120"/>
      <c r="Y6" s="120"/>
      <c r="Z6" s="120"/>
      <c r="AA6" s="120"/>
      <c r="AB6" s="120"/>
    </row>
    <row r="7" spans="1:32" ht="21" x14ac:dyDescent="0.2">
      <c r="F7" s="15"/>
      <c r="G7" s="3"/>
      <c r="H7" s="3"/>
      <c r="I7" s="3"/>
      <c r="J7" s="3"/>
      <c r="L7" s="116" t="s">
        <v>10</v>
      </c>
      <c r="M7" s="116"/>
      <c r="N7" s="116"/>
      <c r="O7" s="3"/>
      <c r="P7" s="116" t="s">
        <v>11</v>
      </c>
      <c r="Q7" s="116"/>
      <c r="R7" s="116"/>
      <c r="T7" s="15"/>
      <c r="U7" s="3"/>
      <c r="V7" s="3"/>
      <c r="W7" s="3"/>
      <c r="X7" s="3"/>
      <c r="Y7" s="3"/>
      <c r="Z7" s="3"/>
      <c r="AA7" s="3"/>
      <c r="AB7" s="3"/>
    </row>
    <row r="8" spans="1:32" ht="21" x14ac:dyDescent="0.2">
      <c r="A8" s="115"/>
      <c r="B8" s="115"/>
      <c r="C8" s="115"/>
      <c r="E8" s="117" t="s">
        <v>12</v>
      </c>
      <c r="F8" s="117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1" t="s">
        <v>13</v>
      </c>
      <c r="Z8" s="2" t="s">
        <v>14</v>
      </c>
      <c r="AB8" s="21" t="s">
        <v>17</v>
      </c>
    </row>
    <row r="9" spans="1:32" ht="18.75" x14ac:dyDescent="0.2">
      <c r="A9" s="114" t="s">
        <v>18</v>
      </c>
      <c r="B9" s="114"/>
      <c r="C9" s="114"/>
      <c r="E9" s="118">
        <v>1800000</v>
      </c>
      <c r="F9" s="118"/>
      <c r="G9" s="31"/>
      <c r="H9" s="32">
        <v>19638207270</v>
      </c>
      <c r="I9" s="31"/>
      <c r="J9" s="32">
        <v>16306965180</v>
      </c>
      <c r="K9" s="31"/>
      <c r="L9" s="33">
        <v>0</v>
      </c>
      <c r="M9" s="31"/>
      <c r="N9" s="34">
        <v>0</v>
      </c>
      <c r="O9" s="31"/>
      <c r="P9" s="33">
        <v>0</v>
      </c>
      <c r="Q9" s="35"/>
      <c r="R9" s="34">
        <v>0</v>
      </c>
      <c r="S9" s="31"/>
      <c r="T9" s="33">
        <v>1800000</v>
      </c>
      <c r="U9" s="31"/>
      <c r="V9" s="34">
        <v>11030</v>
      </c>
      <c r="W9" s="31"/>
      <c r="X9" s="36">
        <f>H9+N9-R9</f>
        <v>19638207270</v>
      </c>
      <c r="Y9" s="31"/>
      <c r="Z9" s="32">
        <v>19700528580</v>
      </c>
      <c r="AB9" s="25">
        <f>Z9/$AF$9</f>
        <v>1.6835794415238872E-2</v>
      </c>
      <c r="AF9" s="54">
        <v>1170157350114</v>
      </c>
    </row>
    <row r="10" spans="1:32" ht="18.75" x14ac:dyDescent="0.2">
      <c r="A10" s="113" t="s">
        <v>19</v>
      </c>
      <c r="B10" s="113"/>
      <c r="C10" s="113"/>
      <c r="E10" s="111">
        <v>245000</v>
      </c>
      <c r="F10" s="111"/>
      <c r="G10" s="31"/>
      <c r="H10" s="37">
        <v>1788422413</v>
      </c>
      <c r="I10" s="31"/>
      <c r="J10" s="37">
        <v>2679029773</v>
      </c>
      <c r="K10" s="31"/>
      <c r="L10" s="38">
        <v>0</v>
      </c>
      <c r="M10" s="31"/>
      <c r="N10" s="39">
        <v>0</v>
      </c>
      <c r="O10" s="31"/>
      <c r="P10" s="38">
        <v>0</v>
      </c>
      <c r="Q10" s="35"/>
      <c r="R10" s="39">
        <v>0</v>
      </c>
      <c r="S10" s="31"/>
      <c r="T10" s="38">
        <v>245000</v>
      </c>
      <c r="U10" s="31"/>
      <c r="V10" s="39">
        <v>9780</v>
      </c>
      <c r="W10" s="31"/>
      <c r="X10" s="36">
        <f>H10+N10-R10</f>
        <v>1788422413</v>
      </c>
      <c r="Y10" s="31"/>
      <c r="Z10" s="37">
        <v>2377578147</v>
      </c>
      <c r="AB10" s="25">
        <f t="shared" ref="AB10:AB70" si="0">Z10/$AF$9</f>
        <v>2.0318448170823945E-3</v>
      </c>
    </row>
    <row r="11" spans="1:32" ht="18.75" x14ac:dyDescent="0.2">
      <c r="A11" s="113" t="s">
        <v>20</v>
      </c>
      <c r="B11" s="113"/>
      <c r="C11" s="113"/>
      <c r="E11" s="111">
        <v>40000000</v>
      </c>
      <c r="F11" s="111"/>
      <c r="G11" s="31"/>
      <c r="H11" s="37">
        <v>14550352428</v>
      </c>
      <c r="I11" s="31"/>
      <c r="J11" s="37">
        <v>21115505600</v>
      </c>
      <c r="K11" s="31"/>
      <c r="L11" s="38">
        <v>0</v>
      </c>
      <c r="M11" s="31"/>
      <c r="N11" s="39">
        <v>0</v>
      </c>
      <c r="O11" s="31"/>
      <c r="P11" s="38">
        <v>0</v>
      </c>
      <c r="Q11" s="35"/>
      <c r="R11" s="39">
        <v>0</v>
      </c>
      <c r="S11" s="31"/>
      <c r="T11" s="38">
        <v>40000000</v>
      </c>
      <c r="U11" s="31"/>
      <c r="V11" s="39">
        <v>626</v>
      </c>
      <c r="W11" s="31"/>
      <c r="X11" s="36">
        <f t="shared" ref="X11:X70" si="1">H11+N11-R11</f>
        <v>14550352428</v>
      </c>
      <c r="Y11" s="31"/>
      <c r="Z11" s="37">
        <v>24846440800</v>
      </c>
      <c r="AB11" s="25">
        <f t="shared" si="0"/>
        <v>2.123341856339183E-2</v>
      </c>
    </row>
    <row r="12" spans="1:32" ht="18.75" x14ac:dyDescent="0.2">
      <c r="A12" s="113" t="s">
        <v>21</v>
      </c>
      <c r="B12" s="113"/>
      <c r="C12" s="113"/>
      <c r="E12" s="111">
        <v>1769195</v>
      </c>
      <c r="F12" s="111"/>
      <c r="G12" s="31"/>
      <c r="H12" s="37">
        <v>23488547775</v>
      </c>
      <c r="I12" s="31"/>
      <c r="J12" s="37">
        <v>25419916895.972</v>
      </c>
      <c r="K12" s="31"/>
      <c r="L12" s="38">
        <v>0</v>
      </c>
      <c r="M12" s="31"/>
      <c r="N12" s="39">
        <v>0</v>
      </c>
      <c r="O12" s="31"/>
      <c r="P12" s="38">
        <v>0</v>
      </c>
      <c r="Q12" s="35"/>
      <c r="R12" s="39">
        <v>0</v>
      </c>
      <c r="S12" s="31"/>
      <c r="T12" s="38">
        <v>1769195</v>
      </c>
      <c r="U12" s="31"/>
      <c r="V12" s="39">
        <v>17510</v>
      </c>
      <c r="W12" s="31"/>
      <c r="X12" s="36">
        <f t="shared" si="1"/>
        <v>23488547775</v>
      </c>
      <c r="Y12" s="31"/>
      <c r="Z12" s="37">
        <v>30739139837.601501</v>
      </c>
      <c r="AB12" s="25">
        <f t="shared" si="0"/>
        <v>2.6269236213921836E-2</v>
      </c>
    </row>
    <row r="13" spans="1:32" ht="18.75" x14ac:dyDescent="0.2">
      <c r="A13" s="113" t="s">
        <v>22</v>
      </c>
      <c r="B13" s="113"/>
      <c r="C13" s="113"/>
      <c r="E13" s="111">
        <v>1750000</v>
      </c>
      <c r="F13" s="111"/>
      <c r="G13" s="31"/>
      <c r="H13" s="37">
        <v>3871011690</v>
      </c>
      <c r="I13" s="31"/>
      <c r="J13" s="37">
        <v>6206152715</v>
      </c>
      <c r="K13" s="31"/>
      <c r="L13" s="38">
        <v>0</v>
      </c>
      <c r="M13" s="31"/>
      <c r="N13" s="39">
        <v>0</v>
      </c>
      <c r="O13" s="31"/>
      <c r="P13" s="38">
        <v>0</v>
      </c>
      <c r="Q13" s="35"/>
      <c r="R13" s="39">
        <v>0</v>
      </c>
      <c r="S13" s="31"/>
      <c r="T13" s="38">
        <v>1750000</v>
      </c>
      <c r="U13" s="31"/>
      <c r="V13" s="39">
        <v>3763</v>
      </c>
      <c r="W13" s="31"/>
      <c r="X13" s="36">
        <f t="shared" si="1"/>
        <v>3871011690</v>
      </c>
      <c r="Y13" s="31"/>
      <c r="Z13" s="37">
        <v>6534346017.5</v>
      </c>
      <c r="AB13" s="25">
        <f t="shared" si="0"/>
        <v>5.5841601275789157E-3</v>
      </c>
    </row>
    <row r="14" spans="1:32" ht="18.75" x14ac:dyDescent="0.2">
      <c r="A14" s="113" t="s">
        <v>23</v>
      </c>
      <c r="B14" s="113"/>
      <c r="C14" s="113"/>
      <c r="E14" s="111">
        <v>60000000</v>
      </c>
      <c r="F14" s="111"/>
      <c r="G14" s="31"/>
      <c r="H14" s="37">
        <v>38387674375</v>
      </c>
      <c r="I14" s="31"/>
      <c r="J14" s="37">
        <v>33042591000</v>
      </c>
      <c r="K14" s="31"/>
      <c r="L14" s="38">
        <v>0</v>
      </c>
      <c r="M14" s="31"/>
      <c r="N14" s="39">
        <v>0</v>
      </c>
      <c r="O14" s="31"/>
      <c r="P14" s="38">
        <v>0</v>
      </c>
      <c r="Q14" s="35"/>
      <c r="R14" s="39">
        <v>0</v>
      </c>
      <c r="S14" s="31"/>
      <c r="T14" s="38">
        <v>60000000</v>
      </c>
      <c r="U14" s="31"/>
      <c r="V14" s="39">
        <v>667</v>
      </c>
      <c r="W14" s="31"/>
      <c r="X14" s="36">
        <f t="shared" si="1"/>
        <v>38387674375</v>
      </c>
      <c r="Y14" s="31"/>
      <c r="Z14" s="37">
        <v>39710645400</v>
      </c>
      <c r="AB14" s="25">
        <f>Z14/$AF$9</f>
        <v>3.3936158582545568E-2</v>
      </c>
    </row>
    <row r="15" spans="1:32" ht="18.75" x14ac:dyDescent="0.2">
      <c r="A15" s="113" t="s">
        <v>24</v>
      </c>
      <c r="B15" s="113"/>
      <c r="C15" s="113"/>
      <c r="E15" s="111">
        <v>39313066</v>
      </c>
      <c r="F15" s="111"/>
      <c r="G15" s="31"/>
      <c r="H15" s="37">
        <v>24949838405</v>
      </c>
      <c r="I15" s="31"/>
      <c r="J15" s="37">
        <v>46381910263.786003</v>
      </c>
      <c r="K15" s="31"/>
      <c r="L15" s="38">
        <v>0</v>
      </c>
      <c r="M15" s="31"/>
      <c r="N15" s="39">
        <v>0</v>
      </c>
      <c r="O15" s="31"/>
      <c r="P15" s="103">
        <v>-1313066</v>
      </c>
      <c r="Q15" s="31"/>
      <c r="R15" s="37">
        <v>833330691</v>
      </c>
      <c r="S15" s="31"/>
      <c r="T15" s="38">
        <v>38000000</v>
      </c>
      <c r="U15" s="31"/>
      <c r="V15" s="39">
        <v>1477</v>
      </c>
      <c r="W15" s="31"/>
      <c r="X15" s="36">
        <f t="shared" si="1"/>
        <v>24116507714</v>
      </c>
      <c r="Y15" s="31"/>
      <c r="Z15" s="37">
        <v>55692146020</v>
      </c>
      <c r="AB15" s="25">
        <f t="shared" si="0"/>
        <v>4.759372405307228E-2</v>
      </c>
    </row>
    <row r="16" spans="1:32" ht="18.75" x14ac:dyDescent="0.2">
      <c r="A16" s="113" t="s">
        <v>25</v>
      </c>
      <c r="B16" s="113"/>
      <c r="C16" s="113"/>
      <c r="E16" s="111">
        <v>7000000</v>
      </c>
      <c r="F16" s="111"/>
      <c r="G16" s="31"/>
      <c r="H16" s="37">
        <v>13377999733</v>
      </c>
      <c r="I16" s="31"/>
      <c r="J16" s="37">
        <v>30506348880</v>
      </c>
      <c r="K16" s="31"/>
      <c r="L16" s="38">
        <v>0</v>
      </c>
      <c r="M16" s="31"/>
      <c r="N16" s="39">
        <v>0</v>
      </c>
      <c r="O16" s="31"/>
      <c r="P16" s="38">
        <v>0</v>
      </c>
      <c r="Q16" s="35"/>
      <c r="R16" s="39">
        <v>0</v>
      </c>
      <c r="S16" s="31"/>
      <c r="T16" s="38">
        <v>7000000</v>
      </c>
      <c r="U16" s="31"/>
      <c r="V16" s="39">
        <v>4892</v>
      </c>
      <c r="W16" s="31"/>
      <c r="X16" s="36">
        <f t="shared" si="1"/>
        <v>13377999733</v>
      </c>
      <c r="Y16" s="31"/>
      <c r="Z16" s="37">
        <v>33979293880</v>
      </c>
      <c r="AB16" s="25">
        <f t="shared" si="0"/>
        <v>2.9038226249392566E-2</v>
      </c>
    </row>
    <row r="17" spans="1:31" ht="18.75" x14ac:dyDescent="0.2">
      <c r="A17" s="113" t="s">
        <v>26</v>
      </c>
      <c r="B17" s="113"/>
      <c r="C17" s="113"/>
      <c r="E17" s="111">
        <v>426720</v>
      </c>
      <c r="F17" s="111"/>
      <c r="G17" s="31"/>
      <c r="H17" s="37">
        <v>619940930</v>
      </c>
      <c r="I17" s="31"/>
      <c r="J17" s="37">
        <v>840915008.43840003</v>
      </c>
      <c r="K17" s="31"/>
      <c r="L17" s="38">
        <v>0</v>
      </c>
      <c r="M17" s="31"/>
      <c r="N17" s="39">
        <v>0</v>
      </c>
      <c r="O17" s="31"/>
      <c r="P17" s="38">
        <v>0</v>
      </c>
      <c r="Q17" s="35"/>
      <c r="R17" s="39">
        <v>0</v>
      </c>
      <c r="S17" s="31"/>
      <c r="T17" s="38">
        <v>426720</v>
      </c>
      <c r="U17" s="31"/>
      <c r="V17" s="39">
        <v>2257</v>
      </c>
      <c r="W17" s="31"/>
      <c r="X17" s="36">
        <f>H17+N17-R17</f>
        <v>619940930</v>
      </c>
      <c r="Y17" s="31"/>
      <c r="Z17" s="37">
        <v>955662222.58080006</v>
      </c>
      <c r="AB17" s="25">
        <f t="shared" si="0"/>
        <v>8.166954832935047E-4</v>
      </c>
      <c r="AE17" s="23"/>
    </row>
    <row r="18" spans="1:31" ht="18.75" x14ac:dyDescent="0.2">
      <c r="A18" s="113" t="s">
        <v>27</v>
      </c>
      <c r="B18" s="113"/>
      <c r="C18" s="113"/>
      <c r="E18" s="111">
        <v>1891700</v>
      </c>
      <c r="F18" s="111"/>
      <c r="G18" s="31"/>
      <c r="H18" s="37">
        <v>6613179564</v>
      </c>
      <c r="I18" s="31"/>
      <c r="J18" s="37">
        <v>5186364190.3170004</v>
      </c>
      <c r="K18" s="31"/>
      <c r="L18" s="38">
        <v>0</v>
      </c>
      <c r="M18" s="31"/>
      <c r="N18" s="39">
        <v>0</v>
      </c>
      <c r="O18" s="31"/>
      <c r="P18" s="38">
        <v>0</v>
      </c>
      <c r="Q18" s="35"/>
      <c r="R18" s="39">
        <v>0</v>
      </c>
      <c r="S18" s="31"/>
      <c r="T18" s="38">
        <v>1891700</v>
      </c>
      <c r="U18" s="31"/>
      <c r="V18" s="39">
        <v>3141</v>
      </c>
      <c r="W18" s="31"/>
      <c r="X18" s="36">
        <f t="shared" si="1"/>
        <v>6613179564</v>
      </c>
      <c r="Y18" s="31"/>
      <c r="Z18" s="37">
        <v>5895899356.4189997</v>
      </c>
      <c r="AB18" s="25">
        <f t="shared" si="0"/>
        <v>5.0385525979430067E-3</v>
      </c>
    </row>
    <row r="19" spans="1:31" ht="18.75" x14ac:dyDescent="0.2">
      <c r="A19" s="113" t="s">
        <v>28</v>
      </c>
      <c r="B19" s="113"/>
      <c r="C19" s="113"/>
      <c r="E19" s="111">
        <v>7500000</v>
      </c>
      <c r="F19" s="111"/>
      <c r="G19" s="31"/>
      <c r="H19" s="37">
        <v>35190301246</v>
      </c>
      <c r="I19" s="31"/>
      <c r="J19" s="37">
        <v>41824180500</v>
      </c>
      <c r="K19" s="31"/>
      <c r="L19" s="38">
        <v>2863636</v>
      </c>
      <c r="M19" s="31"/>
      <c r="N19" s="39">
        <v>0</v>
      </c>
      <c r="O19" s="31"/>
      <c r="P19" s="38">
        <v>0</v>
      </c>
      <c r="Q19" s="35"/>
      <c r="R19" s="39">
        <v>0</v>
      </c>
      <c r="S19" s="31"/>
      <c r="T19" s="38">
        <v>10363636</v>
      </c>
      <c r="U19" s="31"/>
      <c r="V19" s="39">
        <v>4812</v>
      </c>
      <c r="W19" s="31"/>
      <c r="X19" s="36">
        <f t="shared" si="1"/>
        <v>35190301246</v>
      </c>
      <c r="Y19" s="31"/>
      <c r="Z19" s="37">
        <v>49484322741.980598</v>
      </c>
      <c r="AB19" s="25">
        <f t="shared" si="0"/>
        <v>4.2288605662443343E-2</v>
      </c>
    </row>
    <row r="20" spans="1:31" ht="18.75" x14ac:dyDescent="0.2">
      <c r="A20" s="113" t="s">
        <v>29</v>
      </c>
      <c r="B20" s="113"/>
      <c r="C20" s="113"/>
      <c r="E20" s="111">
        <v>6100000</v>
      </c>
      <c r="F20" s="111"/>
      <c r="G20" s="31"/>
      <c r="H20" s="37">
        <v>21400397074</v>
      </c>
      <c r="I20" s="31"/>
      <c r="J20" s="37">
        <v>31595861340</v>
      </c>
      <c r="K20" s="31"/>
      <c r="L20" s="38">
        <v>0</v>
      </c>
      <c r="M20" s="31"/>
      <c r="N20" s="39">
        <v>0</v>
      </c>
      <c r="O20" s="31"/>
      <c r="P20" s="103">
        <v>-3100000</v>
      </c>
      <c r="Q20" s="31"/>
      <c r="R20" s="37">
        <v>10875611627</v>
      </c>
      <c r="S20" s="31"/>
      <c r="T20" s="38">
        <v>3000000</v>
      </c>
      <c r="U20" s="31"/>
      <c r="V20" s="39">
        <v>6220</v>
      </c>
      <c r="W20" s="31"/>
      <c r="X20" s="36">
        <f t="shared" si="1"/>
        <v>10524785447</v>
      </c>
      <c r="Y20" s="31"/>
      <c r="Z20" s="37">
        <v>18515758200</v>
      </c>
      <c r="AB20" s="25">
        <f t="shared" si="0"/>
        <v>1.582330632559471E-2</v>
      </c>
    </row>
    <row r="21" spans="1:31" ht="18.75" x14ac:dyDescent="0.2">
      <c r="A21" s="113" t="s">
        <v>30</v>
      </c>
      <c r="B21" s="113"/>
      <c r="C21" s="113"/>
      <c r="E21" s="111">
        <v>383571</v>
      </c>
      <c r="F21" s="111"/>
      <c r="G21" s="31"/>
      <c r="H21" s="37">
        <v>1542001892</v>
      </c>
      <c r="I21" s="31"/>
      <c r="J21" s="37">
        <v>1577231248.12848</v>
      </c>
      <c r="K21" s="31"/>
      <c r="L21" s="38">
        <v>0</v>
      </c>
      <c r="M21" s="31"/>
      <c r="N21" s="39">
        <v>0</v>
      </c>
      <c r="O21" s="31"/>
      <c r="P21" s="103">
        <v>-383571</v>
      </c>
      <c r="Q21" s="31"/>
      <c r="R21" s="37">
        <v>1542001892</v>
      </c>
      <c r="S21" s="31"/>
      <c r="T21" s="38">
        <v>0</v>
      </c>
      <c r="U21" s="35"/>
      <c r="V21" s="39">
        <v>0</v>
      </c>
      <c r="W21" s="35"/>
      <c r="X21" s="40">
        <f t="shared" si="1"/>
        <v>0</v>
      </c>
      <c r="Y21" s="35"/>
      <c r="Z21" s="39">
        <v>0</v>
      </c>
      <c r="AA21" s="14"/>
      <c r="AB21" s="25">
        <f t="shared" si="0"/>
        <v>0</v>
      </c>
    </row>
    <row r="22" spans="1:31" ht="18.75" x14ac:dyDescent="0.2">
      <c r="A22" s="113" t="s">
        <v>31</v>
      </c>
      <c r="B22" s="113"/>
      <c r="C22" s="113"/>
      <c r="E22" s="111">
        <v>50000</v>
      </c>
      <c r="F22" s="111"/>
      <c r="G22" s="31"/>
      <c r="H22" s="37">
        <v>1398768925</v>
      </c>
      <c r="I22" s="31"/>
      <c r="J22" s="37">
        <v>1426388125</v>
      </c>
      <c r="K22" s="31"/>
      <c r="L22" s="38">
        <v>0</v>
      </c>
      <c r="M22" s="31"/>
      <c r="N22" s="39">
        <v>0</v>
      </c>
      <c r="O22" s="31"/>
      <c r="P22" s="38">
        <v>0</v>
      </c>
      <c r="Q22" s="35"/>
      <c r="R22" s="39">
        <v>0</v>
      </c>
      <c r="S22" s="31"/>
      <c r="T22" s="38">
        <v>50000</v>
      </c>
      <c r="U22" s="31"/>
      <c r="V22" s="39">
        <v>34400</v>
      </c>
      <c r="W22" s="31"/>
      <c r="X22" s="36">
        <f t="shared" si="1"/>
        <v>1398768925</v>
      </c>
      <c r="Y22" s="31"/>
      <c r="Z22" s="37">
        <v>1706704400</v>
      </c>
      <c r="AB22" s="25">
        <f t="shared" si="0"/>
        <v>1.4585255562713237E-3</v>
      </c>
    </row>
    <row r="23" spans="1:31" ht="18.75" x14ac:dyDescent="0.2">
      <c r="A23" s="113" t="s">
        <v>32</v>
      </c>
      <c r="B23" s="113"/>
      <c r="C23" s="113"/>
      <c r="E23" s="111">
        <v>4000000</v>
      </c>
      <c r="F23" s="111"/>
      <c r="G23" s="31"/>
      <c r="H23" s="37">
        <v>14046504299</v>
      </c>
      <c r="I23" s="31"/>
      <c r="J23" s="37">
        <v>10291824440</v>
      </c>
      <c r="K23" s="31"/>
      <c r="L23" s="38">
        <v>0</v>
      </c>
      <c r="M23" s="31"/>
      <c r="N23" s="39">
        <v>0</v>
      </c>
      <c r="O23" s="31"/>
      <c r="P23" s="38">
        <v>0</v>
      </c>
      <c r="Q23" s="35"/>
      <c r="R23" s="39">
        <v>0</v>
      </c>
      <c r="S23" s="31"/>
      <c r="T23" s="38">
        <v>4000000</v>
      </c>
      <c r="U23" s="31"/>
      <c r="V23" s="39">
        <v>3205</v>
      </c>
      <c r="W23" s="31"/>
      <c r="X23" s="36">
        <f t="shared" si="1"/>
        <v>14046504299</v>
      </c>
      <c r="Y23" s="31"/>
      <c r="Z23" s="37">
        <v>12720901400</v>
      </c>
      <c r="AB23" s="25">
        <f t="shared" si="0"/>
        <v>1.087110327406882E-2</v>
      </c>
    </row>
    <row r="24" spans="1:31" ht="18.75" x14ac:dyDescent="0.2">
      <c r="A24" s="113" t="s">
        <v>33</v>
      </c>
      <c r="B24" s="113"/>
      <c r="C24" s="113"/>
      <c r="E24" s="111">
        <v>50000</v>
      </c>
      <c r="F24" s="111"/>
      <c r="G24" s="31"/>
      <c r="H24" s="37">
        <v>13761258598</v>
      </c>
      <c r="I24" s="31"/>
      <c r="J24" s="37">
        <v>14827986745</v>
      </c>
      <c r="K24" s="31"/>
      <c r="L24" s="38">
        <v>0</v>
      </c>
      <c r="M24" s="31"/>
      <c r="N24" s="39">
        <v>0</v>
      </c>
      <c r="O24" s="31"/>
      <c r="P24" s="38">
        <v>0</v>
      </c>
      <c r="Q24" s="35"/>
      <c r="R24" s="39">
        <v>0</v>
      </c>
      <c r="S24" s="31"/>
      <c r="T24" s="38">
        <v>50000</v>
      </c>
      <c r="U24" s="31"/>
      <c r="V24" s="39">
        <v>394960</v>
      </c>
      <c r="W24" s="31"/>
      <c r="X24" s="36">
        <f t="shared" si="1"/>
        <v>13761258598</v>
      </c>
      <c r="Y24" s="31"/>
      <c r="Z24" s="37">
        <v>19595347960</v>
      </c>
      <c r="AB24" s="25">
        <f t="shared" si="0"/>
        <v>1.6745908537933781E-2</v>
      </c>
    </row>
    <row r="25" spans="1:31" ht="18.75" x14ac:dyDescent="0.2">
      <c r="A25" s="113" t="s">
        <v>34</v>
      </c>
      <c r="B25" s="113"/>
      <c r="C25" s="113"/>
      <c r="E25" s="111">
        <v>100000</v>
      </c>
      <c r="F25" s="111"/>
      <c r="G25" s="31"/>
      <c r="H25" s="37">
        <v>2651405291</v>
      </c>
      <c r="I25" s="31"/>
      <c r="J25" s="37">
        <v>3368756650</v>
      </c>
      <c r="K25" s="31"/>
      <c r="L25" s="38">
        <v>0</v>
      </c>
      <c r="M25" s="31"/>
      <c r="N25" s="39">
        <v>0</v>
      </c>
      <c r="O25" s="31"/>
      <c r="P25" s="38">
        <v>0</v>
      </c>
      <c r="Q25" s="35"/>
      <c r="R25" s="39">
        <v>0</v>
      </c>
      <c r="S25" s="31"/>
      <c r="T25" s="38">
        <v>100000</v>
      </c>
      <c r="U25" s="31"/>
      <c r="V25" s="39">
        <v>41600</v>
      </c>
      <c r="W25" s="31"/>
      <c r="X25" s="36">
        <f t="shared" si="1"/>
        <v>2651405291</v>
      </c>
      <c r="Y25" s="31"/>
      <c r="Z25" s="37">
        <v>4127843200</v>
      </c>
      <c r="AB25" s="25">
        <f t="shared" si="0"/>
        <v>3.5275966942376201E-3</v>
      </c>
    </row>
    <row r="26" spans="1:31" ht="18.75" x14ac:dyDescent="0.2">
      <c r="A26" s="113" t="s">
        <v>35</v>
      </c>
      <c r="B26" s="113"/>
      <c r="C26" s="113"/>
      <c r="E26" s="111">
        <v>250000</v>
      </c>
      <c r="F26" s="111"/>
      <c r="G26" s="31"/>
      <c r="H26" s="37">
        <v>11623044150</v>
      </c>
      <c r="I26" s="31"/>
      <c r="J26" s="37">
        <v>23095084250</v>
      </c>
      <c r="K26" s="31"/>
      <c r="L26" s="38">
        <v>0</v>
      </c>
      <c r="M26" s="31"/>
      <c r="N26" s="39">
        <v>0</v>
      </c>
      <c r="O26" s="31"/>
      <c r="P26" s="38">
        <v>0</v>
      </c>
      <c r="Q26" s="35"/>
      <c r="R26" s="39">
        <v>0</v>
      </c>
      <c r="S26" s="31"/>
      <c r="T26" s="38">
        <v>250000</v>
      </c>
      <c r="U26" s="31"/>
      <c r="V26" s="39">
        <v>100100</v>
      </c>
      <c r="W26" s="31"/>
      <c r="X26" s="36">
        <f t="shared" si="1"/>
        <v>11623044150</v>
      </c>
      <c r="Y26" s="31"/>
      <c r="Z26" s="37">
        <v>24831556750</v>
      </c>
      <c r="AB26" s="25">
        <f t="shared" si="0"/>
        <v>2.1220698863773185E-2</v>
      </c>
    </row>
    <row r="27" spans="1:31" ht="18.75" x14ac:dyDescent="0.2">
      <c r="A27" s="113" t="s">
        <v>36</v>
      </c>
      <c r="B27" s="113"/>
      <c r="C27" s="113"/>
      <c r="E27" s="111">
        <v>10660149</v>
      </c>
      <c r="F27" s="111"/>
      <c r="G27" s="31"/>
      <c r="H27" s="37">
        <v>11847785845</v>
      </c>
      <c r="I27" s="31"/>
      <c r="J27" s="37">
        <v>15803152596.055599</v>
      </c>
      <c r="K27" s="31"/>
      <c r="L27" s="38">
        <v>0</v>
      </c>
      <c r="M27" s="31"/>
      <c r="N27" s="39">
        <v>0</v>
      </c>
      <c r="O27" s="31"/>
      <c r="P27" s="103">
        <v>-660149</v>
      </c>
      <c r="Q27" s="31"/>
      <c r="R27" s="37">
        <v>733695559</v>
      </c>
      <c r="S27" s="31"/>
      <c r="T27" s="38">
        <v>10000000</v>
      </c>
      <c r="U27" s="31"/>
      <c r="V27" s="39">
        <v>1838</v>
      </c>
      <c r="W27" s="31"/>
      <c r="X27" s="36">
        <f t="shared" si="1"/>
        <v>11114090286</v>
      </c>
      <c r="Y27" s="31"/>
      <c r="Z27" s="37">
        <v>18237922600</v>
      </c>
      <c r="AB27" s="25">
        <f t="shared" si="0"/>
        <v>1.5585871932713331E-2</v>
      </c>
    </row>
    <row r="28" spans="1:31" ht="18.75" x14ac:dyDescent="0.2">
      <c r="A28" s="113" t="s">
        <v>37</v>
      </c>
      <c r="B28" s="113"/>
      <c r="C28" s="113"/>
      <c r="E28" s="111">
        <v>4600000</v>
      </c>
      <c r="F28" s="111"/>
      <c r="G28" s="31"/>
      <c r="H28" s="37">
        <v>11909255622</v>
      </c>
      <c r="I28" s="31"/>
      <c r="J28" s="37">
        <v>33183493340</v>
      </c>
      <c r="K28" s="31"/>
      <c r="L28" s="38">
        <v>0</v>
      </c>
      <c r="M28" s="31"/>
      <c r="N28" s="39">
        <v>0</v>
      </c>
      <c r="O28" s="31"/>
      <c r="P28" s="103">
        <v>-600000</v>
      </c>
      <c r="Q28" s="31"/>
      <c r="R28" s="37">
        <v>1553381169</v>
      </c>
      <c r="S28" s="31"/>
      <c r="T28" s="38">
        <v>4000000</v>
      </c>
      <c r="U28" s="31"/>
      <c r="V28" s="39">
        <v>8110</v>
      </c>
      <c r="W28" s="31"/>
      <c r="X28" s="36">
        <f t="shared" si="1"/>
        <v>10355874453</v>
      </c>
      <c r="Y28" s="31"/>
      <c r="Z28" s="37">
        <v>32189238800</v>
      </c>
      <c r="AB28" s="25">
        <f t="shared" si="0"/>
        <v>2.7508470375256826E-2</v>
      </c>
    </row>
    <row r="29" spans="1:31" ht="18.75" x14ac:dyDescent="0.2">
      <c r="A29" s="113" t="s">
        <v>38</v>
      </c>
      <c r="B29" s="113"/>
      <c r="C29" s="113"/>
      <c r="E29" s="111">
        <v>400000</v>
      </c>
      <c r="F29" s="111"/>
      <c r="G29" s="31"/>
      <c r="H29" s="37">
        <v>1782852949</v>
      </c>
      <c r="I29" s="31"/>
      <c r="J29" s="37">
        <v>1952787360</v>
      </c>
      <c r="K29" s="31"/>
      <c r="L29" s="38">
        <v>0</v>
      </c>
      <c r="M29" s="31"/>
      <c r="N29" s="39">
        <v>0</v>
      </c>
      <c r="O29" s="31"/>
      <c r="P29" s="38">
        <v>0</v>
      </c>
      <c r="Q29" s="35"/>
      <c r="R29" s="39">
        <v>0</v>
      </c>
      <c r="S29" s="31"/>
      <c r="T29" s="38">
        <v>400000</v>
      </c>
      <c r="U29" s="31"/>
      <c r="V29" s="39">
        <v>6000</v>
      </c>
      <c r="W29" s="31"/>
      <c r="X29" s="36">
        <f t="shared" si="1"/>
        <v>1782852949</v>
      </c>
      <c r="Y29" s="31"/>
      <c r="Z29" s="37">
        <v>2381448000</v>
      </c>
      <c r="AB29" s="25">
        <f t="shared" si="0"/>
        <v>2.0351519389832425E-3</v>
      </c>
    </row>
    <row r="30" spans="1:31" ht="18.75" x14ac:dyDescent="0.2">
      <c r="A30" s="113" t="s">
        <v>39</v>
      </c>
      <c r="B30" s="113"/>
      <c r="C30" s="113"/>
      <c r="E30" s="111">
        <v>428500</v>
      </c>
      <c r="F30" s="111"/>
      <c r="G30" s="31"/>
      <c r="H30" s="37">
        <v>18306601308</v>
      </c>
      <c r="I30" s="31"/>
      <c r="J30" s="37">
        <v>24320736154</v>
      </c>
      <c r="K30" s="31"/>
      <c r="L30" s="38">
        <v>0</v>
      </c>
      <c r="M30" s="31"/>
      <c r="N30" s="39">
        <v>0</v>
      </c>
      <c r="O30" s="31"/>
      <c r="P30" s="103">
        <v>-427867</v>
      </c>
      <c r="Q30" s="31"/>
      <c r="R30" s="37">
        <v>18279557955</v>
      </c>
      <c r="S30" s="31"/>
      <c r="T30" s="38">
        <v>633</v>
      </c>
      <c r="U30" s="31"/>
      <c r="V30" s="39">
        <v>59300</v>
      </c>
      <c r="W30" s="31"/>
      <c r="X30" s="36">
        <f t="shared" si="1"/>
        <v>27043353</v>
      </c>
      <c r="Y30" s="31"/>
      <c r="Z30" s="37">
        <v>37246739.762999997</v>
      </c>
      <c r="AB30" s="25">
        <f t="shared" si="0"/>
        <v>3.1830539507675031E-5</v>
      </c>
    </row>
    <row r="31" spans="1:31" ht="18.75" x14ac:dyDescent="0.2">
      <c r="A31" s="113" t="s">
        <v>40</v>
      </c>
      <c r="B31" s="113"/>
      <c r="C31" s="113"/>
      <c r="E31" s="111">
        <v>900000</v>
      </c>
      <c r="F31" s="111"/>
      <c r="G31" s="31"/>
      <c r="H31" s="37">
        <v>2934412033</v>
      </c>
      <c r="I31" s="31"/>
      <c r="J31" s="37">
        <v>4260708153</v>
      </c>
      <c r="K31" s="31"/>
      <c r="L31" s="38">
        <v>0</v>
      </c>
      <c r="M31" s="31"/>
      <c r="N31" s="39">
        <v>0</v>
      </c>
      <c r="O31" s="31"/>
      <c r="P31" s="38">
        <v>0</v>
      </c>
      <c r="Q31" s="35"/>
      <c r="R31" s="39">
        <v>0</v>
      </c>
      <c r="S31" s="31"/>
      <c r="T31" s="38">
        <v>900000</v>
      </c>
      <c r="U31" s="31"/>
      <c r="V31" s="39">
        <v>5560</v>
      </c>
      <c r="W31" s="31"/>
      <c r="X31" s="36">
        <f t="shared" si="1"/>
        <v>2934412033</v>
      </c>
      <c r="Y31" s="31"/>
      <c r="Z31" s="37">
        <v>4965319080</v>
      </c>
      <c r="AB31" s="25">
        <f t="shared" si="0"/>
        <v>4.2432917927800601E-3</v>
      </c>
    </row>
    <row r="32" spans="1:31" ht="18.75" x14ac:dyDescent="0.2">
      <c r="A32" s="113" t="s">
        <v>41</v>
      </c>
      <c r="B32" s="113"/>
      <c r="C32" s="113"/>
      <c r="E32" s="111">
        <v>670438</v>
      </c>
      <c r="F32" s="111"/>
      <c r="G32" s="31"/>
      <c r="H32" s="37">
        <v>4197397467</v>
      </c>
      <c r="I32" s="31"/>
      <c r="J32" s="37">
        <v>4583610493.2514</v>
      </c>
      <c r="K32" s="31"/>
      <c r="L32" s="38">
        <v>0</v>
      </c>
      <c r="M32" s="31"/>
      <c r="N32" s="39">
        <v>0</v>
      </c>
      <c r="O32" s="31"/>
      <c r="P32" s="38">
        <v>0</v>
      </c>
      <c r="Q32" s="35"/>
      <c r="R32" s="39">
        <v>0</v>
      </c>
      <c r="S32" s="31"/>
      <c r="T32" s="38">
        <v>670438</v>
      </c>
      <c r="U32" s="31"/>
      <c r="V32" s="39">
        <v>7400</v>
      </c>
      <c r="W32" s="31"/>
      <c r="X32" s="36">
        <f t="shared" si="1"/>
        <v>4197397467</v>
      </c>
      <c r="Y32" s="31"/>
      <c r="Z32" s="37">
        <v>4922890805.5240002</v>
      </c>
      <c r="AB32" s="25">
        <f t="shared" si="0"/>
        <v>4.2070331866431452E-3</v>
      </c>
    </row>
    <row r="33" spans="1:28" ht="18.75" x14ac:dyDescent="0.2">
      <c r="A33" s="113" t="s">
        <v>42</v>
      </c>
      <c r="B33" s="113"/>
      <c r="C33" s="113"/>
      <c r="E33" s="111">
        <v>617383</v>
      </c>
      <c r="F33" s="111"/>
      <c r="G33" s="31"/>
      <c r="H33" s="37">
        <v>1854876906</v>
      </c>
      <c r="I33" s="31"/>
      <c r="J33" s="37">
        <v>612610629.40999997</v>
      </c>
      <c r="K33" s="31"/>
      <c r="L33" s="38">
        <v>0</v>
      </c>
      <c r="M33" s="31"/>
      <c r="N33" s="39">
        <v>0</v>
      </c>
      <c r="O33" s="31"/>
      <c r="P33" s="38">
        <v>0</v>
      </c>
      <c r="Q33" s="35"/>
      <c r="R33" s="39">
        <v>0</v>
      </c>
      <c r="S33" s="31"/>
      <c r="T33" s="38">
        <v>617383</v>
      </c>
      <c r="U33" s="31"/>
      <c r="V33" s="39">
        <v>1000</v>
      </c>
      <c r="W33" s="31"/>
      <c r="X33" s="36">
        <f t="shared" si="1"/>
        <v>1854876906</v>
      </c>
      <c r="Y33" s="31"/>
      <c r="Z33" s="37">
        <v>612610629.40999997</v>
      </c>
      <c r="AB33" s="25">
        <f t="shared" si="0"/>
        <v>5.2352842064387129E-4</v>
      </c>
    </row>
    <row r="34" spans="1:28" ht="18.75" x14ac:dyDescent="0.2">
      <c r="A34" s="113" t="s">
        <v>43</v>
      </c>
      <c r="B34" s="113"/>
      <c r="C34" s="113"/>
      <c r="E34" s="111">
        <v>217280</v>
      </c>
      <c r="F34" s="111"/>
      <c r="G34" s="31"/>
      <c r="H34" s="37">
        <v>98210560</v>
      </c>
      <c r="I34" s="31"/>
      <c r="J34" s="37">
        <v>171617938.77759999</v>
      </c>
      <c r="K34" s="31"/>
      <c r="L34" s="38">
        <v>0</v>
      </c>
      <c r="M34" s="31"/>
      <c r="N34" s="39">
        <v>0</v>
      </c>
      <c r="O34" s="31"/>
      <c r="P34" s="38">
        <v>0</v>
      </c>
      <c r="Q34" s="31"/>
      <c r="R34" s="37">
        <v>98210560</v>
      </c>
      <c r="S34" s="31"/>
      <c r="T34" s="38">
        <v>0</v>
      </c>
      <c r="U34" s="31"/>
      <c r="V34" s="39">
        <v>0</v>
      </c>
      <c r="W34" s="35"/>
      <c r="X34" s="40">
        <f t="shared" si="1"/>
        <v>0</v>
      </c>
      <c r="Y34" s="35"/>
      <c r="Z34" s="39">
        <v>0</v>
      </c>
      <c r="AA34" s="14"/>
      <c r="AB34" s="25">
        <f t="shared" si="0"/>
        <v>0</v>
      </c>
    </row>
    <row r="35" spans="1:28" ht="18.75" x14ac:dyDescent="0.2">
      <c r="A35" s="113" t="s">
        <v>44</v>
      </c>
      <c r="B35" s="113"/>
      <c r="C35" s="113"/>
      <c r="E35" s="111">
        <v>650000</v>
      </c>
      <c r="F35" s="111"/>
      <c r="G35" s="31"/>
      <c r="H35" s="37">
        <v>20168699200</v>
      </c>
      <c r="I35" s="31"/>
      <c r="J35" s="37">
        <v>25882866815</v>
      </c>
      <c r="K35" s="31"/>
      <c r="L35" s="38">
        <v>0</v>
      </c>
      <c r="M35" s="31"/>
      <c r="N35" s="39">
        <v>0</v>
      </c>
      <c r="O35" s="31"/>
      <c r="P35" s="38">
        <v>0</v>
      </c>
      <c r="Q35" s="35"/>
      <c r="R35" s="39">
        <v>0</v>
      </c>
      <c r="S35" s="31"/>
      <c r="T35" s="38">
        <v>650000</v>
      </c>
      <c r="U35" s="31"/>
      <c r="V35" s="39">
        <v>48450</v>
      </c>
      <c r="W35" s="31"/>
      <c r="X35" s="36">
        <f t="shared" si="1"/>
        <v>20168699200</v>
      </c>
      <c r="Y35" s="31"/>
      <c r="Z35" s="37">
        <v>31249062975</v>
      </c>
      <c r="AB35" s="25">
        <f t="shared" si="0"/>
        <v>2.6705009349345735E-2</v>
      </c>
    </row>
    <row r="36" spans="1:28" ht="18.75" x14ac:dyDescent="0.2">
      <c r="A36" s="113" t="s">
        <v>45</v>
      </c>
      <c r="B36" s="113"/>
      <c r="C36" s="113"/>
      <c r="E36" s="111">
        <v>595000</v>
      </c>
      <c r="F36" s="111"/>
      <c r="G36" s="31"/>
      <c r="H36" s="37">
        <v>11029405607</v>
      </c>
      <c r="I36" s="31"/>
      <c r="J36" s="37">
        <v>21106823237.5</v>
      </c>
      <c r="K36" s="31"/>
      <c r="L36" s="38">
        <v>0</v>
      </c>
      <c r="M36" s="31"/>
      <c r="N36" s="39">
        <v>0</v>
      </c>
      <c r="O36" s="31"/>
      <c r="P36" s="38">
        <v>0</v>
      </c>
      <c r="Q36" s="35"/>
      <c r="R36" s="39">
        <v>0</v>
      </c>
      <c r="S36" s="31"/>
      <c r="T36" s="38">
        <v>595000</v>
      </c>
      <c r="U36" s="31"/>
      <c r="V36" s="39">
        <v>45200</v>
      </c>
      <c r="W36" s="31"/>
      <c r="X36" s="36">
        <f t="shared" si="1"/>
        <v>11029405607</v>
      </c>
      <c r="Y36" s="31"/>
      <c r="Z36" s="37">
        <v>26686109380</v>
      </c>
      <c r="AB36" s="25">
        <f t="shared" si="0"/>
        <v>2.2805573436256384E-2</v>
      </c>
    </row>
    <row r="37" spans="1:28" ht="18.75" x14ac:dyDescent="0.2">
      <c r="A37" s="113" t="s">
        <v>46</v>
      </c>
      <c r="B37" s="113"/>
      <c r="C37" s="113"/>
      <c r="E37" s="111">
        <v>562500</v>
      </c>
      <c r="F37" s="111"/>
      <c r="G37" s="31"/>
      <c r="H37" s="37">
        <v>4968006854</v>
      </c>
      <c r="I37" s="31"/>
      <c r="J37" s="37">
        <v>5687567606.25</v>
      </c>
      <c r="K37" s="31"/>
      <c r="L37" s="38">
        <v>0</v>
      </c>
      <c r="M37" s="31"/>
      <c r="N37" s="39">
        <v>0</v>
      </c>
      <c r="O37" s="31"/>
      <c r="P37" s="38">
        <v>0</v>
      </c>
      <c r="Q37" s="35"/>
      <c r="R37" s="39">
        <v>0</v>
      </c>
      <c r="S37" s="31"/>
      <c r="T37" s="38">
        <v>562500</v>
      </c>
      <c r="U37" s="31"/>
      <c r="V37" s="39">
        <v>9990</v>
      </c>
      <c r="W37" s="31"/>
      <c r="X37" s="36">
        <f t="shared" si="1"/>
        <v>4968006854</v>
      </c>
      <c r="Y37" s="31"/>
      <c r="Z37" s="37">
        <v>5575937231.25</v>
      </c>
      <c r="AB37" s="25">
        <f t="shared" si="0"/>
        <v>4.7651174696349829E-3</v>
      </c>
    </row>
    <row r="38" spans="1:28" ht="18.75" x14ac:dyDescent="0.2">
      <c r="A38" s="113" t="s">
        <v>47</v>
      </c>
      <c r="B38" s="113"/>
      <c r="C38" s="113"/>
      <c r="E38" s="111">
        <v>1200000</v>
      </c>
      <c r="F38" s="111"/>
      <c r="G38" s="31"/>
      <c r="H38" s="37">
        <v>29387285787</v>
      </c>
      <c r="I38" s="31"/>
      <c r="J38" s="37">
        <v>34697697360</v>
      </c>
      <c r="K38" s="31"/>
      <c r="L38" s="38">
        <v>0</v>
      </c>
      <c r="M38" s="31"/>
      <c r="N38" s="39">
        <v>0</v>
      </c>
      <c r="O38" s="31"/>
      <c r="P38" s="38">
        <v>0</v>
      </c>
      <c r="Q38" s="35"/>
      <c r="R38" s="39">
        <v>0</v>
      </c>
      <c r="S38" s="31"/>
      <c r="T38" s="38">
        <v>1200000</v>
      </c>
      <c r="U38" s="31"/>
      <c r="V38" s="39">
        <v>38390</v>
      </c>
      <c r="W38" s="31"/>
      <c r="X38" s="36">
        <f t="shared" si="1"/>
        <v>29387285787</v>
      </c>
      <c r="Y38" s="31"/>
      <c r="Z38" s="37">
        <v>45711894360</v>
      </c>
      <c r="AB38" s="25">
        <f t="shared" si="0"/>
        <v>3.9064741468783339E-2</v>
      </c>
    </row>
    <row r="39" spans="1:28" ht="18.75" x14ac:dyDescent="0.2">
      <c r="A39" s="113" t="s">
        <v>48</v>
      </c>
      <c r="B39" s="113"/>
      <c r="C39" s="113"/>
      <c r="E39" s="111">
        <v>1440000</v>
      </c>
      <c r="F39" s="111"/>
      <c r="G39" s="31"/>
      <c r="H39" s="37">
        <v>6037597681</v>
      </c>
      <c r="I39" s="31"/>
      <c r="J39" s="37">
        <v>6272734032</v>
      </c>
      <c r="K39" s="31"/>
      <c r="L39" s="38">
        <v>0</v>
      </c>
      <c r="M39" s="31"/>
      <c r="N39" s="39">
        <v>0</v>
      </c>
      <c r="O39" s="31"/>
      <c r="P39" s="38">
        <v>0</v>
      </c>
      <c r="Q39" s="35"/>
      <c r="R39" s="39">
        <v>0</v>
      </c>
      <c r="S39" s="31"/>
      <c r="T39" s="38">
        <v>1440000</v>
      </c>
      <c r="U39" s="31"/>
      <c r="V39" s="39">
        <v>5380</v>
      </c>
      <c r="W39" s="31"/>
      <c r="X39" s="36">
        <f t="shared" si="1"/>
        <v>6037597681</v>
      </c>
      <c r="Y39" s="31"/>
      <c r="Z39" s="37">
        <v>7687314144</v>
      </c>
      <c r="AB39" s="25">
        <f t="shared" si="0"/>
        <v>6.5694704590379066E-3</v>
      </c>
    </row>
    <row r="40" spans="1:28" ht="18.75" x14ac:dyDescent="0.2">
      <c r="A40" s="113" t="s">
        <v>49</v>
      </c>
      <c r="B40" s="113"/>
      <c r="C40" s="113"/>
      <c r="E40" s="111">
        <v>600000</v>
      </c>
      <c r="F40" s="111"/>
      <c r="G40" s="31"/>
      <c r="H40" s="37">
        <v>7875851981</v>
      </c>
      <c r="I40" s="31"/>
      <c r="J40" s="37">
        <v>9507931140</v>
      </c>
      <c r="K40" s="31"/>
      <c r="L40" s="38">
        <v>0</v>
      </c>
      <c r="M40" s="31"/>
      <c r="N40" s="39">
        <v>0</v>
      </c>
      <c r="O40" s="31"/>
      <c r="P40" s="38">
        <v>0</v>
      </c>
      <c r="Q40" s="35"/>
      <c r="R40" s="39">
        <v>0</v>
      </c>
      <c r="S40" s="31"/>
      <c r="T40" s="38">
        <v>600000</v>
      </c>
      <c r="U40" s="31"/>
      <c r="V40" s="39">
        <v>21220</v>
      </c>
      <c r="W40" s="31"/>
      <c r="X40" s="36">
        <f t="shared" si="1"/>
        <v>7875851981</v>
      </c>
      <c r="Y40" s="31"/>
      <c r="Z40" s="37">
        <v>12633581640</v>
      </c>
      <c r="AB40" s="25">
        <f t="shared" si="0"/>
        <v>1.0796481036306101E-2</v>
      </c>
    </row>
    <row r="41" spans="1:28" ht="18.75" x14ac:dyDescent="0.2">
      <c r="A41" s="113" t="s">
        <v>50</v>
      </c>
      <c r="B41" s="113"/>
      <c r="C41" s="113"/>
      <c r="E41" s="111">
        <v>200000</v>
      </c>
      <c r="F41" s="111"/>
      <c r="G41" s="31"/>
      <c r="H41" s="37">
        <v>1691568315</v>
      </c>
      <c r="I41" s="31"/>
      <c r="J41" s="37">
        <v>2228638420</v>
      </c>
      <c r="K41" s="31"/>
      <c r="L41" s="38">
        <v>0</v>
      </c>
      <c r="M41" s="31"/>
      <c r="N41" s="39">
        <v>0</v>
      </c>
      <c r="O41" s="31"/>
      <c r="P41" s="38">
        <v>0</v>
      </c>
      <c r="Q41" s="35"/>
      <c r="R41" s="39">
        <v>0</v>
      </c>
      <c r="S41" s="31"/>
      <c r="T41" s="38">
        <v>200000</v>
      </c>
      <c r="U41" s="31"/>
      <c r="V41" s="39">
        <v>14210</v>
      </c>
      <c r="W41" s="31"/>
      <c r="X41" s="36">
        <f t="shared" si="1"/>
        <v>1691568315</v>
      </c>
      <c r="Y41" s="31"/>
      <c r="Z41" s="37">
        <v>2820031340</v>
      </c>
      <c r="AB41" s="25">
        <f t="shared" si="0"/>
        <v>2.4099590877459894E-3</v>
      </c>
    </row>
    <row r="42" spans="1:28" ht="18.75" x14ac:dyDescent="0.2">
      <c r="A42" s="113" t="s">
        <v>51</v>
      </c>
      <c r="B42" s="113"/>
      <c r="C42" s="113"/>
      <c r="E42" s="111">
        <v>1000000</v>
      </c>
      <c r="F42" s="111"/>
      <c r="G42" s="31"/>
      <c r="H42" s="37">
        <v>5765170532</v>
      </c>
      <c r="I42" s="31"/>
      <c r="J42" s="37">
        <v>3725973850</v>
      </c>
      <c r="K42" s="31"/>
      <c r="L42" s="38">
        <v>0</v>
      </c>
      <c r="M42" s="31"/>
      <c r="N42" s="39">
        <v>0</v>
      </c>
      <c r="O42" s="31"/>
      <c r="P42" s="38">
        <v>0</v>
      </c>
      <c r="Q42" s="35"/>
      <c r="R42" s="39">
        <v>0</v>
      </c>
      <c r="S42" s="31"/>
      <c r="T42" s="38">
        <v>1000000</v>
      </c>
      <c r="U42" s="31"/>
      <c r="V42" s="39">
        <v>4595</v>
      </c>
      <c r="W42" s="31"/>
      <c r="X42" s="36">
        <f t="shared" si="1"/>
        <v>5765170532</v>
      </c>
      <c r="Y42" s="31"/>
      <c r="Z42" s="37">
        <v>4559480650</v>
      </c>
      <c r="AB42" s="25">
        <f t="shared" si="0"/>
        <v>3.8964679831783328E-3</v>
      </c>
    </row>
    <row r="43" spans="1:28" ht="18.75" x14ac:dyDescent="0.2">
      <c r="A43" s="113" t="s">
        <v>52</v>
      </c>
      <c r="B43" s="113"/>
      <c r="C43" s="113"/>
      <c r="E43" s="111">
        <v>1200000</v>
      </c>
      <c r="F43" s="111"/>
      <c r="G43" s="31"/>
      <c r="H43" s="37">
        <v>12046928609</v>
      </c>
      <c r="I43" s="31"/>
      <c r="J43" s="37">
        <v>9752029560</v>
      </c>
      <c r="K43" s="31"/>
      <c r="L43" s="38">
        <v>0</v>
      </c>
      <c r="M43" s="31"/>
      <c r="N43" s="39">
        <v>0</v>
      </c>
      <c r="O43" s="31"/>
      <c r="P43" s="38">
        <v>0</v>
      </c>
      <c r="Q43" s="35"/>
      <c r="R43" s="39">
        <v>0</v>
      </c>
      <c r="S43" s="31"/>
      <c r="T43" s="38">
        <v>1200000</v>
      </c>
      <c r="U43" s="31"/>
      <c r="V43" s="39">
        <v>8940</v>
      </c>
      <c r="W43" s="31"/>
      <c r="X43" s="36">
        <f t="shared" si="1"/>
        <v>12046928609</v>
      </c>
      <c r="Y43" s="31"/>
      <c r="Z43" s="37">
        <v>10645072560</v>
      </c>
      <c r="AB43" s="25">
        <f t="shared" si="0"/>
        <v>9.0971291672550941E-3</v>
      </c>
    </row>
    <row r="44" spans="1:28" ht="18.75" x14ac:dyDescent="0.2">
      <c r="A44" s="113" t="s">
        <v>53</v>
      </c>
      <c r="B44" s="113"/>
      <c r="C44" s="113"/>
      <c r="E44" s="111">
        <v>200000</v>
      </c>
      <c r="F44" s="111"/>
      <c r="G44" s="31"/>
      <c r="H44" s="37">
        <v>6928423606</v>
      </c>
      <c r="I44" s="31"/>
      <c r="J44" s="37">
        <v>7084807800</v>
      </c>
      <c r="K44" s="31"/>
      <c r="L44" s="38">
        <v>0</v>
      </c>
      <c r="M44" s="31"/>
      <c r="N44" s="39">
        <v>0</v>
      </c>
      <c r="O44" s="31"/>
      <c r="P44" s="38">
        <v>0</v>
      </c>
      <c r="Q44" s="35"/>
      <c r="R44" s="39">
        <v>0</v>
      </c>
      <c r="S44" s="31"/>
      <c r="T44" s="38">
        <v>200000</v>
      </c>
      <c r="U44" s="31"/>
      <c r="V44" s="39">
        <v>38360</v>
      </c>
      <c r="W44" s="31"/>
      <c r="X44" s="36">
        <f t="shared" si="1"/>
        <v>6928423606</v>
      </c>
      <c r="Y44" s="31"/>
      <c r="Z44" s="37">
        <v>7612695440</v>
      </c>
      <c r="AB44" s="25">
        <f t="shared" si="0"/>
        <v>6.5057023649497652E-3</v>
      </c>
    </row>
    <row r="45" spans="1:28" ht="18.75" x14ac:dyDescent="0.2">
      <c r="A45" s="113" t="s">
        <v>54</v>
      </c>
      <c r="B45" s="113"/>
      <c r="C45" s="113"/>
      <c r="E45" s="111">
        <v>693476</v>
      </c>
      <c r="F45" s="111"/>
      <c r="G45" s="31"/>
      <c r="H45" s="37">
        <v>15717175845</v>
      </c>
      <c r="I45" s="31"/>
      <c r="J45" s="37">
        <v>18716739710.144001</v>
      </c>
      <c r="K45" s="31"/>
      <c r="L45" s="38">
        <v>0</v>
      </c>
      <c r="M45" s="31"/>
      <c r="N45" s="39">
        <v>0</v>
      </c>
      <c r="O45" s="31"/>
      <c r="P45" s="38">
        <v>0</v>
      </c>
      <c r="Q45" s="35"/>
      <c r="R45" s="39">
        <v>0</v>
      </c>
      <c r="S45" s="31"/>
      <c r="T45" s="38">
        <v>693476</v>
      </c>
      <c r="U45" s="31"/>
      <c r="V45" s="39">
        <v>31500</v>
      </c>
      <c r="W45" s="31"/>
      <c r="X45" s="36">
        <f t="shared" si="1"/>
        <v>15717175845</v>
      </c>
      <c r="Y45" s="31"/>
      <c r="Z45" s="37">
        <v>21675636061.380001</v>
      </c>
      <c r="AB45" s="25">
        <f t="shared" si="0"/>
        <v>1.8523693466753255E-2</v>
      </c>
    </row>
    <row r="46" spans="1:28" ht="18.75" x14ac:dyDescent="0.2">
      <c r="A46" s="113" t="s">
        <v>55</v>
      </c>
      <c r="B46" s="113"/>
      <c r="C46" s="113"/>
      <c r="E46" s="111">
        <v>4000000</v>
      </c>
      <c r="F46" s="111"/>
      <c r="G46" s="31"/>
      <c r="H46" s="37">
        <v>18681549209</v>
      </c>
      <c r="I46" s="31"/>
      <c r="J46" s="37">
        <v>65569201600</v>
      </c>
      <c r="K46" s="31"/>
      <c r="L46" s="38">
        <v>960000</v>
      </c>
      <c r="M46" s="31"/>
      <c r="N46" s="39">
        <v>0</v>
      </c>
      <c r="O46" s="31"/>
      <c r="P46" s="38">
        <v>0</v>
      </c>
      <c r="Q46" s="35"/>
      <c r="R46" s="39">
        <v>0</v>
      </c>
      <c r="S46" s="31"/>
      <c r="T46" s="38">
        <v>4960000</v>
      </c>
      <c r="U46" s="31"/>
      <c r="V46" s="39">
        <v>13370</v>
      </c>
      <c r="W46" s="31"/>
      <c r="X46" s="36">
        <f t="shared" si="1"/>
        <v>18681549209</v>
      </c>
      <c r="Y46" s="31"/>
      <c r="Z46" s="37">
        <v>65802583504</v>
      </c>
      <c r="AB46" s="25">
        <f t="shared" si="0"/>
        <v>5.6233961610025633E-2</v>
      </c>
    </row>
    <row r="47" spans="1:28" ht="18.75" x14ac:dyDescent="0.2">
      <c r="A47" s="113" t="s">
        <v>56</v>
      </c>
      <c r="B47" s="113"/>
      <c r="C47" s="113"/>
      <c r="E47" s="111">
        <v>144172</v>
      </c>
      <c r="F47" s="111"/>
      <c r="G47" s="31"/>
      <c r="H47" s="37">
        <v>3270488232</v>
      </c>
      <c r="I47" s="31"/>
      <c r="J47" s="37">
        <v>19415770745.716801</v>
      </c>
      <c r="K47" s="31"/>
      <c r="L47" s="38">
        <v>0</v>
      </c>
      <c r="M47" s="31"/>
      <c r="N47" s="39">
        <v>0</v>
      </c>
      <c r="O47" s="31"/>
      <c r="P47" s="38">
        <v>0</v>
      </c>
      <c r="Q47" s="35"/>
      <c r="R47" s="39">
        <v>0</v>
      </c>
      <c r="S47" s="31"/>
      <c r="T47" s="38">
        <v>144172</v>
      </c>
      <c r="U47" s="31"/>
      <c r="V47" s="39">
        <v>138490</v>
      </c>
      <c r="W47" s="31"/>
      <c r="X47" s="36">
        <f t="shared" si="1"/>
        <v>3270488232</v>
      </c>
      <c r="Y47" s="31"/>
      <c r="Z47" s="37">
        <v>19812040160.4356</v>
      </c>
      <c r="AB47" s="25">
        <f t="shared" si="0"/>
        <v>1.6931090642216158E-2</v>
      </c>
    </row>
    <row r="48" spans="1:28" ht="18.75" x14ac:dyDescent="0.2">
      <c r="A48" s="113" t="s">
        <v>57</v>
      </c>
      <c r="B48" s="113"/>
      <c r="C48" s="113"/>
      <c r="E48" s="111">
        <v>1744082</v>
      </c>
      <c r="F48" s="111"/>
      <c r="G48" s="31"/>
      <c r="H48" s="37">
        <v>25086461666</v>
      </c>
      <c r="I48" s="31"/>
      <c r="J48" s="37">
        <v>23172737295.814602</v>
      </c>
      <c r="K48" s="31"/>
      <c r="L48" s="38">
        <v>0</v>
      </c>
      <c r="M48" s="31"/>
      <c r="N48" s="39">
        <v>0</v>
      </c>
      <c r="O48" s="31"/>
      <c r="P48" s="38">
        <v>0</v>
      </c>
      <c r="Q48" s="35"/>
      <c r="R48" s="39">
        <v>0</v>
      </c>
      <c r="S48" s="31"/>
      <c r="T48" s="38">
        <v>1744082</v>
      </c>
      <c r="U48" s="31"/>
      <c r="V48" s="39">
        <v>11360</v>
      </c>
      <c r="W48" s="31"/>
      <c r="X48" s="36">
        <f t="shared" si="1"/>
        <v>25086461666</v>
      </c>
      <c r="Y48" s="31"/>
      <c r="Z48" s="37">
        <v>19659618796.150398</v>
      </c>
      <c r="AB48" s="25">
        <f t="shared" si="0"/>
        <v>1.680083348981665E-2</v>
      </c>
    </row>
    <row r="49" spans="1:28" ht="18.75" x14ac:dyDescent="0.2">
      <c r="A49" s="113" t="s">
        <v>58</v>
      </c>
      <c r="B49" s="113"/>
      <c r="C49" s="113"/>
      <c r="E49" s="111">
        <v>1100000</v>
      </c>
      <c r="F49" s="111"/>
      <c r="G49" s="31"/>
      <c r="H49" s="37">
        <v>57737530739</v>
      </c>
      <c r="I49" s="31"/>
      <c r="J49" s="37">
        <v>75891786410</v>
      </c>
      <c r="K49" s="31"/>
      <c r="L49" s="38">
        <v>0</v>
      </c>
      <c r="M49" s="31"/>
      <c r="N49" s="39">
        <v>0</v>
      </c>
      <c r="O49" s="31"/>
      <c r="P49" s="103">
        <v>-300000</v>
      </c>
      <c r="Q49" s="31"/>
      <c r="R49" s="37">
        <v>46639399291</v>
      </c>
      <c r="S49" s="31"/>
      <c r="T49" s="38">
        <v>800000</v>
      </c>
      <c r="U49" s="31"/>
      <c r="V49" s="39">
        <v>19840</v>
      </c>
      <c r="W49" s="31"/>
      <c r="X49" s="36">
        <f t="shared" si="1"/>
        <v>11098131448</v>
      </c>
      <c r="Y49" s="31"/>
      <c r="Z49" s="37">
        <v>15749309440</v>
      </c>
      <c r="AB49" s="25">
        <f t="shared" si="0"/>
        <v>1.3459138156475843E-2</v>
      </c>
    </row>
    <row r="50" spans="1:28" ht="18.75" x14ac:dyDescent="0.2">
      <c r="A50" s="113" t="s">
        <v>59</v>
      </c>
      <c r="B50" s="113"/>
      <c r="C50" s="113"/>
      <c r="E50" s="111">
        <v>5000000</v>
      </c>
      <c r="F50" s="111"/>
      <c r="G50" s="31"/>
      <c r="H50" s="37">
        <v>21579709418</v>
      </c>
      <c r="I50" s="31"/>
      <c r="J50" s="37">
        <v>13812398400</v>
      </c>
      <c r="K50" s="31"/>
      <c r="L50" s="38">
        <v>0</v>
      </c>
      <c r="M50" s="31"/>
      <c r="N50" s="39">
        <v>0</v>
      </c>
      <c r="O50" s="31"/>
      <c r="P50" s="38">
        <v>0</v>
      </c>
      <c r="Q50" s="35"/>
      <c r="R50" s="39">
        <v>0</v>
      </c>
      <c r="S50" s="31"/>
      <c r="T50" s="38">
        <v>5000000</v>
      </c>
      <c r="U50" s="31"/>
      <c r="V50" s="39">
        <v>2974</v>
      </c>
      <c r="W50" s="31"/>
      <c r="X50" s="36">
        <f t="shared" si="1"/>
        <v>21579709418</v>
      </c>
      <c r="Y50" s="31"/>
      <c r="Z50" s="37">
        <v>14755054900</v>
      </c>
      <c r="AB50" s="25">
        <f t="shared" si="0"/>
        <v>1.260946222195034E-2</v>
      </c>
    </row>
    <row r="51" spans="1:28" ht="18.75" x14ac:dyDescent="0.2">
      <c r="A51" s="113" t="s">
        <v>60</v>
      </c>
      <c r="B51" s="113"/>
      <c r="C51" s="113"/>
      <c r="E51" s="111">
        <v>3750000</v>
      </c>
      <c r="F51" s="111"/>
      <c r="G51" s="31"/>
      <c r="H51" s="37">
        <v>11808212130</v>
      </c>
      <c r="I51" s="31"/>
      <c r="J51" s="37">
        <v>12513765037.5</v>
      </c>
      <c r="K51" s="31"/>
      <c r="L51" s="38">
        <v>0</v>
      </c>
      <c r="M51" s="31"/>
      <c r="N51" s="39">
        <v>0</v>
      </c>
      <c r="O51" s="31"/>
      <c r="P51" s="38">
        <v>0</v>
      </c>
      <c r="Q51" s="35"/>
      <c r="R51" s="39">
        <v>0</v>
      </c>
      <c r="S51" s="31"/>
      <c r="T51" s="38">
        <v>3750000</v>
      </c>
      <c r="U51" s="31"/>
      <c r="V51" s="39">
        <v>4265</v>
      </c>
      <c r="W51" s="31"/>
      <c r="X51" s="36">
        <f t="shared" si="1"/>
        <v>11808212130</v>
      </c>
      <c r="Y51" s="31"/>
      <c r="Z51" s="37">
        <v>15870118312.5</v>
      </c>
      <c r="AB51" s="25">
        <f t="shared" si="0"/>
        <v>1.3562379718380514E-2</v>
      </c>
    </row>
    <row r="52" spans="1:28" ht="18.75" x14ac:dyDescent="0.2">
      <c r="A52" s="113" t="s">
        <v>61</v>
      </c>
      <c r="B52" s="113"/>
      <c r="C52" s="113"/>
      <c r="E52" s="111">
        <v>1206000</v>
      </c>
      <c r="F52" s="111"/>
      <c r="G52" s="31"/>
      <c r="H52" s="37">
        <v>20026106994</v>
      </c>
      <c r="I52" s="31"/>
      <c r="J52" s="37">
        <v>23909618836.599998</v>
      </c>
      <c r="K52" s="31"/>
      <c r="L52" s="38">
        <v>0</v>
      </c>
      <c r="M52" s="31"/>
      <c r="N52" s="39">
        <v>0</v>
      </c>
      <c r="O52" s="31"/>
      <c r="P52" s="38">
        <v>0</v>
      </c>
      <c r="Q52" s="35"/>
      <c r="R52" s="39">
        <v>0</v>
      </c>
      <c r="S52" s="31"/>
      <c r="T52" s="38">
        <v>1206000</v>
      </c>
      <c r="U52" s="31"/>
      <c r="V52" s="39">
        <v>20890</v>
      </c>
      <c r="W52" s="31"/>
      <c r="X52" s="36">
        <f t="shared" si="1"/>
        <v>20026106994</v>
      </c>
      <c r="Y52" s="31"/>
      <c r="Z52" s="37">
        <v>24998595481.799999</v>
      </c>
      <c r="AB52" s="25">
        <f t="shared" si="0"/>
        <v>2.1363447812693368E-2</v>
      </c>
    </row>
    <row r="53" spans="1:28" ht="18.75" x14ac:dyDescent="0.2">
      <c r="A53" s="113" t="s">
        <v>62</v>
      </c>
      <c r="B53" s="113"/>
      <c r="C53" s="113"/>
      <c r="E53" s="111">
        <v>6800000</v>
      </c>
      <c r="F53" s="111"/>
      <c r="G53" s="31"/>
      <c r="H53" s="37">
        <v>9892674613</v>
      </c>
      <c r="I53" s="31"/>
      <c r="J53" s="37">
        <v>20653901596</v>
      </c>
      <c r="K53" s="31"/>
      <c r="L53" s="38">
        <v>0</v>
      </c>
      <c r="M53" s="31"/>
      <c r="N53" s="39">
        <v>0</v>
      </c>
      <c r="O53" s="31"/>
      <c r="P53" s="38">
        <v>0</v>
      </c>
      <c r="Q53" s="35"/>
      <c r="R53" s="39">
        <v>0</v>
      </c>
      <c r="S53" s="31"/>
      <c r="T53" s="38">
        <v>6800000</v>
      </c>
      <c r="U53" s="31"/>
      <c r="V53" s="39">
        <v>3885</v>
      </c>
      <c r="W53" s="31"/>
      <c r="X53" s="36">
        <f t="shared" si="1"/>
        <v>9892674613</v>
      </c>
      <c r="Y53" s="31"/>
      <c r="Z53" s="37">
        <v>26213788860</v>
      </c>
      <c r="AB53" s="25">
        <f t="shared" si="0"/>
        <v>2.2401934968358041E-2</v>
      </c>
    </row>
    <row r="54" spans="1:28" ht="18.75" x14ac:dyDescent="0.2">
      <c r="A54" s="113" t="s">
        <v>63</v>
      </c>
      <c r="B54" s="113"/>
      <c r="C54" s="113"/>
      <c r="E54" s="111">
        <v>3280000</v>
      </c>
      <c r="F54" s="111"/>
      <c r="G54" s="31"/>
      <c r="H54" s="37">
        <v>29974190258</v>
      </c>
      <c r="I54" s="31"/>
      <c r="J54" s="37">
        <v>25060771120</v>
      </c>
      <c r="K54" s="31"/>
      <c r="L54" s="38">
        <v>0</v>
      </c>
      <c r="M54" s="31"/>
      <c r="N54" s="39">
        <v>0</v>
      </c>
      <c r="O54" s="31"/>
      <c r="P54" s="38">
        <v>0</v>
      </c>
      <c r="Q54" s="35"/>
      <c r="R54" s="39">
        <v>0</v>
      </c>
      <c r="S54" s="31"/>
      <c r="T54" s="38">
        <v>3280000</v>
      </c>
      <c r="U54" s="31"/>
      <c r="V54" s="39">
        <v>9880</v>
      </c>
      <c r="W54" s="31"/>
      <c r="X54" s="36">
        <f t="shared" si="1"/>
        <v>29974190258</v>
      </c>
      <c r="Y54" s="31"/>
      <c r="Z54" s="37">
        <v>32155898528</v>
      </c>
      <c r="AB54" s="25">
        <f t="shared" si="0"/>
        <v>2.7479978248111062E-2</v>
      </c>
    </row>
    <row r="55" spans="1:28" ht="18.75" x14ac:dyDescent="0.2">
      <c r="A55" s="113" t="s">
        <v>64</v>
      </c>
      <c r="B55" s="113"/>
      <c r="C55" s="113"/>
      <c r="E55" s="111">
        <v>100000</v>
      </c>
      <c r="F55" s="111"/>
      <c r="G55" s="31"/>
      <c r="H55" s="37">
        <v>5677263616</v>
      </c>
      <c r="I55" s="31"/>
      <c r="J55" s="37">
        <v>6384265180</v>
      </c>
      <c r="K55" s="31"/>
      <c r="L55" s="38">
        <v>0</v>
      </c>
      <c r="M55" s="31"/>
      <c r="N55" s="39">
        <v>0</v>
      </c>
      <c r="O55" s="31"/>
      <c r="P55" s="38">
        <v>0</v>
      </c>
      <c r="Q55" s="35"/>
      <c r="R55" s="39">
        <v>0</v>
      </c>
      <c r="S55" s="31"/>
      <c r="T55" s="38">
        <v>100000</v>
      </c>
      <c r="U55" s="31"/>
      <c r="V55" s="39">
        <v>83890</v>
      </c>
      <c r="W55" s="31"/>
      <c r="X55" s="36">
        <f t="shared" si="1"/>
        <v>5677263616</v>
      </c>
      <c r="Y55" s="31"/>
      <c r="Z55" s="37">
        <v>8324153030</v>
      </c>
      <c r="AB55" s="25">
        <f t="shared" si="0"/>
        <v>7.1137040067210085E-3</v>
      </c>
    </row>
    <row r="56" spans="1:28" ht="18.75" x14ac:dyDescent="0.2">
      <c r="A56" s="113" t="s">
        <v>65</v>
      </c>
      <c r="B56" s="113"/>
      <c r="C56" s="113"/>
      <c r="E56" s="111">
        <v>600000</v>
      </c>
      <c r="F56" s="111"/>
      <c r="G56" s="31"/>
      <c r="H56" s="37">
        <v>8956124786</v>
      </c>
      <c r="I56" s="31"/>
      <c r="J56" s="37">
        <v>9948499020</v>
      </c>
      <c r="K56" s="31"/>
      <c r="L56" s="38">
        <v>0</v>
      </c>
      <c r="M56" s="31"/>
      <c r="N56" s="39">
        <v>0</v>
      </c>
      <c r="O56" s="31"/>
      <c r="P56" s="38">
        <v>0</v>
      </c>
      <c r="Q56" s="35"/>
      <c r="R56" s="39">
        <v>0</v>
      </c>
      <c r="S56" s="31"/>
      <c r="T56" s="38">
        <v>600000</v>
      </c>
      <c r="U56" s="31"/>
      <c r="V56" s="39">
        <v>19420</v>
      </c>
      <c r="W56" s="31"/>
      <c r="X56" s="36">
        <f t="shared" si="1"/>
        <v>8956124786</v>
      </c>
      <c r="Y56" s="31"/>
      <c r="Z56" s="37">
        <v>11561930040</v>
      </c>
      <c r="AB56" s="25">
        <f t="shared" si="0"/>
        <v>9.8806626637636414E-3</v>
      </c>
    </row>
    <row r="57" spans="1:28" ht="18.75" x14ac:dyDescent="0.2">
      <c r="A57" s="113" t="s">
        <v>66</v>
      </c>
      <c r="B57" s="113"/>
      <c r="C57" s="113"/>
      <c r="E57" s="111">
        <v>1637</v>
      </c>
      <c r="F57" s="111"/>
      <c r="G57" s="31"/>
      <c r="H57" s="37">
        <v>68652575</v>
      </c>
      <c r="I57" s="31"/>
      <c r="J57" s="37">
        <v>78049824.819499999</v>
      </c>
      <c r="K57" s="31"/>
      <c r="L57" s="38">
        <v>0</v>
      </c>
      <c r="M57" s="31"/>
      <c r="N57" s="39">
        <v>0</v>
      </c>
      <c r="O57" s="31"/>
      <c r="P57" s="103">
        <v>-1637</v>
      </c>
      <c r="Q57" s="31"/>
      <c r="R57" s="37">
        <v>68652575</v>
      </c>
      <c r="S57" s="31"/>
      <c r="T57" s="38">
        <v>0</v>
      </c>
      <c r="U57" s="31"/>
      <c r="V57" s="39">
        <v>0</v>
      </c>
      <c r="W57" s="35"/>
      <c r="X57" s="40">
        <f t="shared" si="1"/>
        <v>0</v>
      </c>
      <c r="Y57" s="35"/>
      <c r="Z57" s="39">
        <v>0</v>
      </c>
      <c r="AA57" s="14"/>
      <c r="AB57" s="25">
        <f t="shared" si="0"/>
        <v>0</v>
      </c>
    </row>
    <row r="58" spans="1:28" ht="18.75" x14ac:dyDescent="0.2">
      <c r="A58" s="113" t="s">
        <v>67</v>
      </c>
      <c r="B58" s="113"/>
      <c r="C58" s="113"/>
      <c r="E58" s="111">
        <v>4000000</v>
      </c>
      <c r="F58" s="111"/>
      <c r="G58" s="31"/>
      <c r="H58" s="37">
        <v>14718854611</v>
      </c>
      <c r="I58" s="31"/>
      <c r="J58" s="37">
        <v>34332542000</v>
      </c>
      <c r="K58" s="31"/>
      <c r="L58" s="38">
        <v>0</v>
      </c>
      <c r="M58" s="31"/>
      <c r="N58" s="39">
        <v>0</v>
      </c>
      <c r="O58" s="31"/>
      <c r="P58" s="103">
        <v>-2000000</v>
      </c>
      <c r="Q58" s="31"/>
      <c r="R58" s="37">
        <v>7359427309</v>
      </c>
      <c r="S58" s="31"/>
      <c r="T58" s="38">
        <v>2000000</v>
      </c>
      <c r="U58" s="31"/>
      <c r="V58" s="39">
        <v>11570</v>
      </c>
      <c r="W58" s="31"/>
      <c r="X58" s="36">
        <f t="shared" si="1"/>
        <v>7359427302</v>
      </c>
      <c r="Y58" s="31"/>
      <c r="Z58" s="37">
        <v>22961127800</v>
      </c>
      <c r="AB58" s="25">
        <f>Z58/$AF$9</f>
        <v>1.9622256611696764E-2</v>
      </c>
    </row>
    <row r="59" spans="1:28" ht="18.75" x14ac:dyDescent="0.2">
      <c r="A59" s="113" t="s">
        <v>68</v>
      </c>
      <c r="B59" s="113"/>
      <c r="C59" s="113"/>
      <c r="E59" s="111">
        <v>350000</v>
      </c>
      <c r="F59" s="111"/>
      <c r="G59" s="31"/>
      <c r="H59" s="37">
        <v>2909039013</v>
      </c>
      <c r="I59" s="31"/>
      <c r="J59" s="37">
        <v>1816350235</v>
      </c>
      <c r="K59" s="31"/>
      <c r="L59" s="38">
        <v>0</v>
      </c>
      <c r="M59" s="31"/>
      <c r="N59" s="39">
        <v>0</v>
      </c>
      <c r="O59" s="31"/>
      <c r="P59" s="38">
        <v>0</v>
      </c>
      <c r="Q59" s="31"/>
      <c r="R59" s="39">
        <v>0</v>
      </c>
      <c r="S59" s="31"/>
      <c r="T59" s="38">
        <v>350000</v>
      </c>
      <c r="U59" s="31"/>
      <c r="V59" s="39">
        <v>6040</v>
      </c>
      <c r="W59" s="31"/>
      <c r="X59" s="36">
        <f t="shared" si="1"/>
        <v>2909039013</v>
      </c>
      <c r="Y59" s="31"/>
      <c r="Z59" s="37">
        <v>2097658780</v>
      </c>
      <c r="AB59" s="25">
        <f t="shared" si="0"/>
        <v>1.792629666254406E-3</v>
      </c>
    </row>
    <row r="60" spans="1:28" ht="18.75" x14ac:dyDescent="0.2">
      <c r="A60" s="113" t="s">
        <v>69</v>
      </c>
      <c r="B60" s="113"/>
      <c r="C60" s="113"/>
      <c r="E60" s="111">
        <v>13404</v>
      </c>
      <c r="F60" s="111"/>
      <c r="G60" s="31"/>
      <c r="H60" s="37">
        <v>472249210</v>
      </c>
      <c r="I60" s="31"/>
      <c r="J60" s="37">
        <v>498764515.5</v>
      </c>
      <c r="K60" s="31"/>
      <c r="L60" s="38">
        <v>0</v>
      </c>
      <c r="M60" s="31"/>
      <c r="N60" s="39">
        <v>0</v>
      </c>
      <c r="O60" s="31"/>
      <c r="P60" s="38">
        <v>0</v>
      </c>
      <c r="Q60" s="31"/>
      <c r="R60" s="39">
        <v>0</v>
      </c>
      <c r="S60" s="31"/>
      <c r="T60" s="38">
        <v>13404</v>
      </c>
      <c r="U60" s="31"/>
      <c r="V60" s="39">
        <v>45500</v>
      </c>
      <c r="W60" s="31"/>
      <c r="X60" s="36">
        <f t="shared" si="1"/>
        <v>472249210</v>
      </c>
      <c r="Y60" s="31"/>
      <c r="Z60" s="37">
        <v>605167612.13999999</v>
      </c>
      <c r="AB60" s="25">
        <f t="shared" si="0"/>
        <v>5.1716772285457407E-4</v>
      </c>
    </row>
    <row r="61" spans="1:28" ht="18.75" x14ac:dyDescent="0.2">
      <c r="A61" s="113" t="s">
        <v>70</v>
      </c>
      <c r="B61" s="113"/>
      <c r="C61" s="113"/>
      <c r="E61" s="111">
        <v>3000000</v>
      </c>
      <c r="F61" s="111"/>
      <c r="G61" s="31"/>
      <c r="H61" s="37">
        <v>19332083180</v>
      </c>
      <c r="I61" s="31"/>
      <c r="J61" s="37">
        <v>22772596500</v>
      </c>
      <c r="K61" s="31"/>
      <c r="L61" s="38">
        <v>0</v>
      </c>
      <c r="M61" s="31"/>
      <c r="N61" s="39">
        <v>0</v>
      </c>
      <c r="O61" s="31"/>
      <c r="P61" s="38">
        <v>0</v>
      </c>
      <c r="Q61" s="31"/>
      <c r="R61" s="39">
        <v>0</v>
      </c>
      <c r="S61" s="31"/>
      <c r="T61" s="38">
        <v>3000000</v>
      </c>
      <c r="U61" s="31"/>
      <c r="V61" s="39">
        <v>8820</v>
      </c>
      <c r="W61" s="31"/>
      <c r="X61" s="36">
        <f t="shared" si="1"/>
        <v>19332083180</v>
      </c>
      <c r="Y61" s="31"/>
      <c r="Z61" s="37">
        <v>26255464200</v>
      </c>
      <c r="AB61" s="25">
        <f t="shared" si="0"/>
        <v>2.2437550127290248E-2</v>
      </c>
    </row>
    <row r="62" spans="1:28" ht="18.75" x14ac:dyDescent="0.2">
      <c r="A62" s="113" t="s">
        <v>71</v>
      </c>
      <c r="B62" s="113"/>
      <c r="C62" s="113"/>
      <c r="E62" s="111">
        <v>447253</v>
      </c>
      <c r="F62" s="111"/>
      <c r="G62" s="31"/>
      <c r="H62" s="37">
        <v>5023261418</v>
      </c>
      <c r="I62" s="31"/>
      <c r="J62" s="37">
        <v>5875855522.2643995</v>
      </c>
      <c r="K62" s="31"/>
      <c r="L62" s="38">
        <v>0</v>
      </c>
      <c r="M62" s="31"/>
      <c r="N62" s="39">
        <v>0</v>
      </c>
      <c r="O62" s="31"/>
      <c r="P62" s="38">
        <v>0</v>
      </c>
      <c r="Q62" s="31"/>
      <c r="R62" s="39">
        <v>0</v>
      </c>
      <c r="S62" s="31"/>
      <c r="T62" s="38">
        <v>447253</v>
      </c>
      <c r="U62" s="31"/>
      <c r="V62" s="39">
        <v>15100</v>
      </c>
      <c r="W62" s="31"/>
      <c r="X62" s="36">
        <f t="shared" si="1"/>
        <v>5023261418</v>
      </c>
      <c r="Y62" s="31"/>
      <c r="Z62" s="37">
        <v>6701315588.0810003</v>
      </c>
      <c r="AB62" s="25">
        <f t="shared" si="0"/>
        <v>5.7268499722948705E-3</v>
      </c>
    </row>
    <row r="63" spans="1:28" ht="18.75" x14ac:dyDescent="0.2">
      <c r="A63" s="113" t="s">
        <v>72</v>
      </c>
      <c r="B63" s="113"/>
      <c r="C63" s="113"/>
      <c r="E63" s="111">
        <v>26299529</v>
      </c>
      <c r="F63" s="111"/>
      <c r="G63" s="31"/>
      <c r="H63" s="37">
        <v>34652123000</v>
      </c>
      <c r="I63" s="31"/>
      <c r="J63" s="37">
        <v>35804032555.218803</v>
      </c>
      <c r="K63" s="31"/>
      <c r="L63" s="38">
        <v>0</v>
      </c>
      <c r="M63" s="31"/>
      <c r="N63" s="39">
        <v>0</v>
      </c>
      <c r="O63" s="31"/>
      <c r="P63" s="103">
        <v>-6299529</v>
      </c>
      <c r="Q63" s="31"/>
      <c r="R63" s="37">
        <v>8300226738</v>
      </c>
      <c r="S63" s="31"/>
      <c r="T63" s="38">
        <v>20000000</v>
      </c>
      <c r="U63" s="31"/>
      <c r="V63" s="39">
        <v>1660</v>
      </c>
      <c r="W63" s="31"/>
      <c r="X63" s="36">
        <f t="shared" si="1"/>
        <v>26351896262</v>
      </c>
      <c r="Y63" s="31"/>
      <c r="Z63" s="37">
        <v>32943364000</v>
      </c>
      <c r="AB63" s="25">
        <f t="shared" si="0"/>
        <v>2.8152935155934852E-2</v>
      </c>
    </row>
    <row r="64" spans="1:28" ht="18.75" x14ac:dyDescent="0.2">
      <c r="A64" s="113" t="s">
        <v>73</v>
      </c>
      <c r="B64" s="113"/>
      <c r="C64" s="113"/>
      <c r="E64" s="111">
        <v>360000</v>
      </c>
      <c r="F64" s="111"/>
      <c r="G64" s="31"/>
      <c r="H64" s="37">
        <v>3511745772</v>
      </c>
      <c r="I64" s="31"/>
      <c r="J64" s="37">
        <v>4765277448</v>
      </c>
      <c r="K64" s="31"/>
      <c r="L64" s="38">
        <v>0</v>
      </c>
      <c r="M64" s="31"/>
      <c r="N64" s="39">
        <v>0</v>
      </c>
      <c r="O64" s="31"/>
      <c r="P64" s="38">
        <v>0</v>
      </c>
      <c r="Q64" s="35"/>
      <c r="R64" s="39">
        <v>0</v>
      </c>
      <c r="S64" s="31"/>
      <c r="T64" s="38">
        <v>360000</v>
      </c>
      <c r="U64" s="31"/>
      <c r="V64" s="39">
        <v>12720</v>
      </c>
      <c r="W64" s="31"/>
      <c r="X64" s="36">
        <f t="shared" si="1"/>
        <v>3511745772</v>
      </c>
      <c r="Y64" s="31"/>
      <c r="Z64" s="37">
        <v>4543802784</v>
      </c>
      <c r="AB64" s="25">
        <f t="shared" si="0"/>
        <v>3.8830698995800266E-3</v>
      </c>
    </row>
    <row r="65" spans="1:32" ht="18.75" x14ac:dyDescent="0.2">
      <c r="A65" s="113" t="s">
        <v>74</v>
      </c>
      <c r="B65" s="113"/>
      <c r="C65" s="113"/>
      <c r="E65" s="111">
        <v>3482565</v>
      </c>
      <c r="F65" s="111"/>
      <c r="G65" s="31"/>
      <c r="H65" s="37">
        <v>15517656968</v>
      </c>
      <c r="I65" s="31"/>
      <c r="J65" s="37">
        <v>21044876664.829498</v>
      </c>
      <c r="K65" s="31"/>
      <c r="L65" s="38">
        <v>0</v>
      </c>
      <c r="M65" s="31"/>
      <c r="N65" s="39">
        <v>0</v>
      </c>
      <c r="O65" s="31"/>
      <c r="P65" s="38">
        <v>0</v>
      </c>
      <c r="Q65" s="35"/>
      <c r="R65" s="39">
        <v>0</v>
      </c>
      <c r="S65" s="31"/>
      <c r="T65" s="38">
        <v>3482565</v>
      </c>
      <c r="U65" s="31"/>
      <c r="V65" s="39">
        <v>7410</v>
      </c>
      <c r="W65" s="31"/>
      <c r="X65" s="36">
        <f t="shared" si="1"/>
        <v>15517656968</v>
      </c>
      <c r="Y65" s="31"/>
      <c r="Z65" s="37">
        <v>25606327764.595501</v>
      </c>
      <c r="AB65" s="25">
        <f t="shared" si="0"/>
        <v>2.188280726698923E-2</v>
      </c>
    </row>
    <row r="66" spans="1:32" ht="18.75" x14ac:dyDescent="0.2">
      <c r="A66" s="113" t="s">
        <v>75</v>
      </c>
      <c r="B66" s="113"/>
      <c r="C66" s="113"/>
      <c r="E66" s="111">
        <v>4072601</v>
      </c>
      <c r="F66" s="111"/>
      <c r="G66" s="31"/>
      <c r="H66" s="37">
        <v>16976420093</v>
      </c>
      <c r="I66" s="31"/>
      <c r="J66" s="37">
        <v>25661110693.614498</v>
      </c>
      <c r="K66" s="31"/>
      <c r="L66" s="38">
        <v>0</v>
      </c>
      <c r="M66" s="31"/>
      <c r="N66" s="39">
        <v>0</v>
      </c>
      <c r="O66" s="31"/>
      <c r="P66" s="103">
        <v>-72601</v>
      </c>
      <c r="Q66" s="31"/>
      <c r="R66" s="37">
        <v>302633397</v>
      </c>
      <c r="S66" s="31"/>
      <c r="T66" s="38">
        <v>4000000</v>
      </c>
      <c r="U66" s="31"/>
      <c r="V66" s="39">
        <v>7030</v>
      </c>
      <c r="W66" s="31"/>
      <c r="X66" s="36">
        <f t="shared" si="1"/>
        <v>16673786696</v>
      </c>
      <c r="Y66" s="31"/>
      <c r="Z66" s="37">
        <v>27902632400</v>
      </c>
      <c r="AB66" s="25">
        <f t="shared" si="0"/>
        <v>2.3845196885086992E-2</v>
      </c>
    </row>
    <row r="67" spans="1:32" ht="18.75" x14ac:dyDescent="0.2">
      <c r="A67" s="113" t="s">
        <v>76</v>
      </c>
      <c r="B67" s="113"/>
      <c r="C67" s="113"/>
      <c r="E67" s="112">
        <v>0</v>
      </c>
      <c r="F67" s="112"/>
      <c r="G67" s="42"/>
      <c r="H67" s="38">
        <v>0</v>
      </c>
      <c r="I67" s="42"/>
      <c r="J67" s="38">
        <v>0</v>
      </c>
      <c r="K67" s="31"/>
      <c r="L67" s="38">
        <v>2400000</v>
      </c>
      <c r="M67" s="31"/>
      <c r="N67" s="37">
        <v>30892800000</v>
      </c>
      <c r="O67" s="31"/>
      <c r="P67" s="38">
        <v>0</v>
      </c>
      <c r="Q67" s="31"/>
      <c r="R67" s="39">
        <v>0</v>
      </c>
      <c r="S67" s="31"/>
      <c r="T67" s="38">
        <v>2400000</v>
      </c>
      <c r="U67" s="31"/>
      <c r="V67" s="39">
        <v>18840</v>
      </c>
      <c r="W67" s="31"/>
      <c r="X67" s="36">
        <f t="shared" si="1"/>
        <v>30892800000</v>
      </c>
      <c r="Y67" s="31"/>
      <c r="Z67" s="37">
        <v>44866480320</v>
      </c>
      <c r="AB67" s="25">
        <f t="shared" si="0"/>
        <v>3.8342262530444288E-2</v>
      </c>
    </row>
    <row r="68" spans="1:32" ht="18.75" x14ac:dyDescent="0.2">
      <c r="A68" s="113" t="s">
        <v>77</v>
      </c>
      <c r="B68" s="113"/>
      <c r="C68" s="113"/>
      <c r="E68" s="112">
        <v>0</v>
      </c>
      <c r="F68" s="112"/>
      <c r="G68" s="42"/>
      <c r="H68" s="38">
        <v>0</v>
      </c>
      <c r="I68" s="42"/>
      <c r="J68" s="38">
        <v>0</v>
      </c>
      <c r="K68" s="31"/>
      <c r="L68" s="38">
        <v>2457000</v>
      </c>
      <c r="M68" s="31"/>
      <c r="N68" s="37">
        <v>21215630194</v>
      </c>
      <c r="O68" s="31"/>
      <c r="P68" s="38">
        <v>0</v>
      </c>
      <c r="Q68" s="31"/>
      <c r="R68" s="39">
        <v>0</v>
      </c>
      <c r="S68" s="31"/>
      <c r="T68" s="38">
        <v>2457000</v>
      </c>
      <c r="U68" s="31"/>
      <c r="V68" s="39">
        <v>10310</v>
      </c>
      <c r="W68" s="31"/>
      <c r="X68" s="36">
        <f t="shared" si="1"/>
        <v>21215630194</v>
      </c>
      <c r="Y68" s="31"/>
      <c r="Z68" s="37">
        <v>25135856190.900002</v>
      </c>
      <c r="AB68" s="25">
        <f>Z68/$AF$9</f>
        <v>2.1480748882576516E-2</v>
      </c>
    </row>
    <row r="69" spans="1:32" ht="18.75" x14ac:dyDescent="0.2">
      <c r="A69" s="113" t="s">
        <v>78</v>
      </c>
      <c r="B69" s="113"/>
      <c r="C69" s="113"/>
      <c r="E69" s="112">
        <v>0</v>
      </c>
      <c r="F69" s="112"/>
      <c r="G69" s="42"/>
      <c r="H69" s="38">
        <v>0</v>
      </c>
      <c r="I69" s="42"/>
      <c r="J69" s="38">
        <v>0</v>
      </c>
      <c r="K69" s="31"/>
      <c r="L69" s="38">
        <v>515000</v>
      </c>
      <c r="M69" s="31"/>
      <c r="N69" s="37">
        <v>8499312922</v>
      </c>
      <c r="O69" s="31"/>
      <c r="P69" s="38">
        <v>0</v>
      </c>
      <c r="Q69" s="31"/>
      <c r="R69" s="39">
        <v>0</v>
      </c>
      <c r="S69" s="31"/>
      <c r="T69" s="38">
        <v>515000</v>
      </c>
      <c r="U69" s="31"/>
      <c r="V69" s="39">
        <v>20260</v>
      </c>
      <c r="W69" s="31"/>
      <c r="X69" s="36">
        <f t="shared" si="1"/>
        <v>8499312922</v>
      </c>
      <c r="Y69" s="31"/>
      <c r="Z69" s="37">
        <v>10353245953</v>
      </c>
      <c r="AB69" s="25">
        <f t="shared" si="0"/>
        <v>8.8477382567321884E-3</v>
      </c>
    </row>
    <row r="70" spans="1:32" ht="18.75" x14ac:dyDescent="0.2">
      <c r="A70" s="114" t="s">
        <v>79</v>
      </c>
      <c r="B70" s="114"/>
      <c r="C70" s="114"/>
      <c r="D70" s="12"/>
      <c r="E70" s="112">
        <v>0</v>
      </c>
      <c r="F70" s="112"/>
      <c r="G70" s="42"/>
      <c r="H70" s="43">
        <v>0</v>
      </c>
      <c r="I70" s="42"/>
      <c r="J70" s="43">
        <v>0</v>
      </c>
      <c r="K70" s="31"/>
      <c r="L70" s="44">
        <v>100000</v>
      </c>
      <c r="M70" s="31"/>
      <c r="N70" s="45">
        <v>3709856793</v>
      </c>
      <c r="O70" s="31"/>
      <c r="P70" s="44">
        <v>0</v>
      </c>
      <c r="Q70" s="31"/>
      <c r="R70" s="46">
        <v>0</v>
      </c>
      <c r="S70" s="31"/>
      <c r="T70" s="44">
        <v>100000</v>
      </c>
      <c r="U70" s="31"/>
      <c r="V70" s="40">
        <v>45020</v>
      </c>
      <c r="W70" s="31"/>
      <c r="X70" s="36">
        <f t="shared" si="1"/>
        <v>3709856793</v>
      </c>
      <c r="Y70" s="31"/>
      <c r="Z70" s="45">
        <v>4467199540</v>
      </c>
      <c r="AB70" s="25">
        <f t="shared" si="0"/>
        <v>3.8176058455427321E-3</v>
      </c>
    </row>
    <row r="71" spans="1:32" s="19" customFormat="1" ht="21.75" thickBot="1" x14ac:dyDescent="0.25">
      <c r="A71" s="115"/>
      <c r="B71" s="115"/>
      <c r="C71" s="115"/>
      <c r="D71" s="115"/>
      <c r="E71" s="47"/>
      <c r="F71" s="48"/>
      <c r="G71" s="47"/>
      <c r="H71" s="49">
        <f>SUM(H9:H70)</f>
        <v>749318760266</v>
      </c>
      <c r="I71" s="47"/>
      <c r="J71" s="49">
        <f>SUM(J9:J70)</f>
        <v>994227710200.90833</v>
      </c>
      <c r="K71" s="47"/>
      <c r="L71" s="48"/>
      <c r="M71" s="47"/>
      <c r="N71" s="49">
        <f>SUM(N9:N70)</f>
        <v>64317599909</v>
      </c>
      <c r="O71" s="47"/>
      <c r="P71" s="48"/>
      <c r="Q71" s="47"/>
      <c r="R71" s="49">
        <f>SUM(R9:R70)</f>
        <v>96586128763</v>
      </c>
      <c r="S71" s="47"/>
      <c r="T71" s="48"/>
      <c r="U71" s="47"/>
      <c r="V71" s="50"/>
      <c r="W71" s="47"/>
      <c r="X71" s="51">
        <f>SUM(X9:X70)</f>
        <v>717050231412</v>
      </c>
      <c r="Y71" s="47"/>
      <c r="Z71" s="49">
        <f>SUM(Z9:Z70)</f>
        <v>1080960341335.0114</v>
      </c>
      <c r="AB71" s="26">
        <f>SUM(AB9:AB70)</f>
        <v>0.92377349185534852</v>
      </c>
    </row>
    <row r="72" spans="1:32" ht="13.5" thickTop="1" x14ac:dyDescent="0.2"/>
    <row r="73" spans="1:32" x14ac:dyDescent="0.2">
      <c r="H73" s="104"/>
      <c r="I73" s="104"/>
      <c r="J73" s="104"/>
      <c r="K73" s="104"/>
      <c r="L73" s="105"/>
      <c r="M73" s="104"/>
      <c r="N73" s="104"/>
      <c r="O73" s="104"/>
      <c r="P73" s="105"/>
      <c r="Q73" s="104"/>
      <c r="R73" s="104"/>
      <c r="S73" s="104"/>
      <c r="T73" s="105"/>
      <c r="U73" s="104"/>
      <c r="V73" s="104"/>
      <c r="W73" s="104"/>
      <c r="X73" s="104"/>
      <c r="Y73" s="104"/>
      <c r="Z73" s="104"/>
      <c r="AA73" s="104"/>
      <c r="AB73" s="104"/>
      <c r="AC73" s="52"/>
      <c r="AD73" s="52"/>
    </row>
    <row r="74" spans="1:32" x14ac:dyDescent="0.2">
      <c r="H74" s="52">
        <v>749318760266</v>
      </c>
      <c r="I74" s="52"/>
      <c r="J74" s="52">
        <v>994227710200.90833</v>
      </c>
      <c r="K74" s="52"/>
      <c r="L74" s="53"/>
      <c r="M74" s="52"/>
      <c r="N74" s="52"/>
      <c r="O74" s="52"/>
      <c r="P74" s="53"/>
      <c r="Q74" s="52"/>
      <c r="R74" s="52"/>
      <c r="S74" s="52"/>
      <c r="T74" s="53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</row>
    <row r="75" spans="1:32" x14ac:dyDescent="0.2">
      <c r="H75" s="52"/>
      <c r="I75" s="52"/>
      <c r="J75" s="52"/>
      <c r="K75" s="52"/>
      <c r="L75" s="53"/>
      <c r="M75" s="52"/>
      <c r="N75" s="52"/>
      <c r="O75" s="52"/>
      <c r="P75" s="53"/>
      <c r="Q75" s="52"/>
      <c r="R75" s="52"/>
      <c r="S75" s="52"/>
      <c r="T75" s="53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</row>
    <row r="76" spans="1:32" x14ac:dyDescent="0.2">
      <c r="H76" s="52"/>
      <c r="I76" s="52"/>
      <c r="J76" s="52"/>
      <c r="K76" s="52"/>
      <c r="L76" s="53"/>
      <c r="M76" s="52"/>
      <c r="N76" s="52"/>
      <c r="O76" s="52"/>
      <c r="P76" s="53"/>
      <c r="Q76" s="52"/>
      <c r="R76" s="52"/>
      <c r="S76" s="52"/>
      <c r="T76" s="53"/>
      <c r="U76" s="52"/>
      <c r="V76" s="52"/>
      <c r="W76" s="52"/>
      <c r="X76" s="54">
        <v>686157431412</v>
      </c>
      <c r="Y76" s="52"/>
      <c r="Z76" s="52"/>
      <c r="AA76" s="52"/>
      <c r="AB76" s="52"/>
      <c r="AC76" s="52"/>
      <c r="AD76" s="52"/>
      <c r="AE76" s="52"/>
      <c r="AF76" s="52"/>
    </row>
    <row r="77" spans="1:32" x14ac:dyDescent="0.2">
      <c r="H77" s="54">
        <f>H71-H74</f>
        <v>0</v>
      </c>
      <c r="I77" s="52"/>
      <c r="J77" s="54">
        <f>J71-J74</f>
        <v>0</v>
      </c>
      <c r="K77" s="52"/>
      <c r="L77" s="53"/>
      <c r="M77" s="52"/>
      <c r="N77" s="52"/>
      <c r="O77" s="52"/>
      <c r="P77" s="53"/>
      <c r="Q77" s="52"/>
      <c r="R77" s="52"/>
      <c r="S77" s="52"/>
      <c r="T77" s="53"/>
      <c r="U77" s="52"/>
      <c r="V77" s="52"/>
      <c r="W77" s="52"/>
      <c r="X77" s="54">
        <v>30892800000</v>
      </c>
      <c r="Y77" s="52"/>
      <c r="Z77" s="54">
        <v>686157431412</v>
      </c>
      <c r="AA77" s="52"/>
      <c r="AB77" s="52"/>
      <c r="AC77" s="52"/>
      <c r="AD77" s="52"/>
      <c r="AE77" s="52"/>
      <c r="AF77" s="52"/>
    </row>
    <row r="78" spans="1:32" x14ac:dyDescent="0.2">
      <c r="F78" s="24"/>
      <c r="H78" s="52"/>
      <c r="I78" s="52"/>
      <c r="J78" s="52"/>
      <c r="K78" s="52"/>
      <c r="L78" s="53"/>
      <c r="M78" s="52"/>
      <c r="N78" s="52"/>
      <c r="O78" s="52"/>
      <c r="P78" s="53"/>
      <c r="Q78" s="52"/>
      <c r="R78" s="52"/>
      <c r="S78" s="52"/>
      <c r="T78" s="53"/>
      <c r="U78" s="52"/>
      <c r="V78" s="52"/>
      <c r="W78" s="52"/>
      <c r="X78" s="52"/>
      <c r="Y78" s="52"/>
      <c r="Z78" s="54">
        <v>349936429603</v>
      </c>
      <c r="AA78" s="52"/>
      <c r="AB78" s="52"/>
      <c r="AC78" s="52"/>
      <c r="AD78" s="52"/>
      <c r="AE78" s="52"/>
      <c r="AF78" s="52"/>
    </row>
    <row r="79" spans="1:32" x14ac:dyDescent="0.2">
      <c r="H79" s="52"/>
      <c r="I79" s="52"/>
      <c r="J79" s="52"/>
      <c r="K79" s="52"/>
      <c r="L79" s="53"/>
      <c r="M79" s="52"/>
      <c r="N79" s="52"/>
      <c r="O79" s="52"/>
      <c r="P79" s="53"/>
      <c r="Q79" s="52"/>
      <c r="R79" s="52"/>
      <c r="S79" s="52"/>
      <c r="T79" s="53"/>
      <c r="U79" s="52"/>
      <c r="V79" s="52"/>
      <c r="W79" s="52"/>
      <c r="X79" s="54">
        <f>X77+X76</f>
        <v>717050231412</v>
      </c>
      <c r="Y79" s="52"/>
      <c r="Z79" s="54">
        <v>13973680320</v>
      </c>
      <c r="AA79" s="52"/>
      <c r="AB79" s="52"/>
      <c r="AC79" s="52"/>
      <c r="AD79" s="52"/>
      <c r="AE79" s="52"/>
      <c r="AF79" s="52"/>
    </row>
    <row r="80" spans="1:32" x14ac:dyDescent="0.2">
      <c r="H80" s="52"/>
      <c r="I80" s="52"/>
      <c r="J80" s="52"/>
      <c r="K80" s="52"/>
      <c r="L80" s="53"/>
      <c r="M80" s="52"/>
      <c r="N80" s="52"/>
      <c r="O80" s="52"/>
      <c r="P80" s="53"/>
      <c r="Q80" s="52"/>
      <c r="R80" s="52"/>
      <c r="S80" s="52"/>
      <c r="T80" s="53"/>
      <c r="U80" s="52"/>
      <c r="V80" s="52"/>
      <c r="W80" s="52"/>
      <c r="X80" s="52"/>
      <c r="Y80" s="52"/>
      <c r="Z80" s="54">
        <v>30892800000</v>
      </c>
      <c r="AA80" s="52"/>
      <c r="AB80" s="52"/>
      <c r="AC80" s="52"/>
      <c r="AD80" s="52"/>
      <c r="AE80" s="52"/>
      <c r="AF80" s="52"/>
    </row>
    <row r="81" spans="8:32" x14ac:dyDescent="0.2">
      <c r="H81" s="52"/>
      <c r="I81" s="52"/>
      <c r="J81" s="52"/>
      <c r="K81" s="52"/>
      <c r="L81" s="53"/>
      <c r="M81" s="52"/>
      <c r="N81" s="52"/>
      <c r="O81" s="52"/>
      <c r="P81" s="53"/>
      <c r="Q81" s="52"/>
      <c r="R81" s="52"/>
      <c r="S81" s="52"/>
      <c r="T81" s="53"/>
      <c r="U81" s="52"/>
      <c r="V81" s="52"/>
      <c r="W81" s="52"/>
      <c r="X81" s="52"/>
      <c r="Y81" s="52"/>
      <c r="Z81" s="54">
        <f>SUM(Z77:Z80)</f>
        <v>1080960341335</v>
      </c>
      <c r="AA81" s="52"/>
      <c r="AB81" s="52"/>
      <c r="AC81" s="52"/>
      <c r="AD81" s="52"/>
      <c r="AE81" s="52"/>
      <c r="AF81" s="52"/>
    </row>
    <row r="82" spans="8:32" x14ac:dyDescent="0.2">
      <c r="H82" s="52"/>
      <c r="I82" s="52"/>
      <c r="J82" s="52"/>
      <c r="K82" s="52"/>
      <c r="L82" s="53"/>
      <c r="M82" s="52"/>
      <c r="N82" s="52"/>
      <c r="O82" s="52"/>
      <c r="P82" s="53"/>
      <c r="Q82" s="52"/>
      <c r="R82" s="52"/>
      <c r="S82" s="52"/>
      <c r="T82" s="53"/>
      <c r="U82" s="52"/>
      <c r="V82" s="52"/>
      <c r="W82" s="52"/>
      <c r="X82" s="54">
        <f>X79-X71</f>
        <v>0</v>
      </c>
      <c r="Y82" s="52"/>
      <c r="Z82" s="52"/>
      <c r="AA82" s="52"/>
      <c r="AB82" s="52"/>
      <c r="AC82" s="52"/>
      <c r="AD82" s="52"/>
      <c r="AE82" s="52"/>
      <c r="AF82" s="52"/>
    </row>
    <row r="83" spans="8:32" x14ac:dyDescent="0.2">
      <c r="H83" s="52"/>
      <c r="I83" s="52"/>
      <c r="J83" s="52"/>
      <c r="K83" s="52"/>
      <c r="L83" s="53"/>
      <c r="M83" s="52"/>
      <c r="N83" s="52"/>
      <c r="O83" s="52"/>
      <c r="P83" s="53"/>
      <c r="Q83" s="52"/>
      <c r="R83" s="52"/>
      <c r="S83" s="52"/>
      <c r="T83" s="53"/>
      <c r="U83" s="52"/>
      <c r="V83" s="52"/>
      <c r="W83" s="52"/>
      <c r="X83" s="52"/>
      <c r="Y83" s="52"/>
      <c r="Z83" s="54">
        <f>Z81-Z71</f>
        <v>-1.13525390625E-2</v>
      </c>
      <c r="AA83" s="52"/>
      <c r="AB83" s="52"/>
      <c r="AC83" s="52"/>
      <c r="AD83" s="52"/>
      <c r="AE83" s="52"/>
      <c r="AF83" s="52"/>
    </row>
    <row r="84" spans="8:32" x14ac:dyDescent="0.2">
      <c r="H84" s="52"/>
      <c r="I84" s="52"/>
      <c r="J84" s="52"/>
      <c r="K84" s="52"/>
      <c r="L84" s="53"/>
      <c r="M84" s="52"/>
      <c r="N84" s="52"/>
      <c r="O84" s="52"/>
      <c r="P84" s="53"/>
      <c r="Q84" s="52"/>
      <c r="R84" s="52"/>
      <c r="S84" s="52"/>
      <c r="T84" s="53"/>
      <c r="U84" s="52"/>
      <c r="V84" s="52"/>
      <c r="W84" s="52"/>
      <c r="X84" s="52"/>
      <c r="Y84" s="52"/>
      <c r="Z84" s="54">
        <f>Z81-Z71</f>
        <v>-1.13525390625E-2</v>
      </c>
      <c r="AA84" s="52"/>
      <c r="AB84" s="52"/>
      <c r="AC84" s="52"/>
      <c r="AD84" s="52"/>
      <c r="AE84" s="52"/>
      <c r="AF84" s="52"/>
    </row>
    <row r="85" spans="8:32" x14ac:dyDescent="0.2">
      <c r="H85" s="52"/>
      <c r="I85" s="52"/>
      <c r="J85" s="52"/>
      <c r="K85" s="52"/>
      <c r="L85" s="53"/>
      <c r="M85" s="52"/>
      <c r="N85" s="52"/>
      <c r="O85" s="52"/>
      <c r="P85" s="53"/>
      <c r="Q85" s="52"/>
      <c r="R85" s="52"/>
      <c r="S85" s="52"/>
      <c r="T85" s="53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</row>
    <row r="86" spans="8:32" x14ac:dyDescent="0.2">
      <c r="H86" s="52"/>
      <c r="I86" s="52"/>
      <c r="J86" s="52"/>
      <c r="K86" s="52"/>
      <c r="L86" s="53"/>
      <c r="M86" s="52"/>
      <c r="N86" s="52"/>
      <c r="O86" s="52"/>
      <c r="P86" s="53"/>
      <c r="Q86" s="52"/>
      <c r="R86" s="52"/>
      <c r="S86" s="52"/>
      <c r="T86" s="53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</row>
    <row r="87" spans="8:32" x14ac:dyDescent="0.2">
      <c r="H87" s="52"/>
      <c r="I87" s="52"/>
      <c r="J87" s="52"/>
      <c r="K87" s="52"/>
      <c r="L87" s="53"/>
      <c r="M87" s="52"/>
      <c r="N87" s="52"/>
      <c r="O87" s="52"/>
      <c r="P87" s="53"/>
      <c r="Q87" s="52"/>
      <c r="R87" s="52"/>
      <c r="S87" s="52"/>
      <c r="T87" s="53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</row>
    <row r="88" spans="8:32" x14ac:dyDescent="0.2">
      <c r="H88" s="52"/>
      <c r="I88" s="52"/>
      <c r="J88" s="52"/>
      <c r="K88" s="52"/>
      <c r="L88" s="53"/>
      <c r="M88" s="52"/>
      <c r="N88" s="52"/>
      <c r="O88" s="52"/>
      <c r="P88" s="53"/>
      <c r="Q88" s="52"/>
      <c r="R88" s="52"/>
      <c r="S88" s="52"/>
      <c r="T88" s="53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</row>
    <row r="89" spans="8:32" x14ac:dyDescent="0.2">
      <c r="H89" s="52"/>
      <c r="I89" s="52"/>
      <c r="J89" s="52"/>
      <c r="K89" s="52"/>
      <c r="L89" s="53"/>
      <c r="M89" s="52"/>
      <c r="N89" s="52"/>
      <c r="O89" s="52"/>
      <c r="P89" s="53"/>
      <c r="Q89" s="52"/>
      <c r="R89" s="52"/>
      <c r="S89" s="52"/>
      <c r="T89" s="53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</row>
    <row r="90" spans="8:32" x14ac:dyDescent="0.2">
      <c r="H90" s="52"/>
      <c r="I90" s="52"/>
      <c r="J90" s="52"/>
      <c r="K90" s="52"/>
      <c r="L90" s="53"/>
      <c r="M90" s="52"/>
      <c r="N90" s="52"/>
      <c r="O90" s="52"/>
      <c r="P90" s="53"/>
      <c r="Q90" s="52"/>
      <c r="R90" s="52"/>
      <c r="S90" s="52"/>
      <c r="T90" s="53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</row>
    <row r="91" spans="8:32" x14ac:dyDescent="0.2">
      <c r="H91" s="52"/>
      <c r="I91" s="52"/>
      <c r="J91" s="52"/>
      <c r="K91" s="52"/>
      <c r="L91" s="53"/>
      <c r="M91" s="52"/>
      <c r="N91" s="52"/>
      <c r="O91" s="52"/>
      <c r="P91" s="53"/>
      <c r="Q91" s="52"/>
      <c r="R91" s="52"/>
      <c r="S91" s="52"/>
      <c r="T91" s="53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</row>
    <row r="92" spans="8:32" x14ac:dyDescent="0.2">
      <c r="H92" s="52"/>
      <c r="I92" s="52"/>
      <c r="J92" s="52"/>
      <c r="K92" s="52"/>
      <c r="L92" s="53"/>
      <c r="M92" s="52"/>
      <c r="N92" s="52"/>
      <c r="O92" s="52"/>
      <c r="P92" s="53"/>
      <c r="Q92" s="52"/>
      <c r="R92" s="52"/>
      <c r="S92" s="52"/>
      <c r="T92" s="53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</row>
    <row r="93" spans="8:32" x14ac:dyDescent="0.2">
      <c r="H93" s="52"/>
      <c r="I93" s="52"/>
      <c r="J93" s="52"/>
      <c r="K93" s="52"/>
      <c r="L93" s="53"/>
      <c r="M93" s="52"/>
      <c r="N93" s="52"/>
      <c r="O93" s="52"/>
      <c r="P93" s="53"/>
      <c r="Q93" s="52"/>
      <c r="R93" s="52"/>
      <c r="S93" s="52"/>
      <c r="T93" s="53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</row>
    <row r="94" spans="8:32" x14ac:dyDescent="0.2">
      <c r="H94" s="52"/>
      <c r="I94" s="52"/>
      <c r="J94" s="52"/>
      <c r="K94" s="52"/>
      <c r="L94" s="53"/>
      <c r="M94" s="52"/>
      <c r="N94" s="52"/>
      <c r="O94" s="52"/>
      <c r="P94" s="53"/>
      <c r="Q94" s="52"/>
      <c r="R94" s="52"/>
      <c r="S94" s="52"/>
      <c r="T94" s="53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</row>
    <row r="95" spans="8:32" x14ac:dyDescent="0.2">
      <c r="H95" s="52"/>
      <c r="I95" s="52"/>
      <c r="J95" s="52"/>
      <c r="K95" s="52"/>
      <c r="L95" s="53"/>
      <c r="M95" s="52"/>
      <c r="N95" s="52"/>
      <c r="O95" s="52"/>
      <c r="P95" s="53"/>
      <c r="Q95" s="52"/>
      <c r="R95" s="52"/>
      <c r="S95" s="52"/>
      <c r="T95" s="53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spans="8:32" x14ac:dyDescent="0.2">
      <c r="H96" s="52"/>
      <c r="I96" s="52"/>
      <c r="J96" s="52"/>
      <c r="K96" s="52"/>
      <c r="L96" s="53"/>
      <c r="M96" s="52"/>
      <c r="N96" s="52"/>
      <c r="O96" s="52"/>
      <c r="P96" s="53"/>
      <c r="Q96" s="52"/>
      <c r="R96" s="52"/>
      <c r="S96" s="52"/>
      <c r="T96" s="53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8:32" x14ac:dyDescent="0.2">
      <c r="H97" s="52"/>
      <c r="I97" s="52"/>
      <c r="J97" s="52"/>
      <c r="K97" s="52"/>
      <c r="L97" s="53"/>
      <c r="M97" s="52"/>
      <c r="N97" s="52"/>
      <c r="O97" s="52"/>
      <c r="P97" s="53"/>
      <c r="Q97" s="52"/>
      <c r="R97" s="52"/>
      <c r="S97" s="52"/>
      <c r="T97" s="53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</row>
    <row r="98" spans="8:32" x14ac:dyDescent="0.2">
      <c r="H98" s="52"/>
      <c r="I98" s="52"/>
      <c r="J98" s="52"/>
      <c r="K98" s="52"/>
      <c r="L98" s="53"/>
      <c r="M98" s="52"/>
      <c r="N98" s="52"/>
      <c r="O98" s="52"/>
      <c r="P98" s="53"/>
      <c r="Q98" s="52"/>
      <c r="R98" s="52"/>
      <c r="S98" s="52"/>
      <c r="T98" s="53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</row>
    <row r="99" spans="8:32" x14ac:dyDescent="0.2">
      <c r="H99" s="52"/>
      <c r="I99" s="52"/>
      <c r="J99" s="52"/>
      <c r="K99" s="52"/>
      <c r="L99" s="53"/>
      <c r="M99" s="52"/>
      <c r="N99" s="52"/>
      <c r="O99" s="52"/>
      <c r="P99" s="53"/>
      <c r="Q99" s="52"/>
      <c r="R99" s="52"/>
      <c r="S99" s="52"/>
      <c r="T99" s="53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</row>
  </sheetData>
  <mergeCells count="13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67:C67"/>
    <mergeCell ref="A68:C68"/>
    <mergeCell ref="A69:C69"/>
    <mergeCell ref="A70:C70"/>
    <mergeCell ref="A71:D71"/>
    <mergeCell ref="A62:C62"/>
    <mergeCell ref="A63:C63"/>
    <mergeCell ref="A64:C64"/>
    <mergeCell ref="A65:C65"/>
    <mergeCell ref="A66:C66"/>
    <mergeCell ref="E16:F16"/>
    <mergeCell ref="E15:F15"/>
    <mergeCell ref="E14:F14"/>
    <mergeCell ref="E13:F13"/>
    <mergeCell ref="E12:F12"/>
    <mergeCell ref="E21:F21"/>
    <mergeCell ref="E20:F20"/>
    <mergeCell ref="E19:F19"/>
    <mergeCell ref="E18:F18"/>
    <mergeCell ref="E17:F17"/>
    <mergeCell ref="E26:F26"/>
    <mergeCell ref="E25:F25"/>
    <mergeCell ref="E24:F24"/>
    <mergeCell ref="E23:F23"/>
    <mergeCell ref="E22:F22"/>
    <mergeCell ref="E31:F31"/>
    <mergeCell ref="E30:F30"/>
    <mergeCell ref="E29:F29"/>
    <mergeCell ref="E28:F28"/>
    <mergeCell ref="E27:F27"/>
    <mergeCell ref="E36:F36"/>
    <mergeCell ref="E35:F35"/>
    <mergeCell ref="E34:F34"/>
    <mergeCell ref="E33:F33"/>
    <mergeCell ref="E32:F32"/>
    <mergeCell ref="E41:F41"/>
    <mergeCell ref="E40:F40"/>
    <mergeCell ref="E39:F39"/>
    <mergeCell ref="E38:F38"/>
    <mergeCell ref="E37:F37"/>
    <mergeCell ref="E46:F46"/>
    <mergeCell ref="E45:F45"/>
    <mergeCell ref="E44:F44"/>
    <mergeCell ref="E43:F43"/>
    <mergeCell ref="E42:F42"/>
    <mergeCell ref="E51:F51"/>
    <mergeCell ref="E50:F50"/>
    <mergeCell ref="E49:F49"/>
    <mergeCell ref="E48:F48"/>
    <mergeCell ref="E47:F47"/>
    <mergeCell ref="E56:F56"/>
    <mergeCell ref="E55:F55"/>
    <mergeCell ref="E54:F54"/>
    <mergeCell ref="E53:F53"/>
    <mergeCell ref="E52:F52"/>
    <mergeCell ref="E61:F61"/>
    <mergeCell ref="E60:F60"/>
    <mergeCell ref="E59:F59"/>
    <mergeCell ref="E58:F58"/>
    <mergeCell ref="E57:F57"/>
    <mergeCell ref="E66:F66"/>
    <mergeCell ref="E65:F65"/>
    <mergeCell ref="E64:F64"/>
    <mergeCell ref="E63:F63"/>
    <mergeCell ref="E62:F62"/>
    <mergeCell ref="E70:F70"/>
    <mergeCell ref="E69:F69"/>
    <mergeCell ref="E68:F68"/>
    <mergeCell ref="E67:F67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8" sqref="A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5" spans="1:25" ht="24" x14ac:dyDescent="0.2">
      <c r="A5" s="119" t="s">
        <v>252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</row>
    <row r="7" spans="1:25" ht="21" x14ac:dyDescent="0.2">
      <c r="E7" s="120" t="s">
        <v>136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Y7" s="2" t="s">
        <v>137</v>
      </c>
    </row>
    <row r="8" spans="1:25" ht="42" x14ac:dyDescent="0.2">
      <c r="A8" s="29"/>
      <c r="C8" s="2" t="s">
        <v>253</v>
      </c>
      <c r="E8" s="10" t="s">
        <v>84</v>
      </c>
      <c r="F8" s="3"/>
      <c r="G8" s="10" t="s">
        <v>12</v>
      </c>
      <c r="H8" s="3"/>
      <c r="I8" s="10" t="s">
        <v>83</v>
      </c>
      <c r="J8" s="3"/>
      <c r="K8" s="10" t="s">
        <v>254</v>
      </c>
      <c r="L8" s="3"/>
      <c r="M8" s="10" t="s">
        <v>255</v>
      </c>
      <c r="N8" s="3"/>
      <c r="O8" s="10" t="s">
        <v>256</v>
      </c>
      <c r="P8" s="3"/>
      <c r="Q8" s="10" t="s">
        <v>257</v>
      </c>
      <c r="R8" s="3"/>
      <c r="S8" s="10" t="s">
        <v>258</v>
      </c>
      <c r="T8" s="3"/>
      <c r="U8" s="10" t="s">
        <v>259</v>
      </c>
      <c r="V8" s="3"/>
      <c r="W8" s="10" t="s">
        <v>260</v>
      </c>
      <c r="Y8" s="10" t="s">
        <v>260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94"/>
  <sheetViews>
    <sheetView rightToLeft="1" workbookViewId="0">
      <selection activeCell="Q67" sqref="Q67:R67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8.140625" bestFit="1" customWidth="1"/>
    <col min="8" max="8" width="1.28515625" customWidth="1"/>
    <col min="9" max="9" width="17.5703125" bestFit="1" customWidth="1"/>
    <col min="10" max="10" width="1.28515625" customWidth="1"/>
    <col min="11" max="11" width="13" bestFit="1" customWidth="1"/>
    <col min="12" max="12" width="1.28515625" customWidth="1"/>
    <col min="13" max="13" width="18.7109375" bestFit="1" customWidth="1"/>
    <col min="14" max="14" width="1.28515625" customWidth="1"/>
    <col min="15" max="15" width="18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  <col min="21" max="21" width="14.42578125" bestFit="1" customWidth="1"/>
    <col min="22" max="22" width="13.42578125" bestFit="1" customWidth="1"/>
  </cols>
  <sheetData>
    <row r="1" spans="1:21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1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21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5" spans="1:21" ht="24" x14ac:dyDescent="0.2">
      <c r="A5" s="119" t="s">
        <v>261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21" ht="21" x14ac:dyDescent="0.2">
      <c r="A6" s="115"/>
      <c r="C6" s="120" t="s">
        <v>136</v>
      </c>
      <c r="D6" s="120"/>
      <c r="E6" s="120"/>
      <c r="F6" s="120"/>
      <c r="G6" s="120"/>
      <c r="H6" s="120"/>
      <c r="I6" s="115"/>
      <c r="K6" s="120" t="s">
        <v>137</v>
      </c>
      <c r="L6" s="120"/>
      <c r="M6" s="120"/>
      <c r="N6" s="120"/>
      <c r="O6" s="120"/>
      <c r="P6" s="120"/>
      <c r="Q6" s="115"/>
      <c r="R6" s="115"/>
    </row>
    <row r="7" spans="1:21" ht="42" x14ac:dyDescent="0.2">
      <c r="A7" s="115"/>
      <c r="C7" s="10" t="s">
        <v>12</v>
      </c>
      <c r="D7" s="3"/>
      <c r="E7" s="10" t="s">
        <v>14</v>
      </c>
      <c r="F7" s="3"/>
      <c r="G7" s="10" t="s">
        <v>250</v>
      </c>
      <c r="H7" s="3"/>
      <c r="I7" s="60" t="s">
        <v>262</v>
      </c>
      <c r="K7" s="10" t="s">
        <v>12</v>
      </c>
      <c r="L7" s="3"/>
      <c r="M7" s="10" t="s">
        <v>14</v>
      </c>
      <c r="N7" s="3"/>
      <c r="O7" s="10" t="s">
        <v>250</v>
      </c>
      <c r="P7" s="3"/>
      <c r="Q7" s="131" t="s">
        <v>262</v>
      </c>
      <c r="R7" s="131"/>
    </row>
    <row r="8" spans="1:21" ht="18.75" x14ac:dyDescent="0.2">
      <c r="A8" s="11" t="s">
        <v>74</v>
      </c>
      <c r="C8" s="34">
        <v>3482565</v>
      </c>
      <c r="D8" s="31"/>
      <c r="E8" s="32">
        <v>25606327764</v>
      </c>
      <c r="F8" s="31"/>
      <c r="G8" s="32">
        <v>21044876664</v>
      </c>
      <c r="H8" s="31"/>
      <c r="I8" s="36">
        <f>E8-G8</f>
        <v>4561451100</v>
      </c>
      <c r="J8" s="31"/>
      <c r="K8" s="33">
        <v>3482565</v>
      </c>
      <c r="L8" s="31"/>
      <c r="M8" s="32">
        <v>25606327764</v>
      </c>
      <c r="N8" s="31"/>
      <c r="O8" s="32">
        <v>15807289010</v>
      </c>
      <c r="P8" s="31"/>
      <c r="Q8" s="129">
        <f>M8-O8</f>
        <v>9799038754</v>
      </c>
      <c r="R8" s="129"/>
    </row>
    <row r="9" spans="1:21" ht="18.75" x14ac:dyDescent="0.2">
      <c r="A9" s="6" t="s">
        <v>45</v>
      </c>
      <c r="C9" s="39">
        <v>595000</v>
      </c>
      <c r="D9" s="31"/>
      <c r="E9" s="37">
        <v>26686109380</v>
      </c>
      <c r="F9" s="31"/>
      <c r="G9" s="37">
        <v>21106823237</v>
      </c>
      <c r="H9" s="31"/>
      <c r="I9" s="36">
        <f t="shared" ref="I9:I66" si="0">E9-G9</f>
        <v>5579286143</v>
      </c>
      <c r="J9" s="31"/>
      <c r="K9" s="38">
        <v>595000</v>
      </c>
      <c r="L9" s="31"/>
      <c r="M9" s="37">
        <v>26686109380</v>
      </c>
      <c r="N9" s="31"/>
      <c r="O9" s="37">
        <v>11029405607</v>
      </c>
      <c r="P9" s="31"/>
      <c r="Q9" s="129">
        <f t="shared" ref="Q9:Q66" si="1">M9-O9</f>
        <v>15656703773</v>
      </c>
      <c r="R9" s="129"/>
    </row>
    <row r="10" spans="1:21" ht="18.75" x14ac:dyDescent="0.2">
      <c r="A10" s="6" t="s">
        <v>44</v>
      </c>
      <c r="C10" s="39">
        <v>650000</v>
      </c>
      <c r="D10" s="31"/>
      <c r="E10" s="37">
        <v>31249062975</v>
      </c>
      <c r="F10" s="31"/>
      <c r="G10" s="37">
        <v>25882866815</v>
      </c>
      <c r="H10" s="31"/>
      <c r="I10" s="36">
        <f t="shared" si="0"/>
        <v>5366196160</v>
      </c>
      <c r="J10" s="31"/>
      <c r="K10" s="38">
        <v>650000</v>
      </c>
      <c r="L10" s="31"/>
      <c r="M10" s="37">
        <v>31249062975</v>
      </c>
      <c r="N10" s="31"/>
      <c r="O10" s="37">
        <v>20168699200</v>
      </c>
      <c r="P10" s="31"/>
      <c r="Q10" s="129">
        <f t="shared" si="1"/>
        <v>11080363775</v>
      </c>
      <c r="R10" s="129"/>
    </row>
    <row r="11" spans="1:21" ht="18.75" x14ac:dyDescent="0.2">
      <c r="A11" s="6" t="s">
        <v>57</v>
      </c>
      <c r="C11" s="39">
        <v>1744082</v>
      </c>
      <c r="D11" s="31"/>
      <c r="E11" s="37">
        <v>19659618796</v>
      </c>
      <c r="F11" s="31"/>
      <c r="G11" s="37">
        <v>23172737295</v>
      </c>
      <c r="H11" s="31"/>
      <c r="I11" s="36">
        <f t="shared" si="0"/>
        <v>-3513118499</v>
      </c>
      <c r="J11" s="31"/>
      <c r="K11" s="38">
        <v>1744082</v>
      </c>
      <c r="L11" s="31"/>
      <c r="M11" s="37">
        <v>19659618796</v>
      </c>
      <c r="N11" s="31"/>
      <c r="O11" s="37">
        <v>25086461666</v>
      </c>
      <c r="P11" s="31"/>
      <c r="Q11" s="129">
        <f t="shared" si="1"/>
        <v>-5426842870</v>
      </c>
      <c r="R11" s="129"/>
    </row>
    <row r="12" spans="1:21" ht="18.75" x14ac:dyDescent="0.2">
      <c r="A12" s="6" t="s">
        <v>67</v>
      </c>
      <c r="C12" s="39">
        <v>2000000</v>
      </c>
      <c r="D12" s="31"/>
      <c r="E12" s="37">
        <v>22961127800</v>
      </c>
      <c r="F12" s="31"/>
      <c r="G12" s="37">
        <v>21967419613</v>
      </c>
      <c r="H12" s="31"/>
      <c r="I12" s="36">
        <f t="shared" si="0"/>
        <v>993708187</v>
      </c>
      <c r="J12" s="31"/>
      <c r="K12" s="38">
        <v>2000000</v>
      </c>
      <c r="L12" s="31"/>
      <c r="M12" s="37">
        <v>22961127800</v>
      </c>
      <c r="N12" s="31"/>
      <c r="O12" s="37">
        <v>12365122375</v>
      </c>
      <c r="P12" s="31"/>
      <c r="Q12" s="129">
        <f t="shared" si="1"/>
        <v>10596005425</v>
      </c>
      <c r="R12" s="129"/>
      <c r="U12" s="31"/>
    </row>
    <row r="13" spans="1:21" ht="18.75" x14ac:dyDescent="0.2">
      <c r="A13" s="6" t="s">
        <v>47</v>
      </c>
      <c r="C13" s="39">
        <v>1200000</v>
      </c>
      <c r="D13" s="31"/>
      <c r="E13" s="37">
        <v>45711894360</v>
      </c>
      <c r="F13" s="31"/>
      <c r="G13" s="37">
        <v>34697697360</v>
      </c>
      <c r="H13" s="31"/>
      <c r="I13" s="36">
        <f t="shared" si="0"/>
        <v>11014197000</v>
      </c>
      <c r="J13" s="31"/>
      <c r="K13" s="38">
        <v>1200000</v>
      </c>
      <c r="L13" s="31"/>
      <c r="M13" s="37">
        <v>45711894360</v>
      </c>
      <c r="N13" s="31"/>
      <c r="O13" s="37">
        <v>29387285787</v>
      </c>
      <c r="P13" s="31"/>
      <c r="Q13" s="129">
        <f t="shared" si="1"/>
        <v>16324608573</v>
      </c>
      <c r="R13" s="129"/>
    </row>
    <row r="14" spans="1:21" ht="18.75" x14ac:dyDescent="0.2">
      <c r="A14" s="6" t="s">
        <v>60</v>
      </c>
      <c r="C14" s="39">
        <v>3750000</v>
      </c>
      <c r="D14" s="31"/>
      <c r="E14" s="37">
        <v>15870118312</v>
      </c>
      <c r="F14" s="31"/>
      <c r="G14" s="37">
        <v>12513765037</v>
      </c>
      <c r="H14" s="31"/>
      <c r="I14" s="36">
        <f t="shared" si="0"/>
        <v>3356353275</v>
      </c>
      <c r="J14" s="31"/>
      <c r="K14" s="38">
        <v>3750000</v>
      </c>
      <c r="L14" s="31"/>
      <c r="M14" s="37">
        <v>15870118312</v>
      </c>
      <c r="N14" s="31"/>
      <c r="O14" s="37">
        <v>11808212130</v>
      </c>
      <c r="P14" s="31"/>
      <c r="Q14" s="129">
        <f t="shared" si="1"/>
        <v>4061906182</v>
      </c>
      <c r="R14" s="129"/>
    </row>
    <row r="15" spans="1:21" ht="18.75" x14ac:dyDescent="0.2">
      <c r="A15" s="6" t="s">
        <v>69</v>
      </c>
      <c r="C15" s="39">
        <v>13404</v>
      </c>
      <c r="D15" s="31"/>
      <c r="E15" s="37">
        <v>605167612</v>
      </c>
      <c r="F15" s="31"/>
      <c r="G15" s="37">
        <v>498764515</v>
      </c>
      <c r="H15" s="31"/>
      <c r="I15" s="36">
        <f t="shared" si="0"/>
        <v>106403097</v>
      </c>
      <c r="J15" s="31"/>
      <c r="K15" s="38">
        <v>13404</v>
      </c>
      <c r="L15" s="31"/>
      <c r="M15" s="37">
        <v>605167612</v>
      </c>
      <c r="N15" s="31"/>
      <c r="O15" s="37">
        <v>472249210</v>
      </c>
      <c r="P15" s="31"/>
      <c r="Q15" s="129">
        <f t="shared" si="1"/>
        <v>132918402</v>
      </c>
      <c r="R15" s="129"/>
    </row>
    <row r="16" spans="1:21" ht="18.75" x14ac:dyDescent="0.2">
      <c r="A16" s="6" t="s">
        <v>55</v>
      </c>
      <c r="C16" s="39">
        <v>4960000</v>
      </c>
      <c r="D16" s="31"/>
      <c r="E16" s="37">
        <v>65802583504</v>
      </c>
      <c r="F16" s="31"/>
      <c r="G16" s="37">
        <v>65569201600</v>
      </c>
      <c r="H16" s="31"/>
      <c r="I16" s="36">
        <f t="shared" si="0"/>
        <v>233381904</v>
      </c>
      <c r="J16" s="31"/>
      <c r="K16" s="38">
        <v>4960000</v>
      </c>
      <c r="L16" s="31"/>
      <c r="M16" s="37">
        <v>65802583504</v>
      </c>
      <c r="N16" s="31"/>
      <c r="O16" s="37">
        <v>34155558000</v>
      </c>
      <c r="P16" s="31"/>
      <c r="Q16" s="129">
        <f t="shared" si="1"/>
        <v>31647025504</v>
      </c>
      <c r="R16" s="129"/>
    </row>
    <row r="17" spans="1:18" ht="18.75" x14ac:dyDescent="0.2">
      <c r="A17" s="6" t="s">
        <v>38</v>
      </c>
      <c r="C17" s="39">
        <v>400000</v>
      </c>
      <c r="D17" s="31"/>
      <c r="E17" s="37">
        <v>2381448000</v>
      </c>
      <c r="F17" s="31"/>
      <c r="G17" s="37">
        <v>1952787360</v>
      </c>
      <c r="H17" s="31"/>
      <c r="I17" s="36">
        <f t="shared" si="0"/>
        <v>428660640</v>
      </c>
      <c r="J17" s="31"/>
      <c r="K17" s="38">
        <v>400000</v>
      </c>
      <c r="L17" s="31"/>
      <c r="M17" s="37">
        <v>2381448000</v>
      </c>
      <c r="N17" s="31"/>
      <c r="O17" s="37">
        <v>1782852949</v>
      </c>
      <c r="P17" s="31"/>
      <c r="Q17" s="129">
        <f t="shared" si="1"/>
        <v>598595051</v>
      </c>
      <c r="R17" s="129"/>
    </row>
    <row r="18" spans="1:18" ht="18.75" x14ac:dyDescent="0.2">
      <c r="A18" s="6" t="s">
        <v>32</v>
      </c>
      <c r="C18" s="39">
        <v>4000000</v>
      </c>
      <c r="D18" s="31"/>
      <c r="E18" s="37">
        <v>12720901400</v>
      </c>
      <c r="F18" s="31"/>
      <c r="G18" s="37">
        <v>10291824440</v>
      </c>
      <c r="H18" s="31"/>
      <c r="I18" s="36">
        <f t="shared" si="0"/>
        <v>2429076960</v>
      </c>
      <c r="J18" s="31"/>
      <c r="K18" s="38">
        <v>4000000</v>
      </c>
      <c r="L18" s="31"/>
      <c r="M18" s="37">
        <v>12720901400</v>
      </c>
      <c r="N18" s="31"/>
      <c r="O18" s="37">
        <f>14046504299+9</f>
        <v>14046504308</v>
      </c>
      <c r="P18" s="31"/>
      <c r="Q18" s="129">
        <f t="shared" si="1"/>
        <v>-1325602908</v>
      </c>
      <c r="R18" s="129"/>
    </row>
    <row r="19" spans="1:18" ht="18.75" x14ac:dyDescent="0.2">
      <c r="A19" s="6" t="s">
        <v>31</v>
      </c>
      <c r="C19" s="39">
        <v>50000</v>
      </c>
      <c r="D19" s="31"/>
      <c r="E19" s="37">
        <v>1706704400</v>
      </c>
      <c r="F19" s="31"/>
      <c r="G19" s="37">
        <v>1426388125</v>
      </c>
      <c r="H19" s="31"/>
      <c r="I19" s="36">
        <f t="shared" si="0"/>
        <v>280316275</v>
      </c>
      <c r="J19" s="31"/>
      <c r="K19" s="38">
        <v>50000</v>
      </c>
      <c r="L19" s="31"/>
      <c r="M19" s="37">
        <v>1706704400</v>
      </c>
      <c r="N19" s="31"/>
      <c r="O19" s="37">
        <v>1398768925</v>
      </c>
      <c r="P19" s="31"/>
      <c r="Q19" s="129">
        <f t="shared" si="1"/>
        <v>307935475</v>
      </c>
      <c r="R19" s="129"/>
    </row>
    <row r="20" spans="1:18" ht="18.75" x14ac:dyDescent="0.2">
      <c r="A20" s="6" t="s">
        <v>52</v>
      </c>
      <c r="C20" s="39">
        <v>1200000</v>
      </c>
      <c r="D20" s="31"/>
      <c r="E20" s="37">
        <v>10645072560</v>
      </c>
      <c r="F20" s="31"/>
      <c r="G20" s="37">
        <v>9752029560</v>
      </c>
      <c r="H20" s="31"/>
      <c r="I20" s="36">
        <f t="shared" si="0"/>
        <v>893043000</v>
      </c>
      <c r="J20" s="31"/>
      <c r="K20" s="38">
        <v>1200000</v>
      </c>
      <c r="L20" s="31"/>
      <c r="M20" s="37">
        <v>10645072560</v>
      </c>
      <c r="N20" s="31"/>
      <c r="O20" s="37">
        <v>12046928609</v>
      </c>
      <c r="P20" s="31"/>
      <c r="Q20" s="129">
        <f t="shared" si="1"/>
        <v>-1401856049</v>
      </c>
      <c r="R20" s="129"/>
    </row>
    <row r="21" spans="1:18" ht="18.75" x14ac:dyDescent="0.2">
      <c r="A21" s="6" t="s">
        <v>33</v>
      </c>
      <c r="C21" s="39">
        <v>50000</v>
      </c>
      <c r="D21" s="31"/>
      <c r="E21" s="37">
        <v>19595347960</v>
      </c>
      <c r="F21" s="31"/>
      <c r="G21" s="37">
        <v>14827986745</v>
      </c>
      <c r="H21" s="31"/>
      <c r="I21" s="36">
        <f t="shared" si="0"/>
        <v>4767361215</v>
      </c>
      <c r="J21" s="31"/>
      <c r="K21" s="38">
        <v>50000</v>
      </c>
      <c r="L21" s="31"/>
      <c r="M21" s="37">
        <v>19595347960</v>
      </c>
      <c r="N21" s="31"/>
      <c r="O21" s="37">
        <v>13761258598</v>
      </c>
      <c r="P21" s="31"/>
      <c r="Q21" s="129">
        <f t="shared" si="1"/>
        <v>5834089362</v>
      </c>
      <c r="R21" s="129"/>
    </row>
    <row r="22" spans="1:18" ht="18.75" x14ac:dyDescent="0.2">
      <c r="A22" s="6" t="s">
        <v>56</v>
      </c>
      <c r="C22" s="39">
        <v>144172</v>
      </c>
      <c r="D22" s="31"/>
      <c r="E22" s="37">
        <v>19812040160</v>
      </c>
      <c r="F22" s="31"/>
      <c r="G22" s="37">
        <v>19415770745</v>
      </c>
      <c r="H22" s="31"/>
      <c r="I22" s="36">
        <f t="shared" si="0"/>
        <v>396269415</v>
      </c>
      <c r="J22" s="31"/>
      <c r="K22" s="38">
        <v>144172</v>
      </c>
      <c r="L22" s="31"/>
      <c r="M22" s="37">
        <v>19812040160</v>
      </c>
      <c r="N22" s="31"/>
      <c r="O22" s="37">
        <v>8471300980</v>
      </c>
      <c r="P22" s="31"/>
      <c r="Q22" s="129">
        <f t="shared" si="1"/>
        <v>11340739180</v>
      </c>
      <c r="R22" s="129"/>
    </row>
    <row r="23" spans="1:18" ht="18.75" x14ac:dyDescent="0.2">
      <c r="A23" s="6" t="s">
        <v>20</v>
      </c>
      <c r="C23" s="39">
        <v>40000000</v>
      </c>
      <c r="D23" s="31"/>
      <c r="E23" s="37">
        <v>24846440800</v>
      </c>
      <c r="F23" s="31"/>
      <c r="G23" s="37">
        <v>21115505600</v>
      </c>
      <c r="H23" s="31"/>
      <c r="I23" s="36">
        <f t="shared" si="0"/>
        <v>3730935200</v>
      </c>
      <c r="J23" s="31"/>
      <c r="K23" s="38">
        <v>40000000</v>
      </c>
      <c r="L23" s="31"/>
      <c r="M23" s="37">
        <v>24846440800</v>
      </c>
      <c r="N23" s="31"/>
      <c r="O23" s="37">
        <v>15719710698</v>
      </c>
      <c r="P23" s="31"/>
      <c r="Q23" s="129">
        <f t="shared" si="1"/>
        <v>9126730102</v>
      </c>
      <c r="R23" s="129"/>
    </row>
    <row r="24" spans="1:18" ht="18.75" x14ac:dyDescent="0.2">
      <c r="A24" s="6" t="s">
        <v>53</v>
      </c>
      <c r="C24" s="39">
        <v>200000</v>
      </c>
      <c r="D24" s="31"/>
      <c r="E24" s="37">
        <v>7612695440</v>
      </c>
      <c r="F24" s="31"/>
      <c r="G24" s="37">
        <v>7084807800</v>
      </c>
      <c r="H24" s="31"/>
      <c r="I24" s="36">
        <f t="shared" si="0"/>
        <v>527887640</v>
      </c>
      <c r="J24" s="31"/>
      <c r="K24" s="38">
        <v>200000</v>
      </c>
      <c r="L24" s="31"/>
      <c r="M24" s="37">
        <v>7612695440</v>
      </c>
      <c r="N24" s="31"/>
      <c r="O24" s="37">
        <v>6928423606</v>
      </c>
      <c r="P24" s="31"/>
      <c r="Q24" s="129">
        <f t="shared" si="1"/>
        <v>684271834</v>
      </c>
      <c r="R24" s="129"/>
    </row>
    <row r="25" spans="1:18" ht="18.75" x14ac:dyDescent="0.2">
      <c r="A25" s="6" t="s">
        <v>78</v>
      </c>
      <c r="C25" s="39">
        <v>515000</v>
      </c>
      <c r="D25" s="31"/>
      <c r="E25" s="37">
        <v>10353245953</v>
      </c>
      <c r="F25" s="31"/>
      <c r="G25" s="37">
        <v>8499312922</v>
      </c>
      <c r="H25" s="31"/>
      <c r="I25" s="36">
        <f t="shared" si="0"/>
        <v>1853933031</v>
      </c>
      <c r="J25" s="31"/>
      <c r="K25" s="38">
        <v>515000</v>
      </c>
      <c r="L25" s="31"/>
      <c r="M25" s="37">
        <v>10353245953</v>
      </c>
      <c r="N25" s="31"/>
      <c r="O25" s="37">
        <v>8499312922</v>
      </c>
      <c r="P25" s="31"/>
      <c r="Q25" s="129">
        <f t="shared" si="1"/>
        <v>1853933031</v>
      </c>
      <c r="R25" s="129"/>
    </row>
    <row r="26" spans="1:18" ht="18.75" x14ac:dyDescent="0.2">
      <c r="A26" s="6" t="s">
        <v>28</v>
      </c>
      <c r="C26" s="39">
        <v>10363636</v>
      </c>
      <c r="D26" s="31"/>
      <c r="E26" s="37">
        <v>49484322750</v>
      </c>
      <c r="F26" s="31"/>
      <c r="G26" s="37">
        <v>41824180500</v>
      </c>
      <c r="H26" s="31"/>
      <c r="I26" s="36">
        <f t="shared" si="0"/>
        <v>7660142250</v>
      </c>
      <c r="J26" s="31"/>
      <c r="K26" s="38">
        <v>10363636</v>
      </c>
      <c r="L26" s="31"/>
      <c r="M26" s="37">
        <v>49484322750</v>
      </c>
      <c r="N26" s="31"/>
      <c r="O26" s="37">
        <v>35874258043</v>
      </c>
      <c r="P26" s="31"/>
      <c r="Q26" s="129">
        <f t="shared" si="1"/>
        <v>13610064707</v>
      </c>
      <c r="R26" s="129"/>
    </row>
    <row r="27" spans="1:18" ht="18.75" x14ac:dyDescent="0.2">
      <c r="A27" s="6" t="s">
        <v>63</v>
      </c>
      <c r="C27" s="39">
        <v>3280000</v>
      </c>
      <c r="D27" s="31"/>
      <c r="E27" s="37">
        <v>32155898528</v>
      </c>
      <c r="F27" s="31"/>
      <c r="G27" s="37">
        <v>25060771120</v>
      </c>
      <c r="H27" s="31"/>
      <c r="I27" s="36">
        <f t="shared" si="0"/>
        <v>7095127408</v>
      </c>
      <c r="J27" s="31"/>
      <c r="K27" s="38">
        <v>3280000</v>
      </c>
      <c r="L27" s="31"/>
      <c r="M27" s="37">
        <v>32155898528</v>
      </c>
      <c r="N27" s="31"/>
      <c r="O27" s="37">
        <v>29974190258</v>
      </c>
      <c r="P27" s="31"/>
      <c r="Q27" s="129">
        <f t="shared" si="1"/>
        <v>2181708270</v>
      </c>
      <c r="R27" s="129"/>
    </row>
    <row r="28" spans="1:18" ht="18.75" x14ac:dyDescent="0.2">
      <c r="A28" s="6" t="s">
        <v>61</v>
      </c>
      <c r="C28" s="39">
        <v>1206000</v>
      </c>
      <c r="D28" s="31"/>
      <c r="E28" s="37">
        <v>24998595481</v>
      </c>
      <c r="F28" s="31"/>
      <c r="G28" s="37">
        <v>23909618847</v>
      </c>
      <c r="H28" s="31"/>
      <c r="I28" s="36">
        <f t="shared" si="0"/>
        <v>1088976634</v>
      </c>
      <c r="J28" s="31"/>
      <c r="K28" s="38">
        <v>1206000</v>
      </c>
      <c r="L28" s="31"/>
      <c r="M28" s="37">
        <v>24998595481</v>
      </c>
      <c r="N28" s="31"/>
      <c r="O28" s="37">
        <v>20026106994</v>
      </c>
      <c r="P28" s="31"/>
      <c r="Q28" s="129">
        <f t="shared" si="1"/>
        <v>4972488487</v>
      </c>
      <c r="R28" s="129"/>
    </row>
    <row r="29" spans="1:18" ht="18.75" x14ac:dyDescent="0.2">
      <c r="A29" s="6" t="s">
        <v>19</v>
      </c>
      <c r="C29" s="39">
        <v>245000</v>
      </c>
      <c r="D29" s="31"/>
      <c r="E29" s="37">
        <v>2377578147</v>
      </c>
      <c r="F29" s="31"/>
      <c r="G29" s="37">
        <v>2679029773</v>
      </c>
      <c r="H29" s="31"/>
      <c r="I29" s="36">
        <f t="shared" si="0"/>
        <v>-301451626</v>
      </c>
      <c r="J29" s="31"/>
      <c r="K29" s="38">
        <v>245000</v>
      </c>
      <c r="L29" s="31"/>
      <c r="M29" s="37">
        <v>2377578147</v>
      </c>
      <c r="N29" s="31"/>
      <c r="O29" s="37">
        <v>1788422413</v>
      </c>
      <c r="P29" s="31"/>
      <c r="Q29" s="129">
        <f t="shared" si="1"/>
        <v>589155734</v>
      </c>
      <c r="R29" s="129"/>
    </row>
    <row r="30" spans="1:18" ht="18.75" x14ac:dyDescent="0.2">
      <c r="A30" s="6" t="s">
        <v>26</v>
      </c>
      <c r="C30" s="39">
        <v>426720</v>
      </c>
      <c r="D30" s="31"/>
      <c r="E30" s="37">
        <v>955662222</v>
      </c>
      <c r="F30" s="31"/>
      <c r="G30" s="37">
        <v>840915008</v>
      </c>
      <c r="H30" s="31"/>
      <c r="I30" s="36">
        <f t="shared" si="0"/>
        <v>114747214</v>
      </c>
      <c r="J30" s="31"/>
      <c r="K30" s="38">
        <v>426720</v>
      </c>
      <c r="L30" s="31"/>
      <c r="M30" s="37">
        <v>955662222</v>
      </c>
      <c r="N30" s="31"/>
      <c r="O30" s="37">
        <v>944498187</v>
      </c>
      <c r="P30" s="31"/>
      <c r="Q30" s="129">
        <f t="shared" si="1"/>
        <v>11164035</v>
      </c>
      <c r="R30" s="129"/>
    </row>
    <row r="31" spans="1:18" ht="18.75" x14ac:dyDescent="0.2">
      <c r="A31" s="6" t="s">
        <v>18</v>
      </c>
      <c r="C31" s="39">
        <v>1800000</v>
      </c>
      <c r="D31" s="31"/>
      <c r="E31" s="37">
        <v>19700528580</v>
      </c>
      <c r="F31" s="31"/>
      <c r="G31" s="37">
        <v>16306965180</v>
      </c>
      <c r="H31" s="31"/>
      <c r="I31" s="36">
        <f t="shared" si="0"/>
        <v>3393563400</v>
      </c>
      <c r="J31" s="31"/>
      <c r="K31" s="38">
        <v>1800000</v>
      </c>
      <c r="L31" s="31"/>
      <c r="M31" s="37">
        <v>19700528580</v>
      </c>
      <c r="N31" s="31"/>
      <c r="O31" s="37">
        <v>19638207270</v>
      </c>
      <c r="P31" s="31"/>
      <c r="Q31" s="129">
        <f t="shared" si="1"/>
        <v>62321310</v>
      </c>
      <c r="R31" s="129"/>
    </row>
    <row r="32" spans="1:18" ht="18.75" x14ac:dyDescent="0.2">
      <c r="A32" s="6" t="s">
        <v>68</v>
      </c>
      <c r="C32" s="39">
        <v>350000</v>
      </c>
      <c r="D32" s="31"/>
      <c r="E32" s="37">
        <v>2097658780</v>
      </c>
      <c r="F32" s="31"/>
      <c r="G32" s="37">
        <v>1816350235</v>
      </c>
      <c r="H32" s="31"/>
      <c r="I32" s="36">
        <f t="shared" si="0"/>
        <v>281308545</v>
      </c>
      <c r="J32" s="31"/>
      <c r="K32" s="38">
        <v>350000</v>
      </c>
      <c r="L32" s="31"/>
      <c r="M32" s="37">
        <v>2097658780</v>
      </c>
      <c r="N32" s="31"/>
      <c r="O32" s="37">
        <v>1819608525</v>
      </c>
      <c r="P32" s="31"/>
      <c r="Q32" s="129">
        <f t="shared" si="1"/>
        <v>278050255</v>
      </c>
      <c r="R32" s="129"/>
    </row>
    <row r="33" spans="1:18" ht="18.75" x14ac:dyDescent="0.2">
      <c r="A33" s="6" t="s">
        <v>64</v>
      </c>
      <c r="C33" s="39">
        <v>100000</v>
      </c>
      <c r="D33" s="31"/>
      <c r="E33" s="37">
        <v>8324153030</v>
      </c>
      <c r="F33" s="31"/>
      <c r="G33" s="37">
        <v>6384265180</v>
      </c>
      <c r="H33" s="31"/>
      <c r="I33" s="36">
        <f t="shared" si="0"/>
        <v>1939887850</v>
      </c>
      <c r="J33" s="31"/>
      <c r="K33" s="38">
        <v>100000</v>
      </c>
      <c r="L33" s="31"/>
      <c r="M33" s="37">
        <v>8324153030</v>
      </c>
      <c r="N33" s="31"/>
      <c r="O33" s="37">
        <v>5677263616</v>
      </c>
      <c r="P33" s="31"/>
      <c r="Q33" s="129">
        <f t="shared" si="1"/>
        <v>2646889414</v>
      </c>
      <c r="R33" s="129"/>
    </row>
    <row r="34" spans="1:18" ht="18.75" x14ac:dyDescent="0.2">
      <c r="A34" s="6" t="s">
        <v>49</v>
      </c>
      <c r="C34" s="39">
        <v>600000</v>
      </c>
      <c r="D34" s="31"/>
      <c r="E34" s="37">
        <v>12633581640</v>
      </c>
      <c r="F34" s="31"/>
      <c r="G34" s="37">
        <v>9507931140</v>
      </c>
      <c r="H34" s="31"/>
      <c r="I34" s="36">
        <f t="shared" si="0"/>
        <v>3125650500</v>
      </c>
      <c r="J34" s="31"/>
      <c r="K34" s="38">
        <v>600000</v>
      </c>
      <c r="L34" s="31"/>
      <c r="M34" s="37">
        <v>12633581640</v>
      </c>
      <c r="N34" s="31"/>
      <c r="O34" s="37">
        <v>13670175600</v>
      </c>
      <c r="P34" s="31"/>
      <c r="Q34" s="129">
        <f t="shared" si="1"/>
        <v>-1036593960</v>
      </c>
      <c r="R34" s="129"/>
    </row>
    <row r="35" spans="1:18" ht="18.75" x14ac:dyDescent="0.2">
      <c r="A35" s="6" t="s">
        <v>29</v>
      </c>
      <c r="C35" s="39">
        <v>3000000</v>
      </c>
      <c r="D35" s="31"/>
      <c r="E35" s="37">
        <v>18515758200</v>
      </c>
      <c r="F35" s="31"/>
      <c r="G35" s="37">
        <v>19586287517</v>
      </c>
      <c r="H35" s="31"/>
      <c r="I35" s="36">
        <f t="shared" si="0"/>
        <v>-1070529317</v>
      </c>
      <c r="J35" s="31"/>
      <c r="K35" s="38">
        <v>3000000</v>
      </c>
      <c r="L35" s="31"/>
      <c r="M35" s="37">
        <v>18515758200</v>
      </c>
      <c r="N35" s="31"/>
      <c r="O35" s="37">
        <v>11622168225</v>
      </c>
      <c r="P35" s="31"/>
      <c r="Q35" s="129">
        <f t="shared" si="1"/>
        <v>6893589975</v>
      </c>
      <c r="R35" s="129"/>
    </row>
    <row r="36" spans="1:18" ht="18.75" x14ac:dyDescent="0.2">
      <c r="A36" s="6" t="s">
        <v>76</v>
      </c>
      <c r="C36" s="39">
        <v>2400000</v>
      </c>
      <c r="D36" s="31"/>
      <c r="E36" s="37">
        <v>44866480320</v>
      </c>
      <c r="F36" s="31"/>
      <c r="G36" s="37">
        <v>30892800000</v>
      </c>
      <c r="H36" s="31"/>
      <c r="I36" s="36">
        <f t="shared" si="0"/>
        <v>13973680320</v>
      </c>
      <c r="J36" s="31"/>
      <c r="K36" s="38">
        <v>2400000</v>
      </c>
      <c r="L36" s="31"/>
      <c r="M36" s="37">
        <v>44866480320</v>
      </c>
      <c r="N36" s="31"/>
      <c r="O36" s="37">
        <v>30892800000</v>
      </c>
      <c r="P36" s="31"/>
      <c r="Q36" s="129">
        <f t="shared" si="1"/>
        <v>13973680320</v>
      </c>
      <c r="R36" s="129"/>
    </row>
    <row r="37" spans="1:18" ht="18.75" x14ac:dyDescent="0.2">
      <c r="A37" s="6" t="s">
        <v>50</v>
      </c>
      <c r="C37" s="39">
        <v>200000</v>
      </c>
      <c r="D37" s="31"/>
      <c r="E37" s="37">
        <v>2820031340</v>
      </c>
      <c r="F37" s="31"/>
      <c r="G37" s="37">
        <v>2228638420</v>
      </c>
      <c r="H37" s="31"/>
      <c r="I37" s="36">
        <f t="shared" si="0"/>
        <v>591392920</v>
      </c>
      <c r="J37" s="31"/>
      <c r="K37" s="38">
        <v>200000</v>
      </c>
      <c r="L37" s="31"/>
      <c r="M37" s="37">
        <v>2820031340</v>
      </c>
      <c r="N37" s="31"/>
      <c r="O37" s="37">
        <v>1691568315</v>
      </c>
      <c r="P37" s="31"/>
      <c r="Q37" s="129">
        <f t="shared" si="1"/>
        <v>1128463025</v>
      </c>
      <c r="R37" s="129"/>
    </row>
    <row r="38" spans="1:18" ht="18.75" x14ac:dyDescent="0.2">
      <c r="A38" s="6" t="s">
        <v>41</v>
      </c>
      <c r="C38" s="39">
        <v>670438</v>
      </c>
      <c r="D38" s="31"/>
      <c r="E38" s="37">
        <v>4922890805</v>
      </c>
      <c r="F38" s="31"/>
      <c r="G38" s="37">
        <v>4583610493</v>
      </c>
      <c r="H38" s="31"/>
      <c r="I38" s="36">
        <f t="shared" si="0"/>
        <v>339280312</v>
      </c>
      <c r="J38" s="31"/>
      <c r="K38" s="38">
        <v>670438</v>
      </c>
      <c r="L38" s="31"/>
      <c r="M38" s="37">
        <v>4922890805</v>
      </c>
      <c r="N38" s="31"/>
      <c r="O38" s="37">
        <v>4385233729</v>
      </c>
      <c r="P38" s="31"/>
      <c r="Q38" s="129">
        <f t="shared" si="1"/>
        <v>537657076</v>
      </c>
      <c r="R38" s="129"/>
    </row>
    <row r="39" spans="1:18" ht="18.75" x14ac:dyDescent="0.2">
      <c r="A39" s="6" t="s">
        <v>36</v>
      </c>
      <c r="C39" s="39">
        <v>10000000</v>
      </c>
      <c r="D39" s="31"/>
      <c r="E39" s="37">
        <v>18237922600</v>
      </c>
      <c r="F39" s="31"/>
      <c r="G39" s="37">
        <v>14727686128</v>
      </c>
      <c r="H39" s="31"/>
      <c r="I39" s="36">
        <f t="shared" si="0"/>
        <v>3510236472</v>
      </c>
      <c r="J39" s="31"/>
      <c r="K39" s="38">
        <v>10000000</v>
      </c>
      <c r="L39" s="31"/>
      <c r="M39" s="37">
        <v>18237922600</v>
      </c>
      <c r="N39" s="31"/>
      <c r="O39" s="37">
        <v>16291268672</v>
      </c>
      <c r="P39" s="31"/>
      <c r="Q39" s="129">
        <f t="shared" si="1"/>
        <v>1946653928</v>
      </c>
      <c r="R39" s="129"/>
    </row>
    <row r="40" spans="1:18" ht="18.75" x14ac:dyDescent="0.2">
      <c r="A40" s="6" t="s">
        <v>70</v>
      </c>
      <c r="C40" s="39">
        <v>3000000</v>
      </c>
      <c r="D40" s="31"/>
      <c r="E40" s="37">
        <v>26255464200</v>
      </c>
      <c r="F40" s="31"/>
      <c r="G40" s="37">
        <v>22772596500</v>
      </c>
      <c r="H40" s="31"/>
      <c r="I40" s="36">
        <f t="shared" si="0"/>
        <v>3482867700</v>
      </c>
      <c r="J40" s="31"/>
      <c r="K40" s="38">
        <v>3000000</v>
      </c>
      <c r="L40" s="31"/>
      <c r="M40" s="37">
        <v>26255464200</v>
      </c>
      <c r="N40" s="31"/>
      <c r="O40" s="37">
        <v>19332083180</v>
      </c>
      <c r="P40" s="31"/>
      <c r="Q40" s="129">
        <f t="shared" si="1"/>
        <v>6923381020</v>
      </c>
      <c r="R40" s="129"/>
    </row>
    <row r="41" spans="1:18" ht="18.75" x14ac:dyDescent="0.2">
      <c r="A41" s="6" t="s">
        <v>77</v>
      </c>
      <c r="C41" s="39">
        <v>2457000</v>
      </c>
      <c r="D41" s="31"/>
      <c r="E41" s="37">
        <v>25135856190</v>
      </c>
      <c r="F41" s="31"/>
      <c r="G41" s="37">
        <v>21215630194</v>
      </c>
      <c r="H41" s="31"/>
      <c r="I41" s="36">
        <f t="shared" si="0"/>
        <v>3920225996</v>
      </c>
      <c r="J41" s="31"/>
      <c r="K41" s="38">
        <v>2457000</v>
      </c>
      <c r="L41" s="31"/>
      <c r="M41" s="37">
        <v>25135856190</v>
      </c>
      <c r="N41" s="31"/>
      <c r="O41" s="37">
        <v>21215630194</v>
      </c>
      <c r="P41" s="31"/>
      <c r="Q41" s="129">
        <f t="shared" si="1"/>
        <v>3920225996</v>
      </c>
      <c r="R41" s="129"/>
    </row>
    <row r="42" spans="1:18" ht="18.75" x14ac:dyDescent="0.2">
      <c r="A42" s="6" t="s">
        <v>46</v>
      </c>
      <c r="C42" s="39">
        <v>562500</v>
      </c>
      <c r="D42" s="31"/>
      <c r="E42" s="37">
        <v>5575937231</v>
      </c>
      <c r="F42" s="31"/>
      <c r="G42" s="37">
        <v>5687567606</v>
      </c>
      <c r="H42" s="31"/>
      <c r="I42" s="36">
        <f t="shared" si="0"/>
        <v>-111630375</v>
      </c>
      <c r="J42" s="31"/>
      <c r="K42" s="38">
        <v>562500</v>
      </c>
      <c r="L42" s="31"/>
      <c r="M42" s="37">
        <v>5575937231</v>
      </c>
      <c r="N42" s="31"/>
      <c r="O42" s="37">
        <v>4968006854</v>
      </c>
      <c r="P42" s="31"/>
      <c r="Q42" s="129">
        <f t="shared" si="1"/>
        <v>607930377</v>
      </c>
      <c r="R42" s="129"/>
    </row>
    <row r="43" spans="1:18" ht="18.75" x14ac:dyDescent="0.2">
      <c r="A43" s="6" t="s">
        <v>75</v>
      </c>
      <c r="C43" s="39">
        <v>4000000</v>
      </c>
      <c r="D43" s="31"/>
      <c r="E43" s="37">
        <v>27902632400</v>
      </c>
      <c r="F43" s="31"/>
      <c r="G43" s="37">
        <v>25328067648</v>
      </c>
      <c r="H43" s="31"/>
      <c r="I43" s="36">
        <f t="shared" si="0"/>
        <v>2574564752</v>
      </c>
      <c r="J43" s="31"/>
      <c r="K43" s="38">
        <v>4000000</v>
      </c>
      <c r="L43" s="31"/>
      <c r="M43" s="37">
        <v>27902632400</v>
      </c>
      <c r="N43" s="31"/>
      <c r="O43" s="37">
        <v>18349226321</v>
      </c>
      <c r="P43" s="31"/>
      <c r="Q43" s="129">
        <f>M43-O43</f>
        <v>9553406079</v>
      </c>
      <c r="R43" s="129"/>
    </row>
    <row r="44" spans="1:18" ht="18.75" x14ac:dyDescent="0.2">
      <c r="A44" s="6" t="s">
        <v>23</v>
      </c>
      <c r="C44" s="39">
        <v>60000000</v>
      </c>
      <c r="D44" s="31"/>
      <c r="E44" s="37">
        <v>39710645400</v>
      </c>
      <c r="F44" s="31"/>
      <c r="G44" s="37">
        <v>33042591000</v>
      </c>
      <c r="H44" s="31"/>
      <c r="I44" s="36">
        <f t="shared" si="0"/>
        <v>6668054400</v>
      </c>
      <c r="J44" s="31"/>
      <c r="K44" s="38">
        <v>60000000</v>
      </c>
      <c r="L44" s="31"/>
      <c r="M44" s="37">
        <v>39710645400</v>
      </c>
      <c r="N44" s="31"/>
      <c r="O44" s="37">
        <v>36463439794</v>
      </c>
      <c r="P44" s="31"/>
      <c r="Q44" s="129">
        <f t="shared" si="1"/>
        <v>3247205606</v>
      </c>
      <c r="R44" s="129"/>
    </row>
    <row r="45" spans="1:18" ht="18.75" x14ac:dyDescent="0.2">
      <c r="A45" s="6" t="s">
        <v>58</v>
      </c>
      <c r="C45" s="39">
        <v>800000</v>
      </c>
      <c r="D45" s="31"/>
      <c r="E45" s="37">
        <v>15749309440</v>
      </c>
      <c r="F45" s="31"/>
      <c r="G45" s="37">
        <v>27652280047</v>
      </c>
      <c r="H45" s="31"/>
      <c r="I45" s="36">
        <f t="shared" si="0"/>
        <v>-11902970607</v>
      </c>
      <c r="J45" s="31"/>
      <c r="K45" s="38">
        <v>800000</v>
      </c>
      <c r="L45" s="31"/>
      <c r="M45" s="37">
        <v>15749309440</v>
      </c>
      <c r="N45" s="31"/>
      <c r="O45" s="37">
        <v>15365083648</v>
      </c>
      <c r="P45" s="31"/>
      <c r="Q45" s="129">
        <f t="shared" si="1"/>
        <v>384225792</v>
      </c>
      <c r="R45" s="129"/>
    </row>
    <row r="46" spans="1:18" ht="18.75" x14ac:dyDescent="0.2">
      <c r="A46" s="6" t="s">
        <v>25</v>
      </c>
      <c r="C46" s="39">
        <v>7000000</v>
      </c>
      <c r="D46" s="31"/>
      <c r="E46" s="37">
        <v>33979293880</v>
      </c>
      <c r="F46" s="31"/>
      <c r="G46" s="37">
        <v>30506348880</v>
      </c>
      <c r="H46" s="31"/>
      <c r="I46" s="36">
        <f t="shared" si="0"/>
        <v>3472945000</v>
      </c>
      <c r="J46" s="31"/>
      <c r="K46" s="38">
        <v>7000000</v>
      </c>
      <c r="L46" s="31"/>
      <c r="M46" s="37">
        <v>33979293880</v>
      </c>
      <c r="N46" s="31"/>
      <c r="O46" s="37">
        <v>19452062520</v>
      </c>
      <c r="P46" s="31"/>
      <c r="Q46" s="129">
        <f t="shared" si="1"/>
        <v>14527231360</v>
      </c>
      <c r="R46" s="129"/>
    </row>
    <row r="47" spans="1:18" ht="18.75" x14ac:dyDescent="0.2">
      <c r="A47" s="6" t="s">
        <v>51</v>
      </c>
      <c r="C47" s="39">
        <v>1000000</v>
      </c>
      <c r="D47" s="31"/>
      <c r="E47" s="37">
        <v>4559480650</v>
      </c>
      <c r="F47" s="31"/>
      <c r="G47" s="37">
        <v>3725973850</v>
      </c>
      <c r="H47" s="31"/>
      <c r="I47" s="36">
        <f t="shared" si="0"/>
        <v>833506800</v>
      </c>
      <c r="J47" s="31"/>
      <c r="K47" s="38">
        <v>1000000</v>
      </c>
      <c r="L47" s="31"/>
      <c r="M47" s="37">
        <v>4559480650</v>
      </c>
      <c r="N47" s="31"/>
      <c r="O47" s="37">
        <v>5874835500</v>
      </c>
      <c r="P47" s="31"/>
      <c r="Q47" s="129">
        <f t="shared" si="1"/>
        <v>-1315354850</v>
      </c>
      <c r="R47" s="129"/>
    </row>
    <row r="48" spans="1:18" ht="18.75" x14ac:dyDescent="0.2">
      <c r="A48" s="6" t="s">
        <v>34</v>
      </c>
      <c r="C48" s="39">
        <v>100000</v>
      </c>
      <c r="D48" s="31"/>
      <c r="E48" s="37">
        <v>4127843200</v>
      </c>
      <c r="F48" s="31"/>
      <c r="G48" s="37">
        <v>3368756650</v>
      </c>
      <c r="H48" s="31"/>
      <c r="I48" s="36">
        <f t="shared" si="0"/>
        <v>759086550</v>
      </c>
      <c r="J48" s="31"/>
      <c r="K48" s="38">
        <v>100000</v>
      </c>
      <c r="L48" s="31"/>
      <c r="M48" s="37">
        <v>4127843200</v>
      </c>
      <c r="N48" s="31"/>
      <c r="O48" s="37">
        <v>2651405291</v>
      </c>
      <c r="P48" s="31"/>
      <c r="Q48" s="129">
        <f t="shared" si="1"/>
        <v>1476437909</v>
      </c>
      <c r="R48" s="129"/>
    </row>
    <row r="49" spans="1:22" ht="18.75" x14ac:dyDescent="0.2">
      <c r="A49" s="6" t="s">
        <v>40</v>
      </c>
      <c r="C49" s="39">
        <v>900000</v>
      </c>
      <c r="D49" s="31"/>
      <c r="E49" s="37">
        <v>4965319080</v>
      </c>
      <c r="F49" s="31"/>
      <c r="G49" s="37">
        <v>4260708153</v>
      </c>
      <c r="H49" s="31"/>
      <c r="I49" s="36">
        <f t="shared" si="0"/>
        <v>704610927</v>
      </c>
      <c r="J49" s="31"/>
      <c r="K49" s="38">
        <v>900000</v>
      </c>
      <c r="L49" s="31"/>
      <c r="M49" s="37">
        <v>4965319080</v>
      </c>
      <c r="N49" s="31"/>
      <c r="O49" s="37">
        <v>2934412033</v>
      </c>
      <c r="P49" s="31"/>
      <c r="Q49" s="129">
        <f t="shared" si="1"/>
        <v>2030907047</v>
      </c>
      <c r="R49" s="129"/>
    </row>
    <row r="50" spans="1:22" ht="18.75" x14ac:dyDescent="0.2">
      <c r="A50" s="6" t="s">
        <v>71</v>
      </c>
      <c r="C50" s="39">
        <v>447253</v>
      </c>
      <c r="D50" s="31"/>
      <c r="E50" s="37">
        <v>6701315588</v>
      </c>
      <c r="F50" s="31"/>
      <c r="G50" s="37">
        <v>5875855522</v>
      </c>
      <c r="H50" s="31"/>
      <c r="I50" s="36">
        <f t="shared" si="0"/>
        <v>825460066</v>
      </c>
      <c r="J50" s="31"/>
      <c r="K50" s="38">
        <v>447253</v>
      </c>
      <c r="L50" s="31"/>
      <c r="M50" s="37">
        <v>6701315588</v>
      </c>
      <c r="N50" s="31"/>
      <c r="O50" s="37">
        <v>5023261418</v>
      </c>
      <c r="P50" s="31"/>
      <c r="Q50" s="129">
        <f t="shared" si="1"/>
        <v>1678054170</v>
      </c>
      <c r="R50" s="129"/>
    </row>
    <row r="51" spans="1:22" ht="18.75" x14ac:dyDescent="0.2">
      <c r="A51" s="6" t="s">
        <v>35</v>
      </c>
      <c r="C51" s="39">
        <v>250000</v>
      </c>
      <c r="D51" s="31"/>
      <c r="E51" s="37">
        <v>24831556750</v>
      </c>
      <c r="F51" s="31"/>
      <c r="G51" s="37">
        <v>23095084250</v>
      </c>
      <c r="H51" s="31"/>
      <c r="I51" s="36">
        <f t="shared" si="0"/>
        <v>1736472500</v>
      </c>
      <c r="J51" s="31"/>
      <c r="K51" s="38">
        <v>250000</v>
      </c>
      <c r="L51" s="31"/>
      <c r="M51" s="37">
        <v>24831556750</v>
      </c>
      <c r="N51" s="31"/>
      <c r="O51" s="37">
        <v>11623044150</v>
      </c>
      <c r="P51" s="31"/>
      <c r="Q51" s="129">
        <f t="shared" si="1"/>
        <v>13208512600</v>
      </c>
      <c r="R51" s="129"/>
    </row>
    <row r="52" spans="1:22" ht="18.75" x14ac:dyDescent="0.2">
      <c r="A52" s="6" t="s">
        <v>62</v>
      </c>
      <c r="C52" s="39">
        <v>6800000</v>
      </c>
      <c r="D52" s="31"/>
      <c r="E52" s="37">
        <v>26213788860</v>
      </c>
      <c r="F52" s="31"/>
      <c r="G52" s="37">
        <v>20653901596</v>
      </c>
      <c r="H52" s="31"/>
      <c r="I52" s="36">
        <f t="shared" si="0"/>
        <v>5559887264</v>
      </c>
      <c r="J52" s="31"/>
      <c r="K52" s="38">
        <v>6800000</v>
      </c>
      <c r="L52" s="31"/>
      <c r="M52" s="37">
        <v>26213788860</v>
      </c>
      <c r="N52" s="31"/>
      <c r="O52" s="37">
        <v>27838489397</v>
      </c>
      <c r="P52" s="31"/>
      <c r="Q52" s="129">
        <f t="shared" si="1"/>
        <v>-1624700537</v>
      </c>
      <c r="R52" s="129"/>
    </row>
    <row r="53" spans="1:22" ht="18.75" x14ac:dyDescent="0.2">
      <c r="A53" s="6" t="s">
        <v>48</v>
      </c>
      <c r="C53" s="39">
        <v>1440000</v>
      </c>
      <c r="D53" s="31"/>
      <c r="E53" s="37">
        <v>7687314144</v>
      </c>
      <c r="F53" s="31"/>
      <c r="G53" s="37">
        <v>6272734032</v>
      </c>
      <c r="H53" s="31"/>
      <c r="I53" s="36">
        <f t="shared" si="0"/>
        <v>1414580112</v>
      </c>
      <c r="J53" s="31"/>
      <c r="K53" s="38">
        <v>1440000</v>
      </c>
      <c r="L53" s="31"/>
      <c r="M53" s="37">
        <v>7687314153</v>
      </c>
      <c r="N53" s="31"/>
      <c r="O53" s="37">
        <v>5980204800</v>
      </c>
      <c r="P53" s="31"/>
      <c r="Q53" s="129">
        <f t="shared" si="1"/>
        <v>1707109353</v>
      </c>
      <c r="R53" s="129"/>
    </row>
    <row r="54" spans="1:22" ht="18.75" x14ac:dyDescent="0.2">
      <c r="A54" s="6" t="s">
        <v>27</v>
      </c>
      <c r="C54" s="39">
        <v>1891700</v>
      </c>
      <c r="D54" s="31"/>
      <c r="E54" s="37">
        <v>5895899356</v>
      </c>
      <c r="F54" s="31"/>
      <c r="G54" s="37">
        <v>5186364190</v>
      </c>
      <c r="H54" s="31"/>
      <c r="I54" s="36">
        <f t="shared" si="0"/>
        <v>709535166</v>
      </c>
      <c r="J54" s="31"/>
      <c r="K54" s="38">
        <v>1891700</v>
      </c>
      <c r="L54" s="31"/>
      <c r="M54" s="37">
        <v>5895899356</v>
      </c>
      <c r="N54" s="31"/>
      <c r="O54" s="37">
        <v>5208830946</v>
      </c>
      <c r="P54" s="31"/>
      <c r="Q54" s="129">
        <f t="shared" si="1"/>
        <v>687068410</v>
      </c>
      <c r="R54" s="129"/>
    </row>
    <row r="55" spans="1:22" ht="18.75" x14ac:dyDescent="0.2">
      <c r="A55" s="6" t="s">
        <v>24</v>
      </c>
      <c r="C55" s="39">
        <v>38000000</v>
      </c>
      <c r="D55" s="31"/>
      <c r="E55" s="37">
        <v>55692146029</v>
      </c>
      <c r="F55" s="31"/>
      <c r="G55" s="37">
        <v>45110201230</v>
      </c>
      <c r="H55" s="31"/>
      <c r="I55" s="36">
        <f t="shared" si="0"/>
        <v>10581944799</v>
      </c>
      <c r="J55" s="31"/>
      <c r="K55" s="38">
        <v>38000000</v>
      </c>
      <c r="L55" s="31"/>
      <c r="M55" s="37">
        <v>55692146020</v>
      </c>
      <c r="N55" s="31"/>
      <c r="O55" s="37">
        <v>36803133444</v>
      </c>
      <c r="P55" s="31"/>
      <c r="Q55" s="129">
        <f t="shared" si="1"/>
        <v>18889012576</v>
      </c>
      <c r="R55" s="129"/>
    </row>
    <row r="56" spans="1:22" s="76" customFormat="1" ht="18.75" x14ac:dyDescent="0.2">
      <c r="A56" s="27" t="s">
        <v>42</v>
      </c>
      <c r="C56" s="65">
        <v>0</v>
      </c>
      <c r="D56" s="99"/>
      <c r="E56" s="65">
        <v>0</v>
      </c>
      <c r="F56" s="99"/>
      <c r="G56" s="65">
        <v>0</v>
      </c>
      <c r="H56" s="99"/>
      <c r="I56" s="40">
        <f t="shared" si="0"/>
        <v>0</v>
      </c>
      <c r="J56" s="77"/>
      <c r="K56" s="41">
        <v>617383</v>
      </c>
      <c r="L56" s="77"/>
      <c r="M56" s="37">
        <v>612610629</v>
      </c>
      <c r="N56" s="77"/>
      <c r="O56" s="37">
        <v>1861994838</v>
      </c>
      <c r="P56" s="77"/>
      <c r="Q56" s="129">
        <f t="shared" si="1"/>
        <v>-1249384209</v>
      </c>
      <c r="R56" s="129"/>
      <c r="U56" s="77"/>
      <c r="V56" s="77"/>
    </row>
    <row r="57" spans="1:22" ht="18.75" x14ac:dyDescent="0.2">
      <c r="A57" s="6" t="s">
        <v>79</v>
      </c>
      <c r="C57" s="39">
        <v>100000</v>
      </c>
      <c r="D57" s="31"/>
      <c r="E57" s="37">
        <v>4467199540</v>
      </c>
      <c r="F57" s="31"/>
      <c r="G57" s="37">
        <v>3709856793</v>
      </c>
      <c r="H57" s="31"/>
      <c r="I57" s="36">
        <f t="shared" si="0"/>
        <v>757342747</v>
      </c>
      <c r="J57" s="31"/>
      <c r="K57" s="38">
        <v>100000</v>
      </c>
      <c r="L57" s="31"/>
      <c r="M57" s="37">
        <v>4467199540</v>
      </c>
      <c r="N57" s="31"/>
      <c r="O57" s="37">
        <v>3709856793</v>
      </c>
      <c r="P57" s="31"/>
      <c r="Q57" s="129">
        <f t="shared" si="1"/>
        <v>757342747</v>
      </c>
      <c r="R57" s="129"/>
    </row>
    <row r="58" spans="1:22" ht="18.75" x14ac:dyDescent="0.2">
      <c r="A58" s="6" t="s">
        <v>54</v>
      </c>
      <c r="C58" s="39">
        <v>693476</v>
      </c>
      <c r="D58" s="31"/>
      <c r="E58" s="37">
        <v>21675636061</v>
      </c>
      <c r="F58" s="31"/>
      <c r="G58" s="37">
        <v>18716739710</v>
      </c>
      <c r="H58" s="31"/>
      <c r="I58" s="36">
        <f t="shared" si="0"/>
        <v>2958896351</v>
      </c>
      <c r="J58" s="31"/>
      <c r="K58" s="38">
        <v>693476</v>
      </c>
      <c r="L58" s="31"/>
      <c r="M58" s="37">
        <v>21675636061</v>
      </c>
      <c r="N58" s="31"/>
      <c r="O58" s="37">
        <v>15717175845</v>
      </c>
      <c r="P58" s="31"/>
      <c r="Q58" s="129">
        <f t="shared" si="1"/>
        <v>5958460216</v>
      </c>
      <c r="R58" s="129"/>
    </row>
    <row r="59" spans="1:22" ht="18.75" x14ac:dyDescent="0.2">
      <c r="A59" s="6" t="s">
        <v>39</v>
      </c>
      <c r="C59" s="39">
        <v>633</v>
      </c>
      <c r="D59" s="31"/>
      <c r="E59" s="37">
        <v>37246739</v>
      </c>
      <c r="F59" s="31"/>
      <c r="G59" s="37">
        <v>6041178199</v>
      </c>
      <c r="H59" s="31"/>
      <c r="I59" s="36">
        <f t="shared" si="0"/>
        <v>-6003931460</v>
      </c>
      <c r="J59" s="31"/>
      <c r="K59" s="38">
        <v>633</v>
      </c>
      <c r="L59" s="31"/>
      <c r="M59" s="37">
        <v>37246739</v>
      </c>
      <c r="N59" s="31"/>
      <c r="O59" s="37">
        <v>27043353</v>
      </c>
      <c r="P59" s="31"/>
      <c r="Q59" s="129">
        <f t="shared" si="1"/>
        <v>10203386</v>
      </c>
      <c r="R59" s="129"/>
    </row>
    <row r="60" spans="1:22" ht="18.75" x14ac:dyDescent="0.2">
      <c r="A60" s="6" t="s">
        <v>21</v>
      </c>
      <c r="C60" s="39">
        <v>1769195</v>
      </c>
      <c r="D60" s="31"/>
      <c r="E60" s="37">
        <v>30739139837</v>
      </c>
      <c r="F60" s="31"/>
      <c r="G60" s="37">
        <v>25419916895</v>
      </c>
      <c r="H60" s="31"/>
      <c r="I60" s="36">
        <f t="shared" si="0"/>
        <v>5319222942</v>
      </c>
      <c r="J60" s="31"/>
      <c r="K60" s="38">
        <v>1769195</v>
      </c>
      <c r="L60" s="31"/>
      <c r="M60" s="37">
        <v>30739139837</v>
      </c>
      <c r="N60" s="31"/>
      <c r="O60" s="37">
        <v>25267088731</v>
      </c>
      <c r="P60" s="31"/>
      <c r="Q60" s="129">
        <f t="shared" si="1"/>
        <v>5472051106</v>
      </c>
      <c r="R60" s="129"/>
    </row>
    <row r="61" spans="1:22" ht="18.75" x14ac:dyDescent="0.2">
      <c r="A61" s="6" t="s">
        <v>37</v>
      </c>
      <c r="C61" s="39">
        <v>4000000</v>
      </c>
      <c r="D61" s="31"/>
      <c r="E61" s="37">
        <v>32189238800</v>
      </c>
      <c r="F61" s="31"/>
      <c r="G61" s="37">
        <v>29521113989</v>
      </c>
      <c r="H61" s="31"/>
      <c r="I61" s="36">
        <f t="shared" si="0"/>
        <v>2668124811</v>
      </c>
      <c r="J61" s="31"/>
      <c r="K61" s="38">
        <v>4000000</v>
      </c>
      <c r="L61" s="31"/>
      <c r="M61" s="37">
        <v>32189238800</v>
      </c>
      <c r="N61" s="31"/>
      <c r="O61" s="37">
        <v>24415862330</v>
      </c>
      <c r="P61" s="31"/>
      <c r="Q61" s="129">
        <f t="shared" si="1"/>
        <v>7773376470</v>
      </c>
      <c r="R61" s="129"/>
    </row>
    <row r="62" spans="1:22" ht="18.75" x14ac:dyDescent="0.2">
      <c r="A62" s="6" t="s">
        <v>59</v>
      </c>
      <c r="C62" s="39">
        <v>5000000</v>
      </c>
      <c r="D62" s="31"/>
      <c r="E62" s="37">
        <v>14755054900</v>
      </c>
      <c r="F62" s="31"/>
      <c r="G62" s="37">
        <v>13812398400</v>
      </c>
      <c r="H62" s="31"/>
      <c r="I62" s="36">
        <f t="shared" si="0"/>
        <v>942656500</v>
      </c>
      <c r="J62" s="31"/>
      <c r="K62" s="38">
        <v>5000000</v>
      </c>
      <c r="L62" s="31"/>
      <c r="M62" s="37">
        <v>14755054900</v>
      </c>
      <c r="N62" s="31"/>
      <c r="O62" s="37">
        <v>24364165498</v>
      </c>
      <c r="P62" s="31"/>
      <c r="Q62" s="129">
        <f t="shared" si="1"/>
        <v>-9609110598</v>
      </c>
      <c r="R62" s="129"/>
    </row>
    <row r="63" spans="1:22" ht="18.75" x14ac:dyDescent="0.2">
      <c r="A63" s="6" t="s">
        <v>22</v>
      </c>
      <c r="C63" s="39">
        <v>1750000</v>
      </c>
      <c r="D63" s="31"/>
      <c r="E63" s="37">
        <v>6534346017</v>
      </c>
      <c r="F63" s="31"/>
      <c r="G63" s="37">
        <v>6206152715</v>
      </c>
      <c r="H63" s="31"/>
      <c r="I63" s="36">
        <f t="shared" si="0"/>
        <v>328193302</v>
      </c>
      <c r="J63" s="31"/>
      <c r="K63" s="38">
        <v>1750000</v>
      </c>
      <c r="L63" s="31"/>
      <c r="M63" s="37">
        <v>6534346017</v>
      </c>
      <c r="N63" s="31"/>
      <c r="O63" s="37">
        <v>3871011690</v>
      </c>
      <c r="P63" s="31"/>
      <c r="Q63" s="129">
        <f t="shared" si="1"/>
        <v>2663334327</v>
      </c>
      <c r="R63" s="129"/>
    </row>
    <row r="64" spans="1:22" ht="18.75" x14ac:dyDescent="0.2">
      <c r="A64" s="6" t="s">
        <v>72</v>
      </c>
      <c r="C64" s="39">
        <v>20000000</v>
      </c>
      <c r="D64" s="31"/>
      <c r="E64" s="37">
        <v>32943364000</v>
      </c>
      <c r="F64" s="31"/>
      <c r="G64" s="37">
        <v>25922406317</v>
      </c>
      <c r="H64" s="31"/>
      <c r="I64" s="36">
        <f t="shared" si="0"/>
        <v>7020957683</v>
      </c>
      <c r="J64" s="31"/>
      <c r="K64" s="38">
        <v>20000000</v>
      </c>
      <c r="L64" s="31"/>
      <c r="M64" s="37">
        <v>32943364000</v>
      </c>
      <c r="N64" s="31"/>
      <c r="O64" s="37">
        <v>31372587835</v>
      </c>
      <c r="P64" s="31"/>
      <c r="Q64" s="129">
        <f t="shared" si="1"/>
        <v>1570776165</v>
      </c>
      <c r="R64" s="129"/>
    </row>
    <row r="65" spans="1:22" ht="18.75" x14ac:dyDescent="0.2">
      <c r="A65" s="6" t="s">
        <v>65</v>
      </c>
      <c r="C65" s="39">
        <v>600000</v>
      </c>
      <c r="D65" s="31"/>
      <c r="E65" s="37">
        <v>11561930040</v>
      </c>
      <c r="F65" s="31"/>
      <c r="G65" s="37">
        <v>9948499020</v>
      </c>
      <c r="H65" s="31"/>
      <c r="I65" s="36">
        <f t="shared" si="0"/>
        <v>1613431020</v>
      </c>
      <c r="J65" s="31"/>
      <c r="K65" s="38">
        <v>600000</v>
      </c>
      <c r="L65" s="31"/>
      <c r="M65" s="37">
        <v>11561930040</v>
      </c>
      <c r="N65" s="31"/>
      <c r="O65" s="37">
        <v>8956124786</v>
      </c>
      <c r="P65" s="31"/>
      <c r="Q65" s="129">
        <f t="shared" si="1"/>
        <v>2605805254</v>
      </c>
      <c r="R65" s="129"/>
    </row>
    <row r="66" spans="1:22" ht="18.75" x14ac:dyDescent="0.2">
      <c r="A66" s="11" t="s">
        <v>73</v>
      </c>
      <c r="C66" s="40">
        <v>360000</v>
      </c>
      <c r="D66" s="31"/>
      <c r="E66" s="45">
        <v>4543802784</v>
      </c>
      <c r="F66" s="31"/>
      <c r="G66" s="45">
        <v>4765277448</v>
      </c>
      <c r="H66" s="31"/>
      <c r="I66" s="36">
        <f t="shared" si="0"/>
        <v>-221474664</v>
      </c>
      <c r="J66" s="31"/>
      <c r="K66" s="44">
        <v>360000</v>
      </c>
      <c r="L66" s="31"/>
      <c r="M66" s="45">
        <v>4543802784</v>
      </c>
      <c r="N66" s="31"/>
      <c r="O66" s="45">
        <v>3511745772</v>
      </c>
      <c r="P66" s="31"/>
      <c r="Q66" s="129">
        <f t="shared" si="1"/>
        <v>1032057012</v>
      </c>
      <c r="R66" s="129"/>
    </row>
    <row r="67" spans="1:22" s="19" customFormat="1" ht="21" x14ac:dyDescent="0.2">
      <c r="A67" s="13"/>
      <c r="C67" s="50"/>
      <c r="D67" s="47"/>
      <c r="E67" s="49">
        <f>SUM(E8:E66)</f>
        <v>1080347730715</v>
      </c>
      <c r="F67" s="47"/>
      <c r="G67" s="49">
        <f>SUM(G8:G66)</f>
        <v>948987815808</v>
      </c>
      <c r="H67" s="47"/>
      <c r="I67" s="51">
        <f>SUM(I8:I66)</f>
        <v>131359914907</v>
      </c>
      <c r="J67" s="47"/>
      <c r="K67" s="50"/>
      <c r="L67" s="47"/>
      <c r="M67" s="49">
        <f>SUM(M8:M66)</f>
        <v>1080960341344</v>
      </c>
      <c r="N67" s="47"/>
      <c r="O67" s="49">
        <f>SUM(O8:O66)</f>
        <v>819388921388</v>
      </c>
      <c r="P67" s="47"/>
      <c r="Q67" s="130">
        <f>SUM(Q8:R66)</f>
        <v>261571419956</v>
      </c>
      <c r="R67" s="130"/>
    </row>
    <row r="68" spans="1:22" ht="13.5" thickTop="1" x14ac:dyDescent="0.2"/>
    <row r="69" spans="1:22" x14ac:dyDescent="0.2"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22" x14ac:dyDescent="0.2">
      <c r="C70" s="74"/>
      <c r="D70" s="74"/>
      <c r="E70" s="75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22" x14ac:dyDescent="0.2">
      <c r="C71" s="52"/>
      <c r="D71" s="52"/>
      <c r="E71" s="74"/>
      <c r="F71" s="74"/>
      <c r="G71" s="74"/>
      <c r="H71" s="74"/>
      <c r="I71" s="74"/>
      <c r="J71" s="74"/>
      <c r="K71" s="74"/>
      <c r="L71" s="74"/>
      <c r="M71" s="75"/>
      <c r="N71" s="74"/>
      <c r="O71" s="74"/>
      <c r="P71" s="74"/>
      <c r="Q71" s="74"/>
    </row>
    <row r="72" spans="1:22" x14ac:dyDescent="0.2">
      <c r="A72" s="52"/>
      <c r="B72" s="52"/>
      <c r="C72" s="52"/>
      <c r="D72" s="52"/>
      <c r="E72" s="54"/>
      <c r="F72" s="52"/>
      <c r="G72" s="54"/>
      <c r="H72" s="52"/>
      <c r="I72" s="52"/>
      <c r="J72" s="52"/>
      <c r="K72" s="52"/>
      <c r="L72" s="52"/>
      <c r="M72" s="52"/>
      <c r="N72" s="52"/>
      <c r="O72" s="52"/>
      <c r="P72" s="52"/>
      <c r="Q72" s="52"/>
    </row>
    <row r="73" spans="1:22" x14ac:dyDescent="0.2">
      <c r="A73" s="52"/>
      <c r="B73" s="52"/>
      <c r="C73" s="52"/>
      <c r="D73" s="52"/>
      <c r="E73" s="54">
        <v>1088763875472</v>
      </c>
      <c r="F73" s="52"/>
      <c r="G73" s="54">
        <v>948987815808</v>
      </c>
      <c r="H73" s="52"/>
      <c r="I73" s="54">
        <v>131359914907</v>
      </c>
      <c r="J73" s="52"/>
      <c r="K73" s="52"/>
      <c r="L73" s="52"/>
      <c r="M73" s="54">
        <v>1089381258472</v>
      </c>
      <c r="N73" s="52"/>
      <c r="O73" s="54">
        <v>819388921388</v>
      </c>
      <c r="P73" s="52"/>
      <c r="Q73" s="54">
        <v>261571419956</v>
      </c>
    </row>
    <row r="74" spans="1:22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V74" s="23"/>
    </row>
    <row r="75" spans="1:22" x14ac:dyDescent="0.2">
      <c r="A75" s="52"/>
      <c r="B75" s="52"/>
      <c r="C75" s="52"/>
      <c r="D75" s="52"/>
      <c r="E75" s="67">
        <f>E73-E67</f>
        <v>8416144757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22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67">
        <f>M73-M67</f>
        <v>8420917128</v>
      </c>
      <c r="N76" s="52"/>
      <c r="O76" s="54">
        <f>O73-O67</f>
        <v>0</v>
      </c>
      <c r="P76" s="52"/>
      <c r="Q76" s="67">
        <f>Q67-Q73</f>
        <v>0</v>
      </c>
    </row>
    <row r="77" spans="1:22" x14ac:dyDescent="0.2">
      <c r="A77" s="52"/>
      <c r="B77" s="52"/>
      <c r="C77" s="52"/>
      <c r="D77" s="52"/>
      <c r="E77" s="52"/>
      <c r="F77" s="52"/>
      <c r="G77" s="52"/>
      <c r="H77" s="52"/>
      <c r="I77" s="54">
        <v>131359914907</v>
      </c>
      <c r="J77" s="52"/>
      <c r="K77" s="52"/>
      <c r="L77" s="52"/>
      <c r="M77" s="52"/>
      <c r="N77" s="52"/>
      <c r="O77" s="52"/>
      <c r="P77" s="52"/>
      <c r="Q77" s="52"/>
      <c r="V77" s="23"/>
    </row>
    <row r="78" spans="1:22" x14ac:dyDescent="0.2">
      <c r="A78" s="52"/>
      <c r="B78" s="52"/>
      <c r="C78" s="52"/>
      <c r="D78" s="52"/>
      <c r="E78" s="54">
        <v>5443819377</v>
      </c>
      <c r="F78" s="52"/>
      <c r="G78" s="67">
        <f>G67-G73</f>
        <v>0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</row>
    <row r="79" spans="1:22" x14ac:dyDescent="0.2">
      <c r="A79" s="52"/>
      <c r="B79" s="52"/>
      <c r="C79" s="52"/>
      <c r="D79" s="52"/>
      <c r="E79" s="54">
        <v>2972325380</v>
      </c>
      <c r="F79" s="52"/>
      <c r="G79" s="52"/>
      <c r="H79" s="52"/>
      <c r="I79" s="52"/>
      <c r="J79" s="52"/>
      <c r="K79" s="52"/>
      <c r="L79" s="52"/>
      <c r="M79" s="54">
        <v>5446906292</v>
      </c>
      <c r="N79" s="52"/>
      <c r="O79" s="52"/>
      <c r="P79" s="52"/>
      <c r="Q79" s="52"/>
    </row>
    <row r="80" spans="1:22" x14ac:dyDescent="0.2">
      <c r="A80" s="52"/>
      <c r="B80" s="52"/>
      <c r="C80" s="52"/>
      <c r="D80" s="52"/>
      <c r="E80" s="54">
        <f>SUM(E78:E79)</f>
        <v>8416144757</v>
      </c>
      <c r="F80" s="52"/>
      <c r="G80" s="52"/>
      <c r="H80" s="52"/>
      <c r="I80" s="54">
        <f>I73-I77</f>
        <v>0</v>
      </c>
      <c r="J80" s="52"/>
      <c r="K80" s="52"/>
      <c r="L80" s="52"/>
      <c r="M80" s="54">
        <v>2974010836</v>
      </c>
      <c r="N80" s="52"/>
      <c r="O80" s="52"/>
      <c r="P80" s="52"/>
      <c r="Q80" s="52"/>
    </row>
    <row r="81" spans="1:17" x14ac:dyDescent="0.2">
      <c r="A81" s="52"/>
      <c r="B81" s="52"/>
      <c r="C81" s="52"/>
      <c r="D81" s="52"/>
      <c r="E81" s="54"/>
      <c r="F81" s="52"/>
      <c r="G81" s="52"/>
      <c r="H81" s="52"/>
      <c r="I81" s="52"/>
      <c r="J81" s="52"/>
      <c r="K81" s="52"/>
      <c r="L81" s="52"/>
      <c r="M81" s="54">
        <f>SUM(M79:M80)</f>
        <v>8420917128</v>
      </c>
      <c r="N81" s="52"/>
      <c r="O81" s="52"/>
      <c r="P81" s="52"/>
      <c r="Q81" s="52"/>
    </row>
    <row r="82" spans="1:17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</row>
    <row r="83" spans="1:17" x14ac:dyDescent="0.2">
      <c r="A83" s="52"/>
      <c r="B83" s="52"/>
      <c r="C83" s="52"/>
      <c r="D83" s="52"/>
      <c r="E83" s="67">
        <f>E80-E75</f>
        <v>0</v>
      </c>
      <c r="F83" s="52"/>
      <c r="G83" s="52"/>
      <c r="H83" s="52"/>
      <c r="I83" s="52"/>
      <c r="J83" s="52"/>
      <c r="K83" s="52"/>
      <c r="L83" s="52"/>
      <c r="M83" s="67">
        <f>M76-M81</f>
        <v>0</v>
      </c>
      <c r="N83" s="52"/>
      <c r="O83" s="52"/>
      <c r="P83" s="52"/>
      <c r="Q83" s="52"/>
    </row>
    <row r="84" spans="1:17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</row>
    <row r="85" spans="1:17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</row>
    <row r="86" spans="1:17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</row>
    <row r="87" spans="1:17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1:17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</row>
    <row r="89" spans="1:17" x14ac:dyDescent="0.2">
      <c r="C89" s="52"/>
      <c r="D89" s="52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</row>
    <row r="90" spans="1:17" x14ac:dyDescent="0.2">
      <c r="C90" s="52"/>
      <c r="D90" s="52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</row>
    <row r="91" spans="1:17" x14ac:dyDescent="0.2">
      <c r="C91" s="52"/>
      <c r="D91" s="52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1:17" x14ac:dyDescent="0.2">
      <c r="C92" s="52"/>
      <c r="D92" s="52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x14ac:dyDescent="0.2"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1:17" x14ac:dyDescent="0.2"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</sheetData>
  <mergeCells count="6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I35" sqref="I35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</row>
    <row r="2" spans="1:49" ht="25.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</row>
    <row r="3" spans="1:49" ht="25.5" x14ac:dyDescent="0.2">
      <c r="A3" s="109" t="s">
        <v>263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</row>
    <row r="5" spans="1:49" ht="24" x14ac:dyDescent="0.2">
      <c r="A5" s="119" t="s">
        <v>81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</row>
    <row r="6" spans="1:49" ht="21" x14ac:dyDescent="0.2">
      <c r="I6" s="120" t="s">
        <v>7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C6" s="120" t="s">
        <v>9</v>
      </c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115"/>
      <c r="B8" s="115"/>
      <c r="C8" s="115"/>
      <c r="D8" s="115"/>
      <c r="E8" s="115"/>
      <c r="F8" s="115"/>
      <c r="G8" s="115"/>
      <c r="I8" s="120" t="s">
        <v>82</v>
      </c>
      <c r="J8" s="120"/>
      <c r="K8" s="120"/>
      <c r="M8" s="120" t="s">
        <v>83</v>
      </c>
      <c r="N8" s="120"/>
      <c r="O8" s="120"/>
      <c r="Q8" s="120" t="s">
        <v>84</v>
      </c>
      <c r="R8" s="120"/>
      <c r="S8" s="120"/>
      <c r="T8" s="120"/>
      <c r="U8" s="120"/>
      <c r="W8" s="120" t="s">
        <v>85</v>
      </c>
      <c r="X8" s="120"/>
      <c r="Y8" s="120"/>
      <c r="Z8" s="120"/>
      <c r="AA8" s="120"/>
      <c r="AC8" s="120" t="s">
        <v>82</v>
      </c>
      <c r="AD8" s="120"/>
      <c r="AE8" s="120"/>
      <c r="AF8" s="120"/>
      <c r="AG8" s="120"/>
      <c r="AI8" s="120" t="s">
        <v>83</v>
      </c>
      <c r="AJ8" s="120"/>
      <c r="AK8" s="120"/>
      <c r="AM8" s="120" t="s">
        <v>84</v>
      </c>
      <c r="AN8" s="120"/>
      <c r="AO8" s="120"/>
      <c r="AQ8" s="120" t="s">
        <v>85</v>
      </c>
      <c r="AR8" s="120"/>
      <c r="AS8" s="120"/>
    </row>
    <row r="9" spans="1:49" ht="24" x14ac:dyDescent="0.2">
      <c r="A9" s="119" t="s">
        <v>86</v>
      </c>
      <c r="B9" s="122"/>
      <c r="C9" s="122"/>
      <c r="D9" s="122"/>
      <c r="E9" s="122"/>
      <c r="F9" s="122"/>
      <c r="G9" s="122"/>
      <c r="H9" s="119"/>
      <c r="I9" s="121"/>
      <c r="J9" s="121"/>
      <c r="K9" s="121"/>
      <c r="L9" s="119"/>
      <c r="M9" s="121"/>
      <c r="N9" s="121"/>
      <c r="O9" s="121"/>
      <c r="P9" s="119"/>
      <c r="Q9" s="121"/>
      <c r="R9" s="121"/>
      <c r="S9" s="121"/>
      <c r="T9" s="121"/>
      <c r="U9" s="121"/>
      <c r="V9" s="119"/>
      <c r="W9" s="121"/>
      <c r="X9" s="121"/>
      <c r="Y9" s="121"/>
      <c r="Z9" s="121"/>
      <c r="AA9" s="121"/>
      <c r="AB9" s="119"/>
      <c r="AC9" s="121"/>
      <c r="AD9" s="121"/>
      <c r="AE9" s="121"/>
      <c r="AF9" s="121"/>
      <c r="AG9" s="121"/>
      <c r="AH9" s="119"/>
      <c r="AI9" s="121"/>
      <c r="AJ9" s="121"/>
      <c r="AK9" s="121"/>
      <c r="AL9" s="119"/>
      <c r="AM9" s="121"/>
      <c r="AN9" s="121"/>
      <c r="AO9" s="121"/>
      <c r="AP9" s="119"/>
      <c r="AQ9" s="121"/>
      <c r="AR9" s="121"/>
      <c r="AS9" s="121"/>
      <c r="AT9" s="119"/>
      <c r="AU9" s="119"/>
      <c r="AV9" s="119"/>
      <c r="AW9" s="119"/>
    </row>
    <row r="10" spans="1:49" ht="21" x14ac:dyDescent="0.2">
      <c r="C10" s="120" t="s">
        <v>7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Y10" s="120" t="s">
        <v>9</v>
      </c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</row>
    <row r="11" spans="1:49" ht="21" x14ac:dyDescent="0.2">
      <c r="A11" s="13"/>
      <c r="C11" s="4" t="s">
        <v>87</v>
      </c>
      <c r="D11" s="3"/>
      <c r="E11" s="4" t="s">
        <v>88</v>
      </c>
      <c r="F11" s="3"/>
      <c r="G11" s="116" t="s">
        <v>89</v>
      </c>
      <c r="H11" s="116"/>
      <c r="I11" s="116"/>
      <c r="J11" s="3"/>
      <c r="K11" s="116" t="s">
        <v>90</v>
      </c>
      <c r="L11" s="116"/>
      <c r="M11" s="116"/>
      <c r="N11" s="3"/>
      <c r="O11" s="116" t="s">
        <v>83</v>
      </c>
      <c r="P11" s="116"/>
      <c r="Q11" s="116"/>
      <c r="R11" s="3"/>
      <c r="S11" s="116" t="s">
        <v>84</v>
      </c>
      <c r="T11" s="116"/>
      <c r="U11" s="116"/>
      <c r="V11" s="116"/>
      <c r="W11" s="116"/>
      <c r="Y11" s="116" t="s">
        <v>87</v>
      </c>
      <c r="Z11" s="116"/>
      <c r="AA11" s="116"/>
      <c r="AB11" s="116"/>
      <c r="AC11" s="116"/>
      <c r="AD11" s="3"/>
      <c r="AE11" s="116" t="s">
        <v>88</v>
      </c>
      <c r="AF11" s="116"/>
      <c r="AG11" s="116"/>
      <c r="AH11" s="116"/>
      <c r="AI11" s="116"/>
      <c r="AJ11" s="3"/>
      <c r="AK11" s="116" t="s">
        <v>89</v>
      </c>
      <c r="AL11" s="116"/>
      <c r="AM11" s="116"/>
      <c r="AN11" s="3"/>
      <c r="AO11" s="116" t="s">
        <v>90</v>
      </c>
      <c r="AP11" s="116"/>
      <c r="AQ11" s="116"/>
      <c r="AR11" s="3"/>
      <c r="AS11" s="116" t="s">
        <v>83</v>
      </c>
      <c r="AT11" s="116"/>
      <c r="AU11" s="3"/>
      <c r="AV11" s="4" t="s">
        <v>84</v>
      </c>
    </row>
    <row r="12" spans="1:49" ht="24" x14ac:dyDescent="0.2">
      <c r="A12" s="119" t="s">
        <v>91</v>
      </c>
      <c r="B12" s="119"/>
      <c r="C12" s="121"/>
      <c r="D12" s="119"/>
      <c r="E12" s="121"/>
      <c r="F12" s="119"/>
      <c r="G12" s="121"/>
      <c r="H12" s="121"/>
      <c r="I12" s="121"/>
      <c r="J12" s="119"/>
      <c r="K12" s="121"/>
      <c r="L12" s="121"/>
      <c r="M12" s="121"/>
      <c r="N12" s="119"/>
      <c r="O12" s="121"/>
      <c r="P12" s="121"/>
      <c r="Q12" s="121"/>
      <c r="R12" s="119"/>
      <c r="S12" s="121"/>
      <c r="T12" s="121"/>
      <c r="U12" s="121"/>
      <c r="V12" s="121"/>
      <c r="W12" s="121"/>
      <c r="X12" s="119"/>
      <c r="Y12" s="121"/>
      <c r="Z12" s="121"/>
      <c r="AA12" s="121"/>
      <c r="AB12" s="121"/>
      <c r="AC12" s="121"/>
      <c r="AD12" s="119"/>
      <c r="AE12" s="121"/>
      <c r="AF12" s="121"/>
      <c r="AG12" s="121"/>
      <c r="AH12" s="121"/>
      <c r="AI12" s="121"/>
      <c r="AJ12" s="119"/>
      <c r="AK12" s="121"/>
      <c r="AL12" s="121"/>
      <c r="AM12" s="121"/>
      <c r="AN12" s="119"/>
      <c r="AO12" s="121"/>
      <c r="AP12" s="121"/>
      <c r="AQ12" s="121"/>
      <c r="AR12" s="119"/>
      <c r="AS12" s="121"/>
      <c r="AT12" s="121"/>
      <c r="AU12" s="119"/>
      <c r="AV12" s="121"/>
      <c r="AW12" s="119"/>
    </row>
    <row r="13" spans="1:49" ht="21" x14ac:dyDescent="0.2">
      <c r="C13" s="120" t="s">
        <v>7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O13" s="120" t="s">
        <v>9</v>
      </c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</row>
    <row r="14" spans="1:49" ht="21" x14ac:dyDescent="0.2">
      <c r="A14" s="13"/>
      <c r="C14" s="4" t="s">
        <v>88</v>
      </c>
      <c r="D14" s="3"/>
      <c r="E14" s="4" t="s">
        <v>90</v>
      </c>
      <c r="F14" s="3"/>
      <c r="G14" s="116" t="s">
        <v>83</v>
      </c>
      <c r="H14" s="116"/>
      <c r="I14" s="116"/>
      <c r="J14" s="3"/>
      <c r="K14" s="116" t="s">
        <v>84</v>
      </c>
      <c r="L14" s="116"/>
      <c r="M14" s="116"/>
      <c r="O14" s="116" t="s">
        <v>88</v>
      </c>
      <c r="P14" s="116"/>
      <c r="Q14" s="116"/>
      <c r="R14" s="116"/>
      <c r="S14" s="116"/>
      <c r="T14" s="3"/>
      <c r="U14" s="116" t="s">
        <v>90</v>
      </c>
      <c r="V14" s="116"/>
      <c r="W14" s="116"/>
      <c r="X14" s="116"/>
      <c r="Y14" s="116"/>
      <c r="Z14" s="3"/>
      <c r="AA14" s="116" t="s">
        <v>83</v>
      </c>
      <c r="AB14" s="116"/>
      <c r="AC14" s="116"/>
      <c r="AD14" s="116"/>
      <c r="AE14" s="116"/>
      <c r="AF14" s="3"/>
      <c r="AG14" s="116" t="s">
        <v>84</v>
      </c>
      <c r="AH14" s="116"/>
      <c r="AI14" s="116"/>
    </row>
    <row r="15" spans="1:49" x14ac:dyDescent="0.2">
      <c r="A15" s="12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M25" sqref="M25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spans="1:27" ht="25.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1:27" ht="25.5" x14ac:dyDescent="0.2">
      <c r="A3" s="109" t="s">
        <v>263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5" spans="1:27" ht="24" x14ac:dyDescent="0.2">
      <c r="A5" s="1" t="s">
        <v>92</v>
      </c>
      <c r="B5" s="119" t="s">
        <v>93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 ht="21" x14ac:dyDescent="0.2">
      <c r="E6" s="120" t="s">
        <v>7</v>
      </c>
      <c r="F6" s="120"/>
      <c r="G6" s="120"/>
      <c r="H6" s="120"/>
      <c r="I6" s="120"/>
      <c r="K6" s="120" t="s">
        <v>8</v>
      </c>
      <c r="L6" s="120"/>
      <c r="M6" s="120"/>
      <c r="N6" s="120"/>
      <c r="O6" s="120"/>
      <c r="P6" s="120"/>
      <c r="Q6" s="120"/>
      <c r="S6" s="120" t="s">
        <v>9</v>
      </c>
      <c r="T6" s="120"/>
      <c r="U6" s="120"/>
      <c r="V6" s="120"/>
      <c r="W6" s="120"/>
      <c r="X6" s="120"/>
      <c r="Y6" s="120"/>
      <c r="Z6" s="120"/>
      <c r="AA6" s="120"/>
    </row>
    <row r="7" spans="1:27" ht="21" x14ac:dyDescent="0.2">
      <c r="E7" s="3"/>
      <c r="F7" s="3"/>
      <c r="G7" s="3"/>
      <c r="H7" s="3"/>
      <c r="I7" s="3"/>
      <c r="K7" s="116" t="s">
        <v>94</v>
      </c>
      <c r="L7" s="116"/>
      <c r="M7" s="116"/>
      <c r="N7" s="3"/>
      <c r="O7" s="116" t="s">
        <v>95</v>
      </c>
      <c r="P7" s="116"/>
      <c r="Q7" s="116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115"/>
      <c r="B8" s="115"/>
      <c r="D8" s="120" t="s">
        <v>96</v>
      </c>
      <c r="E8" s="120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97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K31" sqref="K3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</row>
    <row r="2" spans="1:38" ht="25.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</row>
    <row r="3" spans="1:38" ht="25.5" x14ac:dyDescent="0.2">
      <c r="A3" s="109" t="s">
        <v>263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</row>
    <row r="5" spans="1:38" ht="24" x14ac:dyDescent="0.2">
      <c r="A5" s="1" t="s">
        <v>98</v>
      </c>
      <c r="B5" s="119" t="s">
        <v>99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</row>
    <row r="6" spans="1:38" ht="21" x14ac:dyDescent="0.2">
      <c r="A6" s="120" t="s">
        <v>100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 t="s">
        <v>7</v>
      </c>
      <c r="Q6" s="120"/>
      <c r="R6" s="120"/>
      <c r="S6" s="120"/>
      <c r="T6" s="120"/>
      <c r="V6" s="120" t="s">
        <v>8</v>
      </c>
      <c r="W6" s="120"/>
      <c r="X6" s="120"/>
      <c r="Y6" s="120"/>
      <c r="Z6" s="120"/>
      <c r="AA6" s="120"/>
      <c r="AB6" s="120"/>
      <c r="AD6" s="120" t="s">
        <v>9</v>
      </c>
      <c r="AE6" s="120"/>
      <c r="AF6" s="120"/>
      <c r="AG6" s="120"/>
      <c r="AH6" s="120"/>
      <c r="AI6" s="120"/>
      <c r="AJ6" s="120"/>
      <c r="AK6" s="120"/>
      <c r="AL6" s="120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16" t="s">
        <v>10</v>
      </c>
      <c r="W7" s="116"/>
      <c r="X7" s="116"/>
      <c r="Y7" s="3"/>
      <c r="Z7" s="116" t="s">
        <v>11</v>
      </c>
      <c r="AA7" s="116"/>
      <c r="AB7" s="116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115"/>
      <c r="B8" s="115"/>
      <c r="D8" s="2" t="s">
        <v>101</v>
      </c>
      <c r="F8" s="2" t="s">
        <v>102</v>
      </c>
      <c r="H8" s="2" t="s">
        <v>103</v>
      </c>
      <c r="J8" s="2" t="s">
        <v>104</v>
      </c>
      <c r="L8" s="2" t="s">
        <v>105</v>
      </c>
      <c r="N8" s="2" t="s">
        <v>85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E24" sqref="E2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5.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25.5" x14ac:dyDescent="0.2">
      <c r="A3" s="109" t="s">
        <v>263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24" x14ac:dyDescent="0.2">
      <c r="A4" s="119" t="s">
        <v>106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24" x14ac:dyDescent="0.2">
      <c r="A5" s="119" t="s">
        <v>107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7" spans="1:13" ht="21" x14ac:dyDescent="0.2">
      <c r="C7" s="120" t="s">
        <v>9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21" x14ac:dyDescent="0.2">
      <c r="A8" s="13"/>
      <c r="C8" s="4" t="s">
        <v>12</v>
      </c>
      <c r="D8" s="3"/>
      <c r="E8" s="4" t="s">
        <v>108</v>
      </c>
      <c r="F8" s="3"/>
      <c r="G8" s="4" t="s">
        <v>109</v>
      </c>
      <c r="H8" s="3"/>
      <c r="I8" s="4" t="s">
        <v>110</v>
      </c>
      <c r="J8" s="3"/>
      <c r="K8" s="4" t="s">
        <v>111</v>
      </c>
      <c r="L8" s="3"/>
      <c r="M8" s="4" t="s">
        <v>112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rightToLeft="1" workbookViewId="0">
      <selection activeCell="D20" sqref="D20"/>
    </sheetView>
  </sheetViews>
  <sheetFormatPr defaultRowHeight="12.75" x14ac:dyDescent="0.2"/>
  <cols>
    <col min="1" max="1" width="6.28515625" bestFit="1" customWidth="1"/>
    <col min="2" max="2" width="9.28515625" customWidth="1"/>
    <col min="3" max="3" width="1.28515625" customWidth="1"/>
    <col min="4" max="4" width="20.28515625" bestFit="1" customWidth="1"/>
    <col min="5" max="5" width="1.28515625" customWidth="1"/>
    <col min="6" max="6" width="18" bestFit="1" customWidth="1"/>
    <col min="7" max="7" width="1.28515625" customWidth="1"/>
    <col min="8" max="8" width="17.28515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  <col min="18" max="18" width="16.42578125" bestFit="1" customWidth="1"/>
  </cols>
  <sheetData>
    <row r="1" spans="1:18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8" ht="25.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8" ht="25.5" x14ac:dyDescent="0.2">
      <c r="A3" s="109" t="s">
        <v>263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5" spans="1:18" ht="24" x14ac:dyDescent="0.2">
      <c r="A5" s="1" t="s">
        <v>113</v>
      </c>
      <c r="B5" s="119" t="s">
        <v>114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8" ht="21" x14ac:dyDescent="0.2">
      <c r="D6" s="2" t="s">
        <v>7</v>
      </c>
      <c r="F6" s="120" t="s">
        <v>8</v>
      </c>
      <c r="G6" s="120"/>
      <c r="H6" s="120"/>
      <c r="J6" s="21" t="s">
        <v>9</v>
      </c>
      <c r="K6" s="56"/>
      <c r="L6" s="56"/>
    </row>
    <row r="7" spans="1:18" x14ac:dyDescent="0.2">
      <c r="D7" s="3"/>
      <c r="F7" s="3"/>
      <c r="G7" s="3"/>
      <c r="H7" s="3"/>
      <c r="J7" s="12"/>
    </row>
    <row r="8" spans="1:18" ht="21" x14ac:dyDescent="0.2">
      <c r="A8" s="115"/>
      <c r="B8" s="115"/>
      <c r="D8" s="2" t="s">
        <v>115</v>
      </c>
      <c r="F8" s="2" t="s">
        <v>116</v>
      </c>
      <c r="H8" s="2" t="s">
        <v>117</v>
      </c>
      <c r="J8" s="21" t="s">
        <v>115</v>
      </c>
      <c r="L8" s="21" t="s">
        <v>17</v>
      </c>
    </row>
    <row r="9" spans="1:18" ht="18.75" x14ac:dyDescent="0.2">
      <c r="A9" s="114" t="s">
        <v>270</v>
      </c>
      <c r="B9" s="114"/>
      <c r="D9" s="5">
        <v>76438908</v>
      </c>
      <c r="F9" s="5">
        <v>9977469091</v>
      </c>
      <c r="H9" s="18">
        <v>0</v>
      </c>
      <c r="J9" s="17">
        <f>D9+F9-H9</f>
        <v>10053907999</v>
      </c>
      <c r="L9" s="55">
        <f>J9/$R$9</f>
        <v>8.5919282547945539E-3</v>
      </c>
      <c r="R9" s="54">
        <v>1170157350114</v>
      </c>
    </row>
    <row r="10" spans="1:18" ht="18.75" x14ac:dyDescent="0.2">
      <c r="A10" s="113" t="s">
        <v>269</v>
      </c>
      <c r="B10" s="113"/>
      <c r="D10" s="7">
        <v>2223843424</v>
      </c>
      <c r="F10" s="7">
        <v>162717155820</v>
      </c>
      <c r="H10" s="7">
        <v>146688845683</v>
      </c>
      <c r="J10" s="17">
        <f t="shared" ref="J10:J11" si="0">D10+F10-H10</f>
        <v>18252153561</v>
      </c>
      <c r="L10" s="55">
        <f t="shared" ref="L10:L11" si="1">J10/$R$9</f>
        <v>1.559803351166561E-2</v>
      </c>
    </row>
    <row r="11" spans="1:18" ht="18.75" x14ac:dyDescent="0.2">
      <c r="A11" s="114" t="s">
        <v>266</v>
      </c>
      <c r="B11" s="114"/>
      <c r="D11" s="8">
        <v>30084716952</v>
      </c>
      <c r="F11" s="8">
        <v>55557942862</v>
      </c>
      <c r="H11" s="8">
        <v>46001130000</v>
      </c>
      <c r="J11" s="17">
        <f t="shared" si="0"/>
        <v>39641529814</v>
      </c>
      <c r="L11" s="55">
        <f t="shared" si="1"/>
        <v>3.3877093375637053E-2</v>
      </c>
    </row>
    <row r="12" spans="1:18" s="19" customFormat="1" ht="21.75" thickBot="1" x14ac:dyDescent="0.25">
      <c r="A12" s="115"/>
      <c r="B12" s="115"/>
      <c r="D12" s="20">
        <f>SUM(D9:D11)</f>
        <v>32384999284</v>
      </c>
      <c r="F12" s="20">
        <f>SUM(F9:F11)</f>
        <v>228252567773</v>
      </c>
      <c r="H12" s="20">
        <f>SUM(H9:H11)</f>
        <v>192689975683</v>
      </c>
      <c r="J12" s="22">
        <f>SUM(J9:J11)</f>
        <v>67947591374</v>
      </c>
      <c r="L12" s="26">
        <f>SUM(L9:L11)</f>
        <v>5.8067055142097215E-2</v>
      </c>
    </row>
    <row r="13" spans="1:18" ht="13.5" thickTop="1" x14ac:dyDescent="0.2"/>
    <row r="14" spans="1:18" x14ac:dyDescent="0.2">
      <c r="D14" s="74"/>
      <c r="E14" s="74"/>
      <c r="F14" s="74"/>
      <c r="G14" s="74"/>
      <c r="H14" s="74"/>
      <c r="I14" s="74"/>
      <c r="J14" s="74"/>
      <c r="K14" s="74"/>
      <c r="L14" s="74"/>
    </row>
    <row r="15" spans="1:18" x14ac:dyDescent="0.2">
      <c r="D15" s="74"/>
      <c r="E15" s="74"/>
      <c r="F15" s="74"/>
      <c r="G15" s="74"/>
      <c r="H15" s="74"/>
      <c r="I15" s="74"/>
      <c r="J15" s="74"/>
      <c r="K15" s="74"/>
      <c r="L15" s="74"/>
    </row>
    <row r="16" spans="1:18" x14ac:dyDescent="0.2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4:14" x14ac:dyDescent="0.2">
      <c r="D17" s="58">
        <v>1990723753665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4:14" x14ac:dyDescent="0.2">
      <c r="D18" s="58">
        <v>1958338754381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4:14" s="57" customFormat="1" x14ac:dyDescent="0.2">
      <c r="D19" s="58">
        <f>D17-D18</f>
        <v>32384999284</v>
      </c>
      <c r="E19" s="58"/>
      <c r="F19" s="58">
        <v>228252567773</v>
      </c>
      <c r="G19" s="58"/>
      <c r="H19" s="58">
        <v>192689975683</v>
      </c>
      <c r="I19" s="58"/>
      <c r="J19" s="58">
        <v>67947591374</v>
      </c>
      <c r="K19" s="58"/>
      <c r="L19" s="58"/>
      <c r="M19" s="58"/>
      <c r="N19" s="58"/>
    </row>
    <row r="20" spans="4:14" x14ac:dyDescent="0.2">
      <c r="D20" s="58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4:14" x14ac:dyDescent="0.2">
      <c r="D21" s="59">
        <f>D12-D19</f>
        <v>0</v>
      </c>
      <c r="E21" s="59">
        <f t="shared" ref="E21:J21" si="2">E12-E19</f>
        <v>0</v>
      </c>
      <c r="F21" s="59">
        <f t="shared" si="2"/>
        <v>0</v>
      </c>
      <c r="G21" s="59">
        <f t="shared" si="2"/>
        <v>0</v>
      </c>
      <c r="H21" s="59">
        <f t="shared" si="2"/>
        <v>0</v>
      </c>
      <c r="I21" s="59">
        <f t="shared" si="2"/>
        <v>0</v>
      </c>
      <c r="J21" s="59">
        <f t="shared" si="2"/>
        <v>0</v>
      </c>
      <c r="K21" s="52"/>
      <c r="L21" s="52"/>
      <c r="M21" s="52"/>
      <c r="N21" s="52"/>
    </row>
    <row r="22" spans="4:14" x14ac:dyDescent="0.2"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4:14" x14ac:dyDescent="0.2"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4:14" x14ac:dyDescent="0.2"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4:14" x14ac:dyDescent="0.2"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4:14" x14ac:dyDescent="0.2"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4:14" x14ac:dyDescent="0.2">
      <c r="D27" s="74"/>
      <c r="E27" s="74"/>
      <c r="F27" s="74"/>
      <c r="G27" s="74"/>
      <c r="H27" s="74"/>
      <c r="I27" s="74"/>
      <c r="J27" s="74"/>
      <c r="K27" s="74"/>
      <c r="L27" s="74"/>
    </row>
    <row r="28" spans="4:14" x14ac:dyDescent="0.2">
      <c r="D28" s="74"/>
      <c r="E28" s="74"/>
      <c r="F28" s="74"/>
      <c r="G28" s="74"/>
      <c r="H28" s="74"/>
      <c r="I28" s="74"/>
      <c r="J28" s="74"/>
      <c r="K28" s="74"/>
      <c r="L28" s="74"/>
    </row>
    <row r="29" spans="4:14" x14ac:dyDescent="0.2">
      <c r="D29" s="74"/>
      <c r="E29" s="74"/>
      <c r="F29" s="74"/>
      <c r="G29" s="74"/>
      <c r="H29" s="74"/>
      <c r="I29" s="74"/>
      <c r="J29" s="74"/>
      <c r="K29" s="74"/>
      <c r="L29" s="74"/>
    </row>
  </sheetData>
  <mergeCells count="10">
    <mergeCell ref="A1:L1"/>
    <mergeCell ref="A2:L2"/>
    <mergeCell ref="A3:L3"/>
    <mergeCell ref="B5:L5"/>
    <mergeCell ref="F6:H6"/>
    <mergeCell ref="A11:B11"/>
    <mergeCell ref="A12:B12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rightToLeft="1" workbookViewId="0">
      <selection activeCell="B34" sqref="B34"/>
    </sheetView>
  </sheetViews>
  <sheetFormatPr defaultRowHeight="12.75" x14ac:dyDescent="0.2"/>
  <cols>
    <col min="1" max="1" width="2.5703125" customWidth="1"/>
    <col min="2" max="2" width="48.42578125" customWidth="1"/>
    <col min="3" max="3" width="1.28515625" customWidth="1"/>
    <col min="4" max="4" width="11.7109375" customWidth="1"/>
    <col min="5" max="5" width="1.28515625" customWidth="1"/>
    <col min="6" max="6" width="18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6" max="16" width="12.42578125" bestFit="1" customWidth="1"/>
  </cols>
  <sheetData>
    <row r="1" spans="1:16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6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6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</row>
    <row r="5" spans="1:16" ht="24" x14ac:dyDescent="0.2">
      <c r="A5" s="1" t="s">
        <v>119</v>
      </c>
      <c r="B5" s="119" t="s">
        <v>120</v>
      </c>
      <c r="C5" s="119"/>
      <c r="D5" s="119"/>
      <c r="E5" s="119"/>
      <c r="F5" s="119"/>
      <c r="G5" s="119"/>
      <c r="H5" s="119"/>
      <c r="I5" s="119"/>
      <c r="J5" s="119"/>
      <c r="P5" s="52">
        <v>1170157350114</v>
      </c>
    </row>
    <row r="7" spans="1:16" ht="21" x14ac:dyDescent="0.2">
      <c r="A7" s="115"/>
      <c r="B7" s="115"/>
      <c r="D7" s="64" t="s">
        <v>121</v>
      </c>
      <c r="F7" s="2" t="s">
        <v>115</v>
      </c>
      <c r="H7" s="2" t="s">
        <v>122</v>
      </c>
      <c r="J7" s="21" t="s">
        <v>123</v>
      </c>
    </row>
    <row r="8" spans="1:16" ht="18.75" x14ac:dyDescent="0.2">
      <c r="A8" s="114" t="s">
        <v>124</v>
      </c>
      <c r="B8" s="114"/>
      <c r="D8" s="70" t="s">
        <v>125</v>
      </c>
      <c r="F8" s="5">
        <f>'درآمد سرمایه گذاری در سهام'!T95</f>
        <v>407243481967</v>
      </c>
      <c r="H8" s="93">
        <f>F8/F13</f>
        <v>0.9722542910390346</v>
      </c>
      <c r="J8" s="25">
        <f>F8/$P$5</f>
        <v>0.34802454723488702</v>
      </c>
    </row>
    <row r="9" spans="1:16" ht="18.75" x14ac:dyDescent="0.2">
      <c r="A9" s="113" t="s">
        <v>126</v>
      </c>
      <c r="B9" s="113"/>
      <c r="D9" s="71" t="s">
        <v>127</v>
      </c>
      <c r="F9" s="69">
        <v>0</v>
      </c>
      <c r="H9" s="94">
        <f>F9/F13</f>
        <v>0</v>
      </c>
      <c r="J9" s="25">
        <f t="shared" ref="J9:J12" si="0">F9/$P$5</f>
        <v>0</v>
      </c>
    </row>
    <row r="10" spans="1:16" ht="18.75" x14ac:dyDescent="0.2">
      <c r="A10" s="113" t="s">
        <v>128</v>
      </c>
      <c r="B10" s="113"/>
      <c r="D10" s="71" t="s">
        <v>129</v>
      </c>
      <c r="F10" s="69">
        <v>0</v>
      </c>
      <c r="H10" s="94">
        <f>F10/F13</f>
        <v>0</v>
      </c>
      <c r="J10" s="25">
        <f t="shared" si="0"/>
        <v>0</v>
      </c>
    </row>
    <row r="11" spans="1:16" ht="18.75" x14ac:dyDescent="0.2">
      <c r="A11" s="113" t="s">
        <v>130</v>
      </c>
      <c r="B11" s="113"/>
      <c r="D11" s="71" t="s">
        <v>131</v>
      </c>
      <c r="F11" s="7">
        <f>'درآمد سپرده بانکی'!H11</f>
        <v>11150883184</v>
      </c>
      <c r="H11" s="94">
        <f>F11/F13</f>
        <v>2.6621651431114928E-2</v>
      </c>
      <c r="J11" s="25">
        <f>F11/$P$5</f>
        <v>9.5293878066173322E-3</v>
      </c>
    </row>
    <row r="12" spans="1:16" ht="18.75" x14ac:dyDescent="0.2">
      <c r="A12" s="114" t="s">
        <v>132</v>
      </c>
      <c r="B12" s="114"/>
      <c r="D12" s="72" t="s">
        <v>133</v>
      </c>
      <c r="F12" s="8">
        <f>'سایر درآمدها'!F11</f>
        <v>470828575</v>
      </c>
      <c r="H12" s="95">
        <f>F12/F13</f>
        <v>1.124057529850503E-3</v>
      </c>
      <c r="J12" s="25">
        <f t="shared" si="0"/>
        <v>4.0236347270230843E-4</v>
      </c>
    </row>
    <row r="13" spans="1:16" s="19" customFormat="1" ht="21" x14ac:dyDescent="0.2">
      <c r="A13" s="115"/>
      <c r="B13" s="115"/>
      <c r="D13" s="68"/>
      <c r="F13" s="20">
        <f>SUM(F8:F12)</f>
        <v>418865193726</v>
      </c>
      <c r="H13" s="96">
        <f>SUM(H8:H12)</f>
        <v>1</v>
      </c>
      <c r="J13" s="26">
        <f>SUM(J8:J12)</f>
        <v>0.35795629851420663</v>
      </c>
    </row>
    <row r="15" spans="1:16" x14ac:dyDescent="0.2">
      <c r="D15" s="74"/>
      <c r="E15" s="74"/>
      <c r="F15" s="74"/>
      <c r="G15" s="74"/>
      <c r="H15" s="74"/>
      <c r="I15" s="74"/>
      <c r="J15" s="74"/>
    </row>
    <row r="16" spans="1:16" x14ac:dyDescent="0.2">
      <c r="D16" s="74"/>
      <c r="E16" s="74"/>
      <c r="F16" s="52"/>
      <c r="G16" s="52"/>
      <c r="H16" s="52"/>
      <c r="I16" s="52"/>
      <c r="J16" s="52"/>
    </row>
    <row r="17" spans="2:12" x14ac:dyDescent="0.2">
      <c r="D17" s="74"/>
      <c r="E17" s="74"/>
      <c r="F17" s="52"/>
      <c r="G17" s="52"/>
      <c r="H17" s="52"/>
      <c r="I17" s="52"/>
      <c r="J17" s="52"/>
    </row>
    <row r="18" spans="2:12" x14ac:dyDescent="0.2">
      <c r="D18" s="74"/>
      <c r="E18" s="74"/>
      <c r="F18" s="52"/>
      <c r="G18" s="52"/>
      <c r="H18" s="52"/>
      <c r="I18" s="52"/>
      <c r="J18" s="52"/>
    </row>
    <row r="19" spans="2:12" x14ac:dyDescent="0.2">
      <c r="D19" s="74"/>
      <c r="E19" s="74"/>
      <c r="F19" s="89"/>
      <c r="G19" s="89"/>
      <c r="H19" s="89"/>
      <c r="I19" s="89"/>
      <c r="J19" s="89"/>
      <c r="K19" s="76"/>
      <c r="L19" s="76"/>
    </row>
    <row r="20" spans="2:12" x14ac:dyDescent="0.2">
      <c r="B20" s="23"/>
      <c r="D20" s="74"/>
      <c r="E20" s="74"/>
      <c r="F20" s="90">
        <v>424028671706</v>
      </c>
      <c r="G20" s="89"/>
      <c r="H20" s="89"/>
      <c r="I20" s="89"/>
      <c r="J20" s="89"/>
      <c r="K20" s="76"/>
      <c r="L20" s="76"/>
    </row>
    <row r="21" spans="2:12" x14ac:dyDescent="0.2">
      <c r="B21" s="23"/>
      <c r="D21" s="74"/>
      <c r="E21" s="74"/>
      <c r="F21" s="89"/>
      <c r="G21" s="89"/>
      <c r="H21" s="89"/>
      <c r="I21" s="89"/>
      <c r="J21" s="89"/>
      <c r="K21" s="76"/>
      <c r="L21" s="76"/>
    </row>
    <row r="22" spans="2:12" x14ac:dyDescent="0.2">
      <c r="B22" s="23"/>
      <c r="D22" s="74"/>
      <c r="E22" s="74"/>
      <c r="F22" s="89"/>
      <c r="G22" s="89"/>
      <c r="H22" s="89"/>
      <c r="I22" s="89"/>
      <c r="J22" s="89"/>
      <c r="K22" s="76"/>
      <c r="L22" s="76"/>
    </row>
    <row r="23" spans="2:12" x14ac:dyDescent="0.2">
      <c r="B23" s="23"/>
      <c r="D23" s="74"/>
      <c r="E23" s="74"/>
      <c r="F23" s="89"/>
      <c r="G23" s="89"/>
      <c r="H23" s="90"/>
      <c r="I23" s="89"/>
      <c r="J23" s="89"/>
      <c r="K23" s="76"/>
      <c r="L23" s="76"/>
    </row>
    <row r="24" spans="2:12" x14ac:dyDescent="0.2">
      <c r="D24" s="74"/>
      <c r="E24" s="74"/>
      <c r="F24" s="90">
        <f>F20-F13</f>
        <v>5163477980</v>
      </c>
      <c r="G24" s="89"/>
      <c r="H24" s="90">
        <v>3518825602</v>
      </c>
      <c r="I24" s="89"/>
      <c r="J24" s="89"/>
      <c r="K24" s="76"/>
      <c r="L24" s="76"/>
    </row>
    <row r="25" spans="2:12" x14ac:dyDescent="0.2">
      <c r="D25" s="74"/>
      <c r="E25" s="74"/>
      <c r="F25" s="89"/>
      <c r="G25" s="89"/>
      <c r="H25" s="90">
        <v>878255560</v>
      </c>
      <c r="I25" s="89"/>
      <c r="J25" s="89"/>
      <c r="K25" s="76"/>
      <c r="L25" s="76"/>
    </row>
    <row r="26" spans="2:12" x14ac:dyDescent="0.2">
      <c r="D26" s="74"/>
      <c r="E26" s="74"/>
      <c r="F26" s="89"/>
      <c r="G26" s="89"/>
      <c r="H26" s="90">
        <v>766396818</v>
      </c>
      <c r="I26" s="89"/>
      <c r="J26" s="89"/>
      <c r="K26" s="76"/>
      <c r="L26" s="76"/>
    </row>
    <row r="27" spans="2:12" x14ac:dyDescent="0.2">
      <c r="B27" s="23"/>
      <c r="D27" s="74"/>
      <c r="E27" s="74"/>
      <c r="F27" s="90">
        <f>F24-H27</f>
        <v>0</v>
      </c>
      <c r="G27" s="89"/>
      <c r="H27" s="90">
        <f>SUM(H24:H26)</f>
        <v>5163477980</v>
      </c>
      <c r="I27" s="89"/>
      <c r="J27" s="89"/>
      <c r="K27" s="76"/>
      <c r="L27" s="76"/>
    </row>
    <row r="28" spans="2:12" x14ac:dyDescent="0.2">
      <c r="D28" s="74"/>
      <c r="E28" s="74"/>
      <c r="F28" s="89"/>
      <c r="G28" s="89"/>
      <c r="H28" s="89"/>
      <c r="I28" s="89"/>
      <c r="J28" s="107"/>
      <c r="K28" s="76"/>
      <c r="L28" s="76"/>
    </row>
    <row r="29" spans="2:12" x14ac:dyDescent="0.2">
      <c r="D29" s="74"/>
      <c r="E29" s="74"/>
      <c r="F29" s="90"/>
      <c r="G29" s="89"/>
      <c r="H29" s="89"/>
      <c r="I29" s="89"/>
      <c r="J29" s="89"/>
      <c r="K29" s="76"/>
      <c r="L29" s="76"/>
    </row>
    <row r="30" spans="2:12" x14ac:dyDescent="0.2">
      <c r="D30" s="74"/>
      <c r="E30" s="74"/>
      <c r="F30" s="106"/>
      <c r="G30" s="86"/>
      <c r="H30" s="86"/>
      <c r="I30" s="86"/>
      <c r="J30" s="86"/>
      <c r="K30" s="76"/>
      <c r="L30" s="76"/>
    </row>
    <row r="31" spans="2:12" x14ac:dyDescent="0.2">
      <c r="D31" s="74"/>
      <c r="E31" s="74"/>
      <c r="F31" s="106"/>
      <c r="G31" s="86"/>
      <c r="H31" s="106"/>
      <c r="I31" s="86"/>
      <c r="J31" s="86"/>
      <c r="K31" s="76"/>
      <c r="L31" s="76"/>
    </row>
    <row r="32" spans="2:12" x14ac:dyDescent="0.2">
      <c r="F32" s="90"/>
      <c r="G32" s="89"/>
      <c r="H32" s="89"/>
      <c r="I32" s="76"/>
      <c r="J32" s="100"/>
      <c r="K32" s="76"/>
      <c r="L32" s="76"/>
    </row>
    <row r="33" spans="6:12" x14ac:dyDescent="0.2">
      <c r="F33" s="76"/>
      <c r="G33" s="76"/>
      <c r="H33" s="76"/>
      <c r="I33" s="76"/>
      <c r="J33" s="76"/>
      <c r="K33" s="76"/>
      <c r="L33" s="76"/>
    </row>
    <row r="34" spans="6:12" x14ac:dyDescent="0.2">
      <c r="F34" s="76"/>
      <c r="G34" s="76"/>
      <c r="H34" s="76"/>
      <c r="I34" s="76"/>
      <c r="J34" s="101"/>
      <c r="K34" s="76"/>
      <c r="L34" s="76"/>
    </row>
    <row r="35" spans="6:12" x14ac:dyDescent="0.2">
      <c r="F35" s="76"/>
      <c r="G35" s="76"/>
      <c r="H35" s="76"/>
      <c r="I35" s="76"/>
      <c r="J35" s="76"/>
      <c r="K35" s="76"/>
      <c r="L35" s="76"/>
    </row>
    <row r="36" spans="6:12" x14ac:dyDescent="0.2">
      <c r="F36" s="76"/>
      <c r="G36" s="76"/>
      <c r="H36" s="76"/>
      <c r="I36" s="76"/>
      <c r="J36" s="76"/>
      <c r="K36" s="76"/>
      <c r="L36" s="76"/>
    </row>
    <row r="37" spans="6:12" x14ac:dyDescent="0.2">
      <c r="F37" s="76"/>
      <c r="G37" s="76"/>
      <c r="H37" s="76"/>
      <c r="I37" s="76"/>
      <c r="J37" s="76"/>
      <c r="K37" s="76"/>
      <c r="L37" s="76"/>
    </row>
    <row r="38" spans="6:12" x14ac:dyDescent="0.2">
      <c r="F38" s="76"/>
      <c r="G38" s="76"/>
      <c r="H38" s="76"/>
      <c r="I38" s="76"/>
      <c r="J38" s="76"/>
      <c r="K38" s="76"/>
      <c r="L38" s="76"/>
    </row>
    <row r="39" spans="6:12" x14ac:dyDescent="0.2">
      <c r="F39" s="76"/>
      <c r="G39" s="76"/>
      <c r="H39" s="76"/>
      <c r="I39" s="76"/>
      <c r="J39" s="76"/>
      <c r="K39" s="76"/>
      <c r="L39" s="76"/>
    </row>
    <row r="40" spans="6:12" x14ac:dyDescent="0.2">
      <c r="F40" s="76"/>
      <c r="G40" s="76"/>
      <c r="H40" s="76"/>
      <c r="I40" s="76"/>
      <c r="J40" s="76"/>
      <c r="K40" s="76"/>
      <c r="L40" s="76"/>
    </row>
    <row r="41" spans="6:12" x14ac:dyDescent="0.2">
      <c r="F41" s="76"/>
      <c r="G41" s="76"/>
      <c r="H41" s="76"/>
      <c r="I41" s="76"/>
      <c r="J41" s="76"/>
      <c r="K41" s="76"/>
      <c r="L41" s="76"/>
    </row>
    <row r="42" spans="6:12" x14ac:dyDescent="0.2">
      <c r="F42" s="76"/>
      <c r="G42" s="76"/>
      <c r="H42" s="76"/>
      <c r="I42" s="76"/>
      <c r="J42" s="76"/>
      <c r="K42" s="76"/>
      <c r="L42" s="7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118"/>
  <sheetViews>
    <sheetView rightToLeft="1" zoomScaleNormal="100" workbookViewId="0">
      <selection activeCell="D97" sqref="D97:T117"/>
    </sheetView>
  </sheetViews>
  <sheetFormatPr defaultRowHeight="12.75" x14ac:dyDescent="0.2"/>
  <cols>
    <col min="1" max="1" width="6.140625" bestFit="1" customWidth="1"/>
    <col min="2" max="2" width="22.5703125" customWidth="1"/>
    <col min="3" max="3" width="1.28515625" customWidth="1"/>
    <col min="4" max="4" width="16.42578125" bestFit="1" customWidth="1"/>
    <col min="5" max="5" width="1.28515625" customWidth="1"/>
    <col min="6" max="6" width="18.710937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7.28515625" style="14" bestFit="1" customWidth="1"/>
    <col min="13" max="13" width="1.28515625" customWidth="1"/>
    <col min="14" max="14" width="16.5703125" bestFit="1" customWidth="1"/>
    <col min="15" max="15" width="1.28515625" customWidth="1"/>
    <col min="16" max="16" width="18.85546875" bestFit="1" customWidth="1"/>
    <col min="17" max="17" width="1.28515625" customWidth="1"/>
    <col min="18" max="18" width="16.7109375" bestFit="1" customWidth="1"/>
    <col min="19" max="19" width="1.28515625" customWidth="1"/>
    <col min="20" max="20" width="18" bestFit="1" customWidth="1"/>
    <col min="21" max="21" width="1.28515625" customWidth="1"/>
    <col min="22" max="22" width="17.28515625" style="14" bestFit="1" customWidth="1"/>
    <col min="23" max="23" width="0.28515625" customWidth="1"/>
    <col min="27" max="27" width="14.85546875" bestFit="1" customWidth="1"/>
  </cols>
  <sheetData>
    <row r="1" spans="1:27" ht="25.5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7" ht="25.5" x14ac:dyDescent="0.2">
      <c r="A2" s="109" t="s">
        <v>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7" ht="25.5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AA3" s="90">
        <v>170167090860</v>
      </c>
    </row>
    <row r="5" spans="1:27" ht="24" x14ac:dyDescent="0.2">
      <c r="A5" s="1" t="s">
        <v>134</v>
      </c>
      <c r="B5" s="119" t="s">
        <v>135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</row>
    <row r="6" spans="1:27" ht="21" x14ac:dyDescent="0.2">
      <c r="D6" s="120" t="s">
        <v>136</v>
      </c>
      <c r="E6" s="120"/>
      <c r="F6" s="120"/>
      <c r="G6" s="120"/>
      <c r="H6" s="120"/>
      <c r="I6" s="120"/>
      <c r="J6" s="120"/>
      <c r="K6" s="120"/>
      <c r="L6" s="120"/>
      <c r="N6" s="120" t="s">
        <v>137</v>
      </c>
      <c r="O6" s="120"/>
      <c r="P6" s="120"/>
      <c r="Q6" s="120"/>
      <c r="R6" s="120"/>
      <c r="S6" s="120"/>
      <c r="T6" s="120"/>
      <c r="U6" s="120"/>
      <c r="V6" s="120"/>
    </row>
    <row r="7" spans="1:27" ht="21" x14ac:dyDescent="0.2">
      <c r="D7" s="3"/>
      <c r="E7" s="3"/>
      <c r="F7" s="3"/>
      <c r="G7" s="3"/>
      <c r="H7" s="3"/>
      <c r="I7" s="3"/>
      <c r="J7" s="123" t="s">
        <v>80</v>
      </c>
      <c r="K7" s="116"/>
      <c r="L7" s="123"/>
      <c r="N7" s="3"/>
      <c r="O7" s="3"/>
      <c r="P7" s="3"/>
      <c r="Q7" s="3"/>
      <c r="R7" s="3"/>
      <c r="S7" s="3"/>
      <c r="T7" s="123" t="s">
        <v>80</v>
      </c>
      <c r="U7" s="116"/>
      <c r="V7" s="123"/>
    </row>
    <row r="8" spans="1:27" ht="21" x14ac:dyDescent="0.2">
      <c r="A8" s="115"/>
      <c r="B8" s="115"/>
      <c r="D8" s="2" t="s">
        <v>138</v>
      </c>
      <c r="F8" s="2" t="s">
        <v>139</v>
      </c>
      <c r="H8" s="2" t="s">
        <v>140</v>
      </c>
      <c r="J8" s="97" t="s">
        <v>115</v>
      </c>
      <c r="K8" s="3"/>
      <c r="L8" s="97" t="s">
        <v>122</v>
      </c>
      <c r="N8" s="2" t="s">
        <v>138</v>
      </c>
      <c r="P8" s="30" t="s">
        <v>139</v>
      </c>
      <c r="R8" s="2" t="s">
        <v>140</v>
      </c>
      <c r="T8" s="97" t="s">
        <v>115</v>
      </c>
      <c r="U8" s="3"/>
      <c r="V8" s="97" t="s">
        <v>122</v>
      </c>
      <c r="Z8" s="12"/>
      <c r="AA8" s="12"/>
    </row>
    <row r="9" spans="1:27" ht="18.75" x14ac:dyDescent="0.2">
      <c r="A9" s="114" t="s">
        <v>67</v>
      </c>
      <c r="B9" s="114"/>
      <c r="D9" s="34">
        <v>0</v>
      </c>
      <c r="E9" s="31"/>
      <c r="F9" s="32">
        <v>993708186</v>
      </c>
      <c r="G9" s="31"/>
      <c r="H9" s="32">
        <v>7009599496</v>
      </c>
      <c r="I9" s="31"/>
      <c r="J9" s="87">
        <f>D9+F9+H9</f>
        <v>8003307682</v>
      </c>
      <c r="L9" s="25">
        <f>J9/$AA$3</f>
        <v>4.7032053269245151E-2</v>
      </c>
      <c r="N9" s="32">
        <v>1480369630</v>
      </c>
      <c r="O9" s="31"/>
      <c r="P9" s="85">
        <v>10596005425</v>
      </c>
      <c r="Q9" s="31"/>
      <c r="R9" s="32">
        <v>9870152732</v>
      </c>
      <c r="S9" s="31"/>
      <c r="T9" s="87">
        <f>N9+P9+R9</f>
        <v>21946527787</v>
      </c>
      <c r="V9" s="25">
        <f>T9/درآمد!$F$13</f>
        <v>5.2395205225278962E-2</v>
      </c>
      <c r="Z9" s="84"/>
      <c r="AA9" s="84"/>
    </row>
    <row r="10" spans="1:27" ht="18.75" x14ac:dyDescent="0.2">
      <c r="A10" s="113" t="s">
        <v>24</v>
      </c>
      <c r="B10" s="113"/>
      <c r="D10" s="39">
        <v>0</v>
      </c>
      <c r="E10" s="31"/>
      <c r="F10" s="37">
        <v>10581944790</v>
      </c>
      <c r="G10" s="31"/>
      <c r="H10" s="37">
        <v>445137396</v>
      </c>
      <c r="I10" s="31"/>
      <c r="J10" s="87">
        <f t="shared" ref="J10:J73" si="0">D10+F10+H10</f>
        <v>11027082186</v>
      </c>
      <c r="L10" s="25">
        <f t="shared" ref="L10:L73" si="1">J10/$AA$3</f>
        <v>6.480149675398876E-2</v>
      </c>
      <c r="N10" s="37">
        <v>1800000000</v>
      </c>
      <c r="O10" s="31"/>
      <c r="P10" s="66">
        <v>18889012576</v>
      </c>
      <c r="Q10" s="31"/>
      <c r="R10" s="37">
        <v>8694946908</v>
      </c>
      <c r="S10" s="31"/>
      <c r="T10" s="87">
        <f t="shared" ref="T10:T73" si="2">N10+P10+R10</f>
        <v>29383959484</v>
      </c>
      <c r="V10" s="25">
        <f>T10/درآمد!$F$13</f>
        <v>7.0151351614145985E-2</v>
      </c>
      <c r="Z10" s="83"/>
      <c r="AA10" s="83"/>
    </row>
    <row r="11" spans="1:27" ht="18.75" x14ac:dyDescent="0.2">
      <c r="A11" s="113" t="s">
        <v>58</v>
      </c>
      <c r="B11" s="113"/>
      <c r="D11" s="39">
        <v>0</v>
      </c>
      <c r="E11" s="31"/>
      <c r="F11" s="37">
        <v>-11902970607</v>
      </c>
      <c r="G11" s="31"/>
      <c r="H11" s="37">
        <v>4869226735</v>
      </c>
      <c r="I11" s="31"/>
      <c r="J11" s="87">
        <f t="shared" si="0"/>
        <v>-7033743872</v>
      </c>
      <c r="L11" s="98">
        <f t="shared" si="1"/>
        <v>-4.1334336953475964E-2</v>
      </c>
      <c r="N11" s="37">
        <v>7650000000</v>
      </c>
      <c r="O11" s="31"/>
      <c r="P11" s="66">
        <v>384225791</v>
      </c>
      <c r="Q11" s="31"/>
      <c r="R11" s="37">
        <v>9378237683</v>
      </c>
      <c r="S11" s="31"/>
      <c r="T11" s="87">
        <f t="shared" si="2"/>
        <v>17412463474</v>
      </c>
      <c r="V11" s="25">
        <f>T11/درآمد!$F$13</f>
        <v>4.1570566699772944E-2</v>
      </c>
      <c r="Z11" s="83"/>
      <c r="AA11" s="83"/>
    </row>
    <row r="12" spans="1:27" ht="18.75" x14ac:dyDescent="0.2">
      <c r="A12" s="113" t="s">
        <v>36</v>
      </c>
      <c r="B12" s="113"/>
      <c r="D12" s="39">
        <v>0</v>
      </c>
      <c r="E12" s="31"/>
      <c r="F12" s="37">
        <v>3510236471</v>
      </c>
      <c r="G12" s="31"/>
      <c r="H12" s="37">
        <v>-28702867</v>
      </c>
      <c r="I12" s="31"/>
      <c r="J12" s="87">
        <f t="shared" si="0"/>
        <v>3481533604</v>
      </c>
      <c r="L12" s="25">
        <f t="shared" si="1"/>
        <v>2.0459500050243735E-2</v>
      </c>
      <c r="N12" s="37">
        <v>2771638740</v>
      </c>
      <c r="O12" s="31"/>
      <c r="P12" s="66">
        <v>1946653927</v>
      </c>
      <c r="Q12" s="31"/>
      <c r="R12" s="37">
        <v>-28702867</v>
      </c>
      <c r="S12" s="31"/>
      <c r="T12" s="87">
        <f t="shared" si="2"/>
        <v>4689589800</v>
      </c>
      <c r="V12" s="25">
        <f>T12/درآمد!$F$13</f>
        <v>1.1195940532284208E-2</v>
      </c>
      <c r="Z12" s="83"/>
      <c r="AA12" s="83"/>
    </row>
    <row r="13" spans="1:27" ht="18.75" x14ac:dyDescent="0.2">
      <c r="A13" s="113" t="s">
        <v>75</v>
      </c>
      <c r="B13" s="113"/>
      <c r="D13" s="39">
        <v>0</v>
      </c>
      <c r="E13" s="31"/>
      <c r="F13" s="37">
        <v>2574564751</v>
      </c>
      <c r="G13" s="31"/>
      <c r="H13" s="37">
        <v>142419604</v>
      </c>
      <c r="I13" s="31"/>
      <c r="J13" s="87">
        <f t="shared" si="0"/>
        <v>2716984355</v>
      </c>
      <c r="L13" s="25">
        <f t="shared" si="1"/>
        <v>1.5966567573487633E-2</v>
      </c>
      <c r="N13" s="37">
        <v>3200000000</v>
      </c>
      <c r="O13" s="31"/>
      <c r="P13" s="66">
        <v>9553406079</v>
      </c>
      <c r="Q13" s="31"/>
      <c r="R13" s="37">
        <v>852264977</v>
      </c>
      <c r="S13" s="31"/>
      <c r="T13" s="87">
        <f t="shared" si="2"/>
        <v>13605671056</v>
      </c>
      <c r="V13" s="25">
        <f>T13/درآمد!$F$13</f>
        <v>3.2482219243311315E-2</v>
      </c>
      <c r="Z13" s="83"/>
      <c r="AA13" s="83"/>
    </row>
    <row r="14" spans="1:27" ht="18.75" x14ac:dyDescent="0.2">
      <c r="A14" s="113" t="s">
        <v>43</v>
      </c>
      <c r="B14" s="113"/>
      <c r="D14" s="39">
        <v>0</v>
      </c>
      <c r="E14" s="31"/>
      <c r="F14" s="39">
        <v>0</v>
      </c>
      <c r="G14" s="31"/>
      <c r="H14" s="37">
        <v>65977851</v>
      </c>
      <c r="I14" s="31"/>
      <c r="J14" s="87">
        <f t="shared" si="0"/>
        <v>65977851</v>
      </c>
      <c r="L14" s="25">
        <f t="shared" si="1"/>
        <v>3.8772391692516712E-4</v>
      </c>
      <c r="N14" s="39">
        <v>0</v>
      </c>
      <c r="O14" s="35"/>
      <c r="P14" s="39">
        <v>0</v>
      </c>
      <c r="Q14" s="31"/>
      <c r="R14" s="37">
        <v>65977851</v>
      </c>
      <c r="S14" s="31"/>
      <c r="T14" s="87">
        <f t="shared" si="2"/>
        <v>65977851</v>
      </c>
      <c r="V14" s="25">
        <f>T14/درآمد!$F$13</f>
        <v>1.5751571624535437E-4</v>
      </c>
      <c r="Z14" s="83"/>
      <c r="AA14" s="83"/>
    </row>
    <row r="15" spans="1:27" ht="18.75" x14ac:dyDescent="0.2">
      <c r="A15" s="113" t="s">
        <v>30</v>
      </c>
      <c r="B15" s="113"/>
      <c r="D15" s="39">
        <v>0</v>
      </c>
      <c r="E15" s="31"/>
      <c r="F15" s="39">
        <v>0</v>
      </c>
      <c r="G15" s="31"/>
      <c r="H15" s="37">
        <v>384245061</v>
      </c>
      <c r="I15" s="31"/>
      <c r="J15" s="87">
        <f t="shared" si="0"/>
        <v>384245061</v>
      </c>
      <c r="L15" s="25">
        <f>J15/$AA$3</f>
        <v>2.2580456600514278E-3</v>
      </c>
      <c r="N15" s="39">
        <v>0</v>
      </c>
      <c r="O15" s="35"/>
      <c r="P15" s="39">
        <v>0</v>
      </c>
      <c r="Q15" s="31"/>
      <c r="R15" s="37">
        <v>384245061</v>
      </c>
      <c r="S15" s="31"/>
      <c r="T15" s="87">
        <f t="shared" si="2"/>
        <v>384245061</v>
      </c>
      <c r="V15" s="25">
        <f>T15/درآمد!$F$13</f>
        <v>9.1734779293061364E-4</v>
      </c>
      <c r="Z15" s="83"/>
      <c r="AA15" s="83"/>
    </row>
    <row r="16" spans="1:27" ht="18.75" x14ac:dyDescent="0.2">
      <c r="A16" s="113" t="s">
        <v>39</v>
      </c>
      <c r="B16" s="113"/>
      <c r="D16" s="39">
        <v>0</v>
      </c>
      <c r="E16" s="31"/>
      <c r="F16" s="37">
        <v>-6003931459</v>
      </c>
      <c r="G16" s="31"/>
      <c r="H16" s="37">
        <v>5473103767</v>
      </c>
      <c r="I16" s="31"/>
      <c r="J16" s="87">
        <f t="shared" si="0"/>
        <v>-530827692</v>
      </c>
      <c r="L16" s="98">
        <f t="shared" si="1"/>
        <v>-3.1194497673861215E-3</v>
      </c>
      <c r="N16" s="37">
        <v>1885400000</v>
      </c>
      <c r="O16" s="31"/>
      <c r="P16" s="66">
        <v>10203386</v>
      </c>
      <c r="Q16" s="31"/>
      <c r="R16" s="37">
        <v>5473103767</v>
      </c>
      <c r="S16" s="31"/>
      <c r="T16" s="87">
        <f t="shared" si="2"/>
        <v>7368707153</v>
      </c>
      <c r="V16" s="25">
        <f>T16/درآمد!$F$13</f>
        <v>1.7592073209645172E-2</v>
      </c>
      <c r="Z16" s="83"/>
      <c r="AA16" s="83"/>
    </row>
    <row r="17" spans="1:27" ht="18.75" x14ac:dyDescent="0.2">
      <c r="A17" s="113" t="s">
        <v>66</v>
      </c>
      <c r="B17" s="113"/>
      <c r="D17" s="39">
        <v>0</v>
      </c>
      <c r="E17" s="31"/>
      <c r="F17" s="39">
        <v>0</v>
      </c>
      <c r="G17" s="31"/>
      <c r="H17" s="37">
        <v>10875051</v>
      </c>
      <c r="I17" s="31"/>
      <c r="J17" s="87">
        <f t="shared" si="0"/>
        <v>10875051</v>
      </c>
      <c r="L17" s="25">
        <f t="shared" si="1"/>
        <v>6.3908073794051814E-5</v>
      </c>
      <c r="N17" s="37">
        <v>262500000</v>
      </c>
      <c r="O17" s="31"/>
      <c r="P17" s="39">
        <v>0</v>
      </c>
      <c r="Q17" s="31"/>
      <c r="R17" s="37">
        <v>1618530828</v>
      </c>
      <c r="S17" s="31"/>
      <c r="T17" s="87">
        <f t="shared" si="2"/>
        <v>1881030828</v>
      </c>
      <c r="V17" s="25">
        <f>T17/درآمد!$F$13</f>
        <v>4.490778551608357E-3</v>
      </c>
      <c r="Z17" s="83"/>
      <c r="AA17" s="83"/>
    </row>
    <row r="18" spans="1:27" ht="18.75" x14ac:dyDescent="0.2">
      <c r="A18" s="113" t="s">
        <v>37</v>
      </c>
      <c r="B18" s="113"/>
      <c r="D18" s="39">
        <v>0</v>
      </c>
      <c r="E18" s="31"/>
      <c r="F18" s="37">
        <v>2668124810</v>
      </c>
      <c r="G18" s="31"/>
      <c r="H18" s="37">
        <v>671856027</v>
      </c>
      <c r="I18" s="31"/>
      <c r="J18" s="87">
        <f t="shared" si="0"/>
        <v>3339980837</v>
      </c>
      <c r="L18" s="25">
        <f t="shared" si="1"/>
        <v>1.9627654325640859E-2</v>
      </c>
      <c r="N18" s="37">
        <v>4600000000</v>
      </c>
      <c r="O18" s="31"/>
      <c r="P18" s="66">
        <v>7773376470</v>
      </c>
      <c r="Q18" s="31"/>
      <c r="R18" s="37">
        <v>10798989121</v>
      </c>
      <c r="S18" s="31"/>
      <c r="T18" s="87">
        <f t="shared" si="2"/>
        <v>23172365591</v>
      </c>
      <c r="V18" s="25">
        <f>T18/درآمد!$F$13</f>
        <v>5.5321774017246625E-2</v>
      </c>
      <c r="Z18" s="83"/>
      <c r="AA18" s="83"/>
    </row>
    <row r="19" spans="1:27" ht="18.75" x14ac:dyDescent="0.2">
      <c r="A19" s="113" t="s">
        <v>72</v>
      </c>
      <c r="B19" s="113"/>
      <c r="D19" s="39">
        <v>0</v>
      </c>
      <c r="E19" s="31"/>
      <c r="F19" s="37">
        <v>7020957683</v>
      </c>
      <c r="G19" s="31"/>
      <c r="H19" s="37">
        <v>-162281637</v>
      </c>
      <c r="I19" s="31"/>
      <c r="J19" s="87">
        <f t="shared" si="0"/>
        <v>6858676046</v>
      </c>
      <c r="L19" s="25">
        <f t="shared" si="1"/>
        <v>4.0305537406423522E-2</v>
      </c>
      <c r="N19" s="37">
        <v>3734533118</v>
      </c>
      <c r="O19" s="31"/>
      <c r="P19" s="66">
        <v>1570776164</v>
      </c>
      <c r="Q19" s="31"/>
      <c r="R19" s="37">
        <v>-162286713</v>
      </c>
      <c r="S19" s="31"/>
      <c r="T19" s="87">
        <f t="shared" si="2"/>
        <v>5143022569</v>
      </c>
      <c r="V19" s="25">
        <f>T19/درآمد!$F$13</f>
        <v>1.2278467263537539E-2</v>
      </c>
      <c r="Z19" s="83"/>
      <c r="AA19" s="83"/>
    </row>
    <row r="20" spans="1:27" ht="18.75" x14ac:dyDescent="0.2">
      <c r="A20" s="113" t="s">
        <v>29</v>
      </c>
      <c r="B20" s="113"/>
      <c r="D20" s="39">
        <v>0</v>
      </c>
      <c r="E20" s="31"/>
      <c r="F20" s="37">
        <v>-1070529317</v>
      </c>
      <c r="G20" s="31"/>
      <c r="H20" s="37">
        <v>4895820905</v>
      </c>
      <c r="I20" s="31"/>
      <c r="J20" s="87">
        <f t="shared" si="0"/>
        <v>3825291588</v>
      </c>
      <c r="L20" s="25">
        <f t="shared" si="1"/>
        <v>2.2479620287727355E-2</v>
      </c>
      <c r="N20" s="37">
        <v>1656000000</v>
      </c>
      <c r="O20" s="31"/>
      <c r="P20" s="66">
        <v>6893589975</v>
      </c>
      <c r="Q20" s="31"/>
      <c r="R20" s="37">
        <v>9982641716</v>
      </c>
      <c r="S20" s="31"/>
      <c r="T20" s="87">
        <f t="shared" si="2"/>
        <v>18532231691</v>
      </c>
      <c r="V20" s="25">
        <f>T20/درآمد!$F$13</f>
        <v>4.4243904646617233E-2</v>
      </c>
      <c r="Z20" s="83"/>
      <c r="AA20" s="83"/>
    </row>
    <row r="21" spans="1:27" ht="18.75" x14ac:dyDescent="0.2">
      <c r="A21" s="113" t="s">
        <v>141</v>
      </c>
      <c r="B21" s="113"/>
      <c r="D21" s="39">
        <v>0</v>
      </c>
      <c r="E21" s="31"/>
      <c r="F21" s="39">
        <v>0</v>
      </c>
      <c r="G21" s="31"/>
      <c r="H21" s="39">
        <v>0</v>
      </c>
      <c r="I21" s="31"/>
      <c r="J21" s="40">
        <f t="shared" si="0"/>
        <v>0</v>
      </c>
      <c r="L21" s="25">
        <f t="shared" si="1"/>
        <v>0</v>
      </c>
      <c r="N21" s="37">
        <v>29500000</v>
      </c>
      <c r="O21" s="31"/>
      <c r="P21" s="39">
        <v>0</v>
      </c>
      <c r="Q21" s="31"/>
      <c r="R21" s="37">
        <v>321418776</v>
      </c>
      <c r="S21" s="31"/>
      <c r="T21" s="87">
        <f t="shared" si="2"/>
        <v>350918776</v>
      </c>
      <c r="V21" s="25">
        <f>T21/درآمد!$F$13</f>
        <v>8.3778452174174437E-4</v>
      </c>
      <c r="Z21" s="83"/>
      <c r="AA21" s="83"/>
    </row>
    <row r="22" spans="1:27" ht="18.75" x14ac:dyDescent="0.2">
      <c r="A22" s="113" t="s">
        <v>142</v>
      </c>
      <c r="B22" s="113"/>
      <c r="D22" s="39">
        <v>0</v>
      </c>
      <c r="E22" s="31"/>
      <c r="F22" s="39">
        <v>0</v>
      </c>
      <c r="G22" s="31"/>
      <c r="H22" s="39">
        <v>0</v>
      </c>
      <c r="I22" s="31"/>
      <c r="J22" s="40">
        <f t="shared" si="0"/>
        <v>0</v>
      </c>
      <c r="L22" s="25">
        <f t="shared" si="1"/>
        <v>0</v>
      </c>
      <c r="N22" s="39">
        <v>0</v>
      </c>
      <c r="O22" s="31"/>
      <c r="P22" s="39">
        <v>0</v>
      </c>
      <c r="Q22" s="31"/>
      <c r="R22" s="37">
        <v>-4572629873</v>
      </c>
      <c r="S22" s="31"/>
      <c r="T22" s="87">
        <f t="shared" si="2"/>
        <v>-4572629873</v>
      </c>
      <c r="V22" s="98">
        <f>T22/درآمد!$F$13</f>
        <v>-1.091671005729633E-2</v>
      </c>
      <c r="Z22" s="83"/>
      <c r="AA22" s="83"/>
    </row>
    <row r="23" spans="1:27" ht="18.75" x14ac:dyDescent="0.2">
      <c r="A23" s="113" t="s">
        <v>59</v>
      </c>
      <c r="B23" s="113"/>
      <c r="D23" s="39">
        <v>0</v>
      </c>
      <c r="E23" s="31"/>
      <c r="F23" s="37">
        <v>942656499</v>
      </c>
      <c r="G23" s="31"/>
      <c r="H23" s="39">
        <v>0</v>
      </c>
      <c r="I23" s="31"/>
      <c r="J23" s="87">
        <f t="shared" si="0"/>
        <v>942656499</v>
      </c>
      <c r="L23" s="25">
        <f t="shared" si="1"/>
        <v>5.5395934327604097E-3</v>
      </c>
      <c r="N23" s="37">
        <v>4546069360</v>
      </c>
      <c r="O23" s="31"/>
      <c r="P23" s="66">
        <v>-9609110598</v>
      </c>
      <c r="Q23" s="31"/>
      <c r="R23" s="37">
        <v>-7053547086</v>
      </c>
      <c r="S23" s="31"/>
      <c r="T23" s="87">
        <f t="shared" si="2"/>
        <v>-12116588324</v>
      </c>
      <c r="V23" s="98">
        <f>T23/درآمد!$F$13</f>
        <v>-2.8927178733132091E-2</v>
      </c>
      <c r="Z23" s="83"/>
      <c r="AA23" s="83"/>
    </row>
    <row r="24" spans="1:27" ht="18.75" x14ac:dyDescent="0.2">
      <c r="A24" s="113" t="s">
        <v>54</v>
      </c>
      <c r="B24" s="113"/>
      <c r="D24" s="39">
        <v>0</v>
      </c>
      <c r="E24" s="31"/>
      <c r="F24" s="39">
        <v>0</v>
      </c>
      <c r="G24" s="31"/>
      <c r="H24" s="39">
        <v>0</v>
      </c>
      <c r="I24" s="31"/>
      <c r="J24" s="40">
        <f t="shared" si="0"/>
        <v>0</v>
      </c>
      <c r="L24" s="25">
        <f t="shared" si="1"/>
        <v>0</v>
      </c>
      <c r="N24" s="37">
        <v>2310000000</v>
      </c>
      <c r="O24" s="31"/>
      <c r="P24" s="66">
        <v>0</v>
      </c>
      <c r="Q24" s="31"/>
      <c r="R24" s="37">
        <v>849818534</v>
      </c>
      <c r="S24" s="31"/>
      <c r="T24" s="87">
        <f t="shared" si="2"/>
        <v>3159818534</v>
      </c>
      <c r="V24" s="25">
        <f>T24/درآمد!$F$13</f>
        <v>7.543760095920002E-3</v>
      </c>
      <c r="Z24" s="83"/>
      <c r="AA24" s="83"/>
    </row>
    <row r="25" spans="1:27" ht="18.75" x14ac:dyDescent="0.2">
      <c r="A25" s="113" t="s">
        <v>25</v>
      </c>
      <c r="B25" s="113"/>
      <c r="D25" s="39">
        <v>0</v>
      </c>
      <c r="E25" s="31"/>
      <c r="F25" s="37">
        <v>3472944999</v>
      </c>
      <c r="G25" s="31"/>
      <c r="H25" s="39">
        <v>0</v>
      </c>
      <c r="I25" s="31"/>
      <c r="J25" s="87">
        <f t="shared" si="0"/>
        <v>3472944999</v>
      </c>
      <c r="L25" s="25">
        <f t="shared" si="1"/>
        <v>2.0409028452259691E-2</v>
      </c>
      <c r="N25" s="37">
        <v>1384601520</v>
      </c>
      <c r="O25" s="31"/>
      <c r="P25" s="66">
        <v>14527231360</v>
      </c>
      <c r="Q25" s="31"/>
      <c r="R25" s="37">
        <v>-2465</v>
      </c>
      <c r="S25" s="31"/>
      <c r="T25" s="87">
        <f t="shared" si="2"/>
        <v>15911830415</v>
      </c>
      <c r="V25" s="25">
        <f>T25/درآمد!$F$13</f>
        <v>3.7987950904817123E-2</v>
      </c>
      <c r="Z25" s="83"/>
      <c r="AA25" s="83"/>
    </row>
    <row r="26" spans="1:27" ht="18.75" x14ac:dyDescent="0.2">
      <c r="A26" s="113" t="s">
        <v>143</v>
      </c>
      <c r="B26" s="113"/>
      <c r="D26" s="39">
        <v>0</v>
      </c>
      <c r="E26" s="31"/>
      <c r="F26" s="39">
        <v>0</v>
      </c>
      <c r="G26" s="31"/>
      <c r="H26" s="39">
        <v>0</v>
      </c>
      <c r="I26" s="31"/>
      <c r="J26" s="40">
        <f t="shared" si="0"/>
        <v>0</v>
      </c>
      <c r="L26" s="25">
        <f t="shared" si="1"/>
        <v>0</v>
      </c>
      <c r="N26" s="37">
        <v>74000000</v>
      </c>
      <c r="O26" s="31"/>
      <c r="P26" s="39">
        <v>0</v>
      </c>
      <c r="Q26" s="31"/>
      <c r="R26" s="37">
        <v>-319047949</v>
      </c>
      <c r="S26" s="31"/>
      <c r="T26" s="87">
        <f t="shared" si="2"/>
        <v>-245047949</v>
      </c>
      <c r="V26" s="98">
        <f>T26/درآمد!$F$13</f>
        <v>-5.8502819682911564E-4</v>
      </c>
      <c r="Z26" s="83"/>
      <c r="AA26" s="83"/>
    </row>
    <row r="27" spans="1:27" ht="18.75" x14ac:dyDescent="0.2">
      <c r="A27" s="113" t="s">
        <v>144</v>
      </c>
      <c r="B27" s="113"/>
      <c r="D27" s="39">
        <v>0</v>
      </c>
      <c r="E27" s="31"/>
      <c r="F27" s="39">
        <v>0</v>
      </c>
      <c r="G27" s="31"/>
      <c r="H27" s="39">
        <v>0</v>
      </c>
      <c r="I27" s="31"/>
      <c r="J27" s="40">
        <f t="shared" si="0"/>
        <v>0</v>
      </c>
      <c r="L27" s="25">
        <f t="shared" si="1"/>
        <v>0</v>
      </c>
      <c r="N27" s="39">
        <v>0</v>
      </c>
      <c r="O27" s="31"/>
      <c r="P27" s="39">
        <v>0</v>
      </c>
      <c r="Q27" s="31"/>
      <c r="R27" s="37">
        <v>208414929</v>
      </c>
      <c r="S27" s="31"/>
      <c r="T27" s="87">
        <f t="shared" si="2"/>
        <v>208414929</v>
      </c>
      <c r="V27" s="25">
        <f>T27/درآمد!$F$13</f>
        <v>4.9757041673969768E-4</v>
      </c>
      <c r="Z27" s="83"/>
      <c r="AA27" s="83"/>
    </row>
    <row r="28" spans="1:27" ht="18.75" x14ac:dyDescent="0.2">
      <c r="A28" s="113" t="s">
        <v>23</v>
      </c>
      <c r="B28" s="113"/>
      <c r="D28" s="39">
        <v>0</v>
      </c>
      <c r="E28" s="31"/>
      <c r="F28" s="37">
        <v>6668054399</v>
      </c>
      <c r="G28" s="31"/>
      <c r="H28" s="39">
        <v>0</v>
      </c>
      <c r="I28" s="31"/>
      <c r="J28" s="87">
        <f t="shared" si="0"/>
        <v>6668054399</v>
      </c>
      <c r="L28" s="25">
        <f t="shared" si="1"/>
        <v>3.9185334633745059E-2</v>
      </c>
      <c r="N28" s="37">
        <v>900000000</v>
      </c>
      <c r="O28" s="31"/>
      <c r="P28" s="66">
        <v>3247205605</v>
      </c>
      <c r="Q28" s="31"/>
      <c r="R28" s="37">
        <v>-393570575</v>
      </c>
      <c r="S28" s="31"/>
      <c r="T28" s="87">
        <f t="shared" si="2"/>
        <v>3753635030</v>
      </c>
      <c r="V28" s="25">
        <f>T28/درآمد!$F$13</f>
        <v>8.9614393514287419E-3</v>
      </c>
      <c r="Z28" s="83"/>
      <c r="AA28" s="83"/>
    </row>
    <row r="29" spans="1:27" ht="18.75" x14ac:dyDescent="0.2">
      <c r="A29" s="113" t="s">
        <v>20</v>
      </c>
      <c r="B29" s="113"/>
      <c r="D29" s="39">
        <v>0</v>
      </c>
      <c r="E29" s="31"/>
      <c r="F29" s="37">
        <v>3730935199</v>
      </c>
      <c r="G29" s="31"/>
      <c r="H29" s="39">
        <v>0</v>
      </c>
      <c r="I29" s="31"/>
      <c r="J29" s="87">
        <f t="shared" si="0"/>
        <v>3730935199</v>
      </c>
      <c r="L29" s="25">
        <f t="shared" si="1"/>
        <v>2.1925127709149814E-2</v>
      </c>
      <c r="N29" s="39">
        <v>0</v>
      </c>
      <c r="O29" s="31"/>
      <c r="P29" s="66">
        <v>9126730102</v>
      </c>
      <c r="Q29" s="31"/>
      <c r="R29" s="37">
        <v>3608787908</v>
      </c>
      <c r="S29" s="31"/>
      <c r="T29" s="87">
        <f t="shared" si="2"/>
        <v>12735518010</v>
      </c>
      <c r="V29" s="25">
        <f>T29/درآمد!$F$13</f>
        <v>3.0404813292581476E-2</v>
      </c>
      <c r="Z29" s="83"/>
      <c r="AA29" s="83"/>
    </row>
    <row r="30" spans="1:27" ht="18.75" x14ac:dyDescent="0.2">
      <c r="A30" s="113" t="s">
        <v>55</v>
      </c>
      <c r="B30" s="113"/>
      <c r="D30" s="37">
        <v>8990476190</v>
      </c>
      <c r="E30" s="31"/>
      <c r="F30" s="37">
        <v>233381903</v>
      </c>
      <c r="G30" s="31"/>
      <c r="H30" s="39">
        <v>0</v>
      </c>
      <c r="I30" s="31"/>
      <c r="J30" s="87">
        <f t="shared" si="0"/>
        <v>9223858093</v>
      </c>
      <c r="L30" s="25">
        <f t="shared" si="1"/>
        <v>5.4204711653610273E-2</v>
      </c>
      <c r="N30" s="37">
        <v>8990476190</v>
      </c>
      <c r="O30" s="31"/>
      <c r="P30" s="66">
        <v>31647025504</v>
      </c>
      <c r="Q30" s="31"/>
      <c r="R30" s="37">
        <v>1835057666</v>
      </c>
      <c r="S30" s="31"/>
      <c r="T30" s="87">
        <f t="shared" si="2"/>
        <v>42472559360</v>
      </c>
      <c r="V30" s="25">
        <f>T30/درآمد!$F$13</f>
        <v>0.10139911359592069</v>
      </c>
      <c r="Z30" s="83"/>
      <c r="AA30" s="83"/>
    </row>
    <row r="31" spans="1:27" ht="18.75" x14ac:dyDescent="0.2">
      <c r="A31" s="113" t="s">
        <v>34</v>
      </c>
      <c r="B31" s="113"/>
      <c r="D31" s="39">
        <v>0</v>
      </c>
      <c r="E31" s="31"/>
      <c r="F31" s="37">
        <v>759086550</v>
      </c>
      <c r="G31" s="31"/>
      <c r="H31" s="39">
        <v>0</v>
      </c>
      <c r="I31" s="31"/>
      <c r="J31" s="87">
        <f t="shared" si="0"/>
        <v>759086550</v>
      </c>
      <c r="L31" s="25">
        <f t="shared" si="1"/>
        <v>4.4608305058497846E-3</v>
      </c>
      <c r="N31" s="37">
        <v>470000000</v>
      </c>
      <c r="O31" s="31"/>
      <c r="P31" s="66">
        <v>1476437909</v>
      </c>
      <c r="Q31" s="31"/>
      <c r="R31" s="37">
        <v>435120001</v>
      </c>
      <c r="S31" s="31"/>
      <c r="T31" s="87">
        <f t="shared" si="2"/>
        <v>2381557910</v>
      </c>
      <c r="V31" s="25">
        <f>T31/درآمد!$F$13</f>
        <v>5.6857383847412546E-3</v>
      </c>
      <c r="Z31" s="83"/>
      <c r="AA31" s="83"/>
    </row>
    <row r="32" spans="1:27" ht="18.75" x14ac:dyDescent="0.2">
      <c r="A32" s="113" t="s">
        <v>19</v>
      </c>
      <c r="B32" s="113"/>
      <c r="D32" s="39">
        <v>0</v>
      </c>
      <c r="E32" s="31"/>
      <c r="F32" s="37">
        <v>-301451626</v>
      </c>
      <c r="G32" s="31"/>
      <c r="H32" s="39">
        <v>0</v>
      </c>
      <c r="I32" s="31"/>
      <c r="J32" s="87">
        <f t="shared" si="0"/>
        <v>-301451626</v>
      </c>
      <c r="L32" s="25">
        <f t="shared" si="1"/>
        <v>-1.7715036701662281E-3</v>
      </c>
      <c r="N32" s="37">
        <v>24500000</v>
      </c>
      <c r="O32" s="31"/>
      <c r="P32" s="66">
        <v>589155734</v>
      </c>
      <c r="Q32" s="31"/>
      <c r="R32" s="37">
        <v>384372112</v>
      </c>
      <c r="S32" s="31"/>
      <c r="T32" s="87">
        <f t="shared" si="2"/>
        <v>998027846</v>
      </c>
      <c r="V32" s="25">
        <f>T32/درآمد!$F$13</f>
        <v>2.3826946257388443E-3</v>
      </c>
      <c r="Z32" s="83"/>
      <c r="AA32" s="83"/>
    </row>
    <row r="33" spans="1:27" ht="18.75" x14ac:dyDescent="0.2">
      <c r="A33" s="113" t="s">
        <v>145</v>
      </c>
      <c r="B33" s="113"/>
      <c r="D33" s="39">
        <v>0</v>
      </c>
      <c r="E33" s="31"/>
      <c r="F33" s="39">
        <v>0</v>
      </c>
      <c r="G33" s="31"/>
      <c r="H33" s="39">
        <v>0</v>
      </c>
      <c r="I33" s="31"/>
      <c r="J33" s="40">
        <f t="shared" si="0"/>
        <v>0</v>
      </c>
      <c r="L33" s="25">
        <f t="shared" si="1"/>
        <v>0</v>
      </c>
      <c r="N33" s="39">
        <v>0</v>
      </c>
      <c r="O33" s="35"/>
      <c r="P33" s="39">
        <v>0</v>
      </c>
      <c r="Q33" s="31"/>
      <c r="R33" s="37">
        <v>2924495258</v>
      </c>
      <c r="S33" s="31"/>
      <c r="T33" s="87">
        <f t="shared" si="2"/>
        <v>2924495258</v>
      </c>
      <c r="V33" s="25">
        <f>T33/درآمد!$F$13</f>
        <v>6.9819486121185182E-3</v>
      </c>
      <c r="Z33" s="83"/>
      <c r="AA33" s="83"/>
    </row>
    <row r="34" spans="1:27" ht="18.75" x14ac:dyDescent="0.2">
      <c r="A34" s="113" t="s">
        <v>146</v>
      </c>
      <c r="B34" s="113"/>
      <c r="D34" s="39">
        <v>0</v>
      </c>
      <c r="E34" s="31"/>
      <c r="F34" s="39">
        <v>0</v>
      </c>
      <c r="G34" s="31"/>
      <c r="H34" s="39">
        <v>0</v>
      </c>
      <c r="I34" s="31"/>
      <c r="J34" s="40">
        <f t="shared" si="0"/>
        <v>0</v>
      </c>
      <c r="L34" s="25">
        <f t="shared" si="1"/>
        <v>0</v>
      </c>
      <c r="N34" s="39">
        <v>0</v>
      </c>
      <c r="O34" s="35"/>
      <c r="P34" s="39">
        <v>0</v>
      </c>
      <c r="Q34" s="31"/>
      <c r="R34" s="37">
        <v>-1257473127</v>
      </c>
      <c r="S34" s="31"/>
      <c r="T34" s="87">
        <f t="shared" si="2"/>
        <v>-1257473127</v>
      </c>
      <c r="V34" s="98">
        <f>T34/درآمد!$F$13</f>
        <v>-3.0020950554859758E-3</v>
      </c>
      <c r="Z34" s="83"/>
      <c r="AA34" s="83"/>
    </row>
    <row r="35" spans="1:27" ht="18.75" x14ac:dyDescent="0.2">
      <c r="A35" s="113" t="s">
        <v>35</v>
      </c>
      <c r="B35" s="113"/>
      <c r="D35" s="39">
        <v>0</v>
      </c>
      <c r="E35" s="31"/>
      <c r="F35" s="37">
        <v>1736472499</v>
      </c>
      <c r="G35" s="31"/>
      <c r="H35" s="39">
        <v>0</v>
      </c>
      <c r="I35" s="31"/>
      <c r="J35" s="87">
        <f t="shared" si="0"/>
        <v>1736472499</v>
      </c>
      <c r="L35" s="25">
        <f t="shared" si="1"/>
        <v>1.0204514223191557E-2</v>
      </c>
      <c r="N35" s="37">
        <v>2350000000</v>
      </c>
      <c r="O35" s="31"/>
      <c r="P35" s="66">
        <v>13208512600</v>
      </c>
      <c r="Q35" s="31"/>
      <c r="R35" s="37">
        <v>-266022817</v>
      </c>
      <c r="S35" s="31"/>
      <c r="T35" s="87">
        <f t="shared" si="2"/>
        <v>15292489783</v>
      </c>
      <c r="V35" s="25">
        <f>T35/درآمد!$F$13</f>
        <v>3.6509335251674213E-2</v>
      </c>
      <c r="Z35" s="83"/>
      <c r="AA35" s="83"/>
    </row>
    <row r="36" spans="1:27" ht="18.75" x14ac:dyDescent="0.2">
      <c r="A36" s="113" t="s">
        <v>147</v>
      </c>
      <c r="B36" s="113"/>
      <c r="D36" s="39">
        <v>0</v>
      </c>
      <c r="E36" s="31"/>
      <c r="F36" s="39">
        <v>0</v>
      </c>
      <c r="G36" s="31"/>
      <c r="H36" s="39">
        <v>0</v>
      </c>
      <c r="I36" s="31"/>
      <c r="J36" s="40">
        <f t="shared" si="0"/>
        <v>0</v>
      </c>
      <c r="L36" s="25">
        <f t="shared" si="1"/>
        <v>0</v>
      </c>
      <c r="N36" s="39">
        <v>0</v>
      </c>
      <c r="O36" s="31"/>
      <c r="P36" s="39">
        <v>0</v>
      </c>
      <c r="Q36" s="31"/>
      <c r="R36" s="37">
        <v>329591602</v>
      </c>
      <c r="S36" s="31"/>
      <c r="T36" s="87">
        <f t="shared" si="2"/>
        <v>329591602</v>
      </c>
      <c r="V36" s="25">
        <f>T36/درآمد!$F$13</f>
        <v>7.8686796357589411E-4</v>
      </c>
      <c r="Z36" s="83"/>
      <c r="AA36" s="83"/>
    </row>
    <row r="37" spans="1:27" ht="18.75" x14ac:dyDescent="0.2">
      <c r="A37" s="113" t="s">
        <v>62</v>
      </c>
      <c r="B37" s="113"/>
      <c r="D37" s="39">
        <v>0</v>
      </c>
      <c r="E37" s="31"/>
      <c r="F37" s="37">
        <v>5559887264</v>
      </c>
      <c r="G37" s="31"/>
      <c r="H37" s="39">
        <v>0</v>
      </c>
      <c r="I37" s="31"/>
      <c r="J37" s="87">
        <f t="shared" si="0"/>
        <v>5559887264</v>
      </c>
      <c r="L37" s="25">
        <f t="shared" si="1"/>
        <v>3.2673105216179756E-2</v>
      </c>
      <c r="N37" s="37">
        <v>1904000000</v>
      </c>
      <c r="O37" s="31"/>
      <c r="P37" s="66">
        <v>-1624700537</v>
      </c>
      <c r="Q37" s="31"/>
      <c r="R37" s="37">
        <v>-810452745</v>
      </c>
      <c r="S37" s="31"/>
      <c r="T37" s="87">
        <f t="shared" si="2"/>
        <v>-531153282</v>
      </c>
      <c r="V37" s="98">
        <f>T37/درآمد!$F$13</f>
        <v>-1.2680769134220617E-3</v>
      </c>
      <c r="Z37" s="83"/>
      <c r="AA37" s="83"/>
    </row>
    <row r="38" spans="1:27" ht="18.75" x14ac:dyDescent="0.2">
      <c r="A38" s="113" t="s">
        <v>148</v>
      </c>
      <c r="B38" s="113"/>
      <c r="D38" s="39">
        <v>0</v>
      </c>
      <c r="E38" s="31"/>
      <c r="F38" s="39">
        <v>0</v>
      </c>
      <c r="G38" s="31"/>
      <c r="H38" s="39">
        <v>0</v>
      </c>
      <c r="I38" s="31"/>
      <c r="J38" s="40">
        <f t="shared" si="0"/>
        <v>0</v>
      </c>
      <c r="L38" s="25">
        <f t="shared" si="1"/>
        <v>0</v>
      </c>
      <c r="N38" s="39">
        <v>0</v>
      </c>
      <c r="O38" s="35"/>
      <c r="P38" s="39">
        <v>0</v>
      </c>
      <c r="Q38" s="31"/>
      <c r="R38" s="37">
        <v>-647836479</v>
      </c>
      <c r="S38" s="31"/>
      <c r="T38" s="87">
        <f t="shared" si="2"/>
        <v>-647836479</v>
      </c>
      <c r="V38" s="98">
        <f>T38/درآمد!$F$13</f>
        <v>-1.5466467223910259E-3</v>
      </c>
      <c r="Z38" s="83"/>
      <c r="AA38" s="83"/>
    </row>
    <row r="39" spans="1:27" ht="18.75" x14ac:dyDescent="0.2">
      <c r="A39" s="113" t="s">
        <v>149</v>
      </c>
      <c r="B39" s="113"/>
      <c r="D39" s="39">
        <v>0</v>
      </c>
      <c r="E39" s="31"/>
      <c r="F39" s="39">
        <v>0</v>
      </c>
      <c r="G39" s="31"/>
      <c r="H39" s="39">
        <v>0</v>
      </c>
      <c r="I39" s="31"/>
      <c r="J39" s="40">
        <f t="shared" si="0"/>
        <v>0</v>
      </c>
      <c r="L39" s="25">
        <f t="shared" si="1"/>
        <v>0</v>
      </c>
      <c r="N39" s="39">
        <v>0</v>
      </c>
      <c r="O39" s="35"/>
      <c r="P39" s="39">
        <v>0</v>
      </c>
      <c r="Q39" s="31"/>
      <c r="R39" s="37">
        <v>3230632906</v>
      </c>
      <c r="S39" s="31"/>
      <c r="T39" s="87">
        <f t="shared" si="2"/>
        <v>3230632906</v>
      </c>
      <c r="V39" s="25">
        <f>T39/درآمد!$F$13</f>
        <v>7.7128225366782646E-3</v>
      </c>
      <c r="Z39" s="83"/>
      <c r="AA39" s="83"/>
    </row>
    <row r="40" spans="1:27" ht="18.75" x14ac:dyDescent="0.2">
      <c r="A40" s="113" t="s">
        <v>150</v>
      </c>
      <c r="B40" s="113"/>
      <c r="D40" s="39">
        <v>0</v>
      </c>
      <c r="E40" s="31"/>
      <c r="F40" s="39">
        <v>0</v>
      </c>
      <c r="G40" s="31"/>
      <c r="H40" s="39">
        <v>0</v>
      </c>
      <c r="I40" s="31"/>
      <c r="J40" s="40">
        <f t="shared" si="0"/>
        <v>0</v>
      </c>
      <c r="L40" s="25">
        <f t="shared" si="1"/>
        <v>0</v>
      </c>
      <c r="N40" s="39">
        <v>0</v>
      </c>
      <c r="O40" s="35"/>
      <c r="P40" s="39">
        <v>0</v>
      </c>
      <c r="Q40" s="31"/>
      <c r="R40" s="37">
        <v>1709895</v>
      </c>
      <c r="S40" s="31"/>
      <c r="T40" s="87">
        <f t="shared" si="2"/>
        <v>1709895</v>
      </c>
      <c r="V40" s="25">
        <f>T40/درآمد!$F$13</f>
        <v>4.082208370644721E-6</v>
      </c>
      <c r="Z40" s="83"/>
      <c r="AA40" s="83"/>
    </row>
    <row r="41" spans="1:27" ht="18.75" x14ac:dyDescent="0.2">
      <c r="A41" s="113" t="s">
        <v>22</v>
      </c>
      <c r="B41" s="113"/>
      <c r="D41" s="39">
        <v>0</v>
      </c>
      <c r="E41" s="31"/>
      <c r="F41" s="37">
        <v>328193302</v>
      </c>
      <c r="G41" s="31"/>
      <c r="H41" s="39">
        <v>0</v>
      </c>
      <c r="I41" s="31"/>
      <c r="J41" s="87">
        <f t="shared" si="0"/>
        <v>328193302</v>
      </c>
      <c r="L41" s="25">
        <f t="shared" si="1"/>
        <v>1.928653186355589E-3</v>
      </c>
      <c r="N41" s="37">
        <v>700000000</v>
      </c>
      <c r="O41" s="31"/>
      <c r="P41" s="66">
        <v>2663334345</v>
      </c>
      <c r="Q41" s="31"/>
      <c r="R41" s="37">
        <v>764989043</v>
      </c>
      <c r="S41" s="31"/>
      <c r="T41" s="87">
        <f t="shared" si="2"/>
        <v>4128323388</v>
      </c>
      <c r="V41" s="25">
        <f>T41/درآمد!$F$13</f>
        <v>9.8559714434055742E-3</v>
      </c>
      <c r="Z41" s="83"/>
      <c r="AA41" s="83"/>
    </row>
    <row r="42" spans="1:27" ht="18.75" x14ac:dyDescent="0.2">
      <c r="A42" s="113" t="s">
        <v>41</v>
      </c>
      <c r="B42" s="113"/>
      <c r="D42" s="39">
        <v>0</v>
      </c>
      <c r="E42" s="31"/>
      <c r="F42" s="37">
        <v>339280312</v>
      </c>
      <c r="G42" s="31"/>
      <c r="H42" s="39">
        <v>0</v>
      </c>
      <c r="I42" s="31"/>
      <c r="J42" s="87">
        <f t="shared" si="0"/>
        <v>339280312</v>
      </c>
      <c r="L42" s="25">
        <f t="shared" si="1"/>
        <v>1.9938068535186571E-3</v>
      </c>
      <c r="N42" s="37">
        <v>600000000</v>
      </c>
      <c r="O42" s="31"/>
      <c r="P42" s="66">
        <v>537657076</v>
      </c>
      <c r="Q42" s="31"/>
      <c r="R42" s="37">
        <v>713842756</v>
      </c>
      <c r="S42" s="31"/>
      <c r="T42" s="87">
        <f t="shared" si="2"/>
        <v>1851499832</v>
      </c>
      <c r="V42" s="25">
        <f>T42/درآمد!$F$13</f>
        <v>4.4202761645818576E-3</v>
      </c>
      <c r="Z42" s="83"/>
      <c r="AA42" s="83"/>
    </row>
    <row r="43" spans="1:27" ht="18.75" x14ac:dyDescent="0.2">
      <c r="A43" s="113" t="s">
        <v>151</v>
      </c>
      <c r="B43" s="113"/>
      <c r="D43" s="39">
        <v>0</v>
      </c>
      <c r="E43" s="31"/>
      <c r="F43" s="39">
        <v>0</v>
      </c>
      <c r="G43" s="31"/>
      <c r="H43" s="39">
        <v>0</v>
      </c>
      <c r="I43" s="31"/>
      <c r="J43" s="40">
        <f t="shared" si="0"/>
        <v>0</v>
      </c>
      <c r="L43" s="25">
        <f t="shared" si="1"/>
        <v>0</v>
      </c>
      <c r="N43" s="39">
        <v>0</v>
      </c>
      <c r="O43" s="31"/>
      <c r="P43" s="39">
        <v>0</v>
      </c>
      <c r="Q43" s="31"/>
      <c r="R43" s="37">
        <v>19796432</v>
      </c>
      <c r="S43" s="31"/>
      <c r="T43" s="87">
        <f t="shared" si="2"/>
        <v>19796432</v>
      </c>
      <c r="V43" s="25">
        <f>T43/درآمد!$F$13</f>
        <v>4.7262060196268789E-5</v>
      </c>
      <c r="Z43" s="83"/>
      <c r="AA43" s="83"/>
    </row>
    <row r="44" spans="1:27" ht="18.75" x14ac:dyDescent="0.2">
      <c r="A44" s="113" t="s">
        <v>71</v>
      </c>
      <c r="B44" s="113"/>
      <c r="D44" s="39">
        <v>0</v>
      </c>
      <c r="E44" s="31"/>
      <c r="F44" s="37">
        <v>825460066</v>
      </c>
      <c r="G44" s="31"/>
      <c r="H44" s="39">
        <v>0</v>
      </c>
      <c r="I44" s="31"/>
      <c r="J44" s="87">
        <f t="shared" si="0"/>
        <v>825460066</v>
      </c>
      <c r="L44" s="25">
        <f t="shared" si="1"/>
        <v>4.850879578585046E-3</v>
      </c>
      <c r="N44" s="37">
        <v>150000000</v>
      </c>
      <c r="O44" s="31"/>
      <c r="P44" s="66">
        <v>1678054170</v>
      </c>
      <c r="Q44" s="31"/>
      <c r="R44" s="37">
        <v>361834211</v>
      </c>
      <c r="S44" s="31"/>
      <c r="T44" s="87">
        <f t="shared" si="2"/>
        <v>2189888381</v>
      </c>
      <c r="V44" s="25">
        <f>T44/درآمد!$F$13</f>
        <v>5.2281459853943174E-3</v>
      </c>
      <c r="Z44" s="83"/>
      <c r="AA44" s="83"/>
    </row>
    <row r="45" spans="1:27" ht="18.75" x14ac:dyDescent="0.2">
      <c r="A45" s="113" t="s">
        <v>152</v>
      </c>
      <c r="B45" s="113"/>
      <c r="D45" s="39">
        <v>0</v>
      </c>
      <c r="E45" s="31"/>
      <c r="F45" s="39">
        <v>0</v>
      </c>
      <c r="G45" s="31"/>
      <c r="H45" s="39">
        <v>0</v>
      </c>
      <c r="I45" s="31"/>
      <c r="J45" s="40">
        <f t="shared" si="0"/>
        <v>0</v>
      </c>
      <c r="L45" s="25">
        <f t="shared" si="1"/>
        <v>0</v>
      </c>
      <c r="N45" s="39">
        <v>0</v>
      </c>
      <c r="O45" s="31"/>
      <c r="P45" s="39">
        <v>0</v>
      </c>
      <c r="Q45" s="31"/>
      <c r="R45" s="37">
        <v>-352631914</v>
      </c>
      <c r="S45" s="31"/>
      <c r="T45" s="87">
        <f t="shared" si="2"/>
        <v>-352631914</v>
      </c>
      <c r="V45" s="98">
        <f>T45/درآمد!$F$13</f>
        <v>-8.4187447246016241E-4</v>
      </c>
      <c r="Z45" s="83"/>
      <c r="AA45" s="83"/>
    </row>
    <row r="46" spans="1:27" ht="18.75" x14ac:dyDescent="0.2">
      <c r="A46" s="113" t="s">
        <v>49</v>
      </c>
      <c r="B46" s="113"/>
      <c r="D46" s="39">
        <v>0</v>
      </c>
      <c r="E46" s="31"/>
      <c r="F46" s="37">
        <v>3125650500</v>
      </c>
      <c r="G46" s="31"/>
      <c r="H46" s="39">
        <v>0</v>
      </c>
      <c r="I46" s="31"/>
      <c r="J46" s="87">
        <f t="shared" si="0"/>
        <v>3125650500</v>
      </c>
      <c r="L46" s="25">
        <f t="shared" si="1"/>
        <v>1.836812561232264E-2</v>
      </c>
      <c r="N46" s="37">
        <v>1434000000</v>
      </c>
      <c r="O46" s="31"/>
      <c r="P46" s="66">
        <v>-1036593960</v>
      </c>
      <c r="Q46" s="31"/>
      <c r="R46" s="37">
        <v>-278334000</v>
      </c>
      <c r="S46" s="31"/>
      <c r="T46" s="87">
        <f t="shared" si="2"/>
        <v>119072040</v>
      </c>
      <c r="V46" s="25">
        <f>T46/درآمد!$F$13</f>
        <v>2.8427293979907717E-4</v>
      </c>
      <c r="Z46" s="83"/>
      <c r="AA46" s="83"/>
    </row>
    <row r="47" spans="1:27" ht="18.75" x14ac:dyDescent="0.2">
      <c r="A47" s="113" t="s">
        <v>153</v>
      </c>
      <c r="B47" s="113"/>
      <c r="D47" s="39">
        <v>0</v>
      </c>
      <c r="E47" s="31"/>
      <c r="F47" s="39">
        <v>0</v>
      </c>
      <c r="G47" s="31"/>
      <c r="H47" s="39">
        <v>0</v>
      </c>
      <c r="I47" s="31"/>
      <c r="J47" s="40">
        <f t="shared" si="0"/>
        <v>0</v>
      </c>
      <c r="L47" s="25">
        <f t="shared" si="1"/>
        <v>0</v>
      </c>
      <c r="N47" s="39">
        <v>0</v>
      </c>
      <c r="O47" s="31"/>
      <c r="P47" s="39">
        <v>0</v>
      </c>
      <c r="Q47" s="31"/>
      <c r="R47" s="37">
        <v>200936351</v>
      </c>
      <c r="S47" s="31"/>
      <c r="T47" s="87">
        <f t="shared" si="2"/>
        <v>200936351</v>
      </c>
      <c r="V47" s="25">
        <f>T47/درآمد!$F$13</f>
        <v>4.7971603754558371E-4</v>
      </c>
      <c r="Z47" s="83"/>
      <c r="AA47" s="83"/>
    </row>
    <row r="48" spans="1:27" ht="18.75" x14ac:dyDescent="0.2">
      <c r="A48" s="113" t="s">
        <v>154</v>
      </c>
      <c r="B48" s="113"/>
      <c r="D48" s="39">
        <v>0</v>
      </c>
      <c r="E48" s="31"/>
      <c r="F48" s="39">
        <v>0</v>
      </c>
      <c r="G48" s="31"/>
      <c r="H48" s="39">
        <v>0</v>
      </c>
      <c r="I48" s="31"/>
      <c r="J48" s="40">
        <f t="shared" si="0"/>
        <v>0</v>
      </c>
      <c r="L48" s="25">
        <f t="shared" si="1"/>
        <v>0</v>
      </c>
      <c r="N48" s="39">
        <v>0</v>
      </c>
      <c r="O48" s="31"/>
      <c r="P48" s="39">
        <v>0</v>
      </c>
      <c r="Q48" s="31"/>
      <c r="R48" s="37">
        <v>-141254493</v>
      </c>
      <c r="S48" s="31"/>
      <c r="T48" s="87">
        <f t="shared" si="2"/>
        <v>-141254493</v>
      </c>
      <c r="V48" s="98">
        <f>T48/درآمد!$F$13</f>
        <v>-3.3723139357432836E-4</v>
      </c>
      <c r="Z48" s="83"/>
      <c r="AA48" s="83"/>
    </row>
    <row r="49" spans="1:27" ht="18.75" x14ac:dyDescent="0.2">
      <c r="A49" s="113" t="s">
        <v>155</v>
      </c>
      <c r="B49" s="113"/>
      <c r="D49" s="39">
        <v>0</v>
      </c>
      <c r="E49" s="31"/>
      <c r="F49" s="39">
        <v>0</v>
      </c>
      <c r="G49" s="31"/>
      <c r="H49" s="39">
        <v>0</v>
      </c>
      <c r="I49" s="31"/>
      <c r="J49" s="40">
        <f t="shared" si="0"/>
        <v>0</v>
      </c>
      <c r="L49" s="25">
        <f t="shared" si="1"/>
        <v>0</v>
      </c>
      <c r="N49" s="37">
        <v>84375000</v>
      </c>
      <c r="O49" s="31"/>
      <c r="P49" s="39">
        <v>0</v>
      </c>
      <c r="Q49" s="31"/>
      <c r="R49" s="37">
        <v>679988818</v>
      </c>
      <c r="S49" s="31"/>
      <c r="T49" s="87">
        <f t="shared" si="2"/>
        <v>764363818</v>
      </c>
      <c r="V49" s="25">
        <f>T49/درآمد!$F$13</f>
        <v>1.8248444355106941E-3</v>
      </c>
      <c r="Z49" s="83"/>
      <c r="AA49" s="83"/>
    </row>
    <row r="50" spans="1:27" ht="18.75" x14ac:dyDescent="0.2">
      <c r="A50" s="113" t="s">
        <v>21</v>
      </c>
      <c r="B50" s="113"/>
      <c r="D50" s="39">
        <v>0</v>
      </c>
      <c r="E50" s="31"/>
      <c r="F50" s="37">
        <v>5319222942</v>
      </c>
      <c r="G50" s="31"/>
      <c r="H50" s="39">
        <v>0</v>
      </c>
      <c r="I50" s="31"/>
      <c r="J50" s="87">
        <f t="shared" si="0"/>
        <v>5319222942</v>
      </c>
      <c r="L50" s="25">
        <f t="shared" si="1"/>
        <v>3.1258822814196403E-2</v>
      </c>
      <c r="N50" s="37">
        <v>2900616000</v>
      </c>
      <c r="O50" s="31"/>
      <c r="P50" s="66">
        <v>5472051106</v>
      </c>
      <c r="Q50" s="31"/>
      <c r="R50" s="37">
        <v>131215039</v>
      </c>
      <c r="S50" s="31"/>
      <c r="T50" s="87">
        <f t="shared" si="2"/>
        <v>8503882145</v>
      </c>
      <c r="V50" s="25">
        <f>T50/درآمد!$F$13</f>
        <v>2.0302193336605573E-2</v>
      </c>
      <c r="Z50" s="83"/>
      <c r="AA50" s="83"/>
    </row>
    <row r="51" spans="1:27" ht="18.75" x14ac:dyDescent="0.2">
      <c r="A51" s="113" t="s">
        <v>156</v>
      </c>
      <c r="B51" s="113"/>
      <c r="D51" s="39">
        <v>0</v>
      </c>
      <c r="E51" s="31"/>
      <c r="F51" s="39">
        <v>0</v>
      </c>
      <c r="G51" s="31"/>
      <c r="H51" s="39">
        <v>0</v>
      </c>
      <c r="I51" s="31"/>
      <c r="J51" s="40">
        <f t="shared" si="0"/>
        <v>0</v>
      </c>
      <c r="L51" s="25">
        <f t="shared" si="1"/>
        <v>0</v>
      </c>
      <c r="N51" s="39">
        <v>0</v>
      </c>
      <c r="O51" s="31"/>
      <c r="P51" s="39">
        <v>0</v>
      </c>
      <c r="Q51" s="31"/>
      <c r="R51" s="37">
        <v>-68235246</v>
      </c>
      <c r="S51" s="31"/>
      <c r="T51" s="87">
        <f t="shared" si="2"/>
        <v>-68235246</v>
      </c>
      <c r="V51" s="98">
        <f>T51/درآمد!$F$13</f>
        <v>-1.6290502773223019E-4</v>
      </c>
      <c r="Z51" s="83"/>
      <c r="AA51" s="83"/>
    </row>
    <row r="52" spans="1:27" ht="18.75" x14ac:dyDescent="0.2">
      <c r="A52" s="113" t="s">
        <v>33</v>
      </c>
      <c r="B52" s="113"/>
      <c r="D52" s="37">
        <v>547277209</v>
      </c>
      <c r="E52" s="31"/>
      <c r="F52" s="37">
        <v>4767361215</v>
      </c>
      <c r="G52" s="31"/>
      <c r="H52" s="39">
        <v>0</v>
      </c>
      <c r="I52" s="31"/>
      <c r="J52" s="87">
        <f t="shared" si="0"/>
        <v>5314638424</v>
      </c>
      <c r="L52" s="25">
        <f t="shared" si="1"/>
        <v>3.1231881541493024E-2</v>
      </c>
      <c r="N52" s="37">
        <v>2431788079</v>
      </c>
      <c r="O52" s="31"/>
      <c r="P52" s="66">
        <v>5834089362</v>
      </c>
      <c r="Q52" s="31"/>
      <c r="R52" s="37">
        <v>639295292</v>
      </c>
      <c r="S52" s="31"/>
      <c r="T52" s="87">
        <f t="shared" si="2"/>
        <v>8905172733</v>
      </c>
      <c r="V52" s="25">
        <f>T52/درآمد!$F$13</f>
        <v>2.1260235671014729E-2</v>
      </c>
      <c r="Z52" s="83"/>
      <c r="AA52" s="83"/>
    </row>
    <row r="53" spans="1:27" ht="18.75" x14ac:dyDescent="0.2">
      <c r="A53" s="113" t="s">
        <v>46</v>
      </c>
      <c r="B53" s="113"/>
      <c r="D53" s="39">
        <v>0</v>
      </c>
      <c r="E53" s="31"/>
      <c r="F53" s="37">
        <v>-111630374</v>
      </c>
      <c r="G53" s="31"/>
      <c r="H53" s="39">
        <v>0</v>
      </c>
      <c r="I53" s="31"/>
      <c r="J53" s="87">
        <f t="shared" si="0"/>
        <v>-111630374</v>
      </c>
      <c r="L53" s="98">
        <f t="shared" si="1"/>
        <v>-6.5600448027780306E-4</v>
      </c>
      <c r="N53" s="39">
        <v>0</v>
      </c>
      <c r="O53" s="31"/>
      <c r="P53" s="66">
        <v>607930377</v>
      </c>
      <c r="Q53" s="31"/>
      <c r="R53" s="37">
        <v>959016339</v>
      </c>
      <c r="S53" s="31"/>
      <c r="T53" s="87">
        <f t="shared" si="2"/>
        <v>1566946716</v>
      </c>
      <c r="V53" s="25">
        <f>T53/درآمد!$F$13</f>
        <v>3.7409332154368876E-3</v>
      </c>
      <c r="Z53" s="83"/>
      <c r="AA53" s="83"/>
    </row>
    <row r="54" spans="1:27" ht="18.75" x14ac:dyDescent="0.2">
      <c r="A54" s="113" t="s">
        <v>40</v>
      </c>
      <c r="B54" s="113"/>
      <c r="D54" s="39">
        <v>0</v>
      </c>
      <c r="E54" s="31"/>
      <c r="F54" s="37">
        <v>704610926</v>
      </c>
      <c r="G54" s="31"/>
      <c r="H54" s="39">
        <v>0</v>
      </c>
      <c r="I54" s="31"/>
      <c r="J54" s="87">
        <f t="shared" si="0"/>
        <v>704610926</v>
      </c>
      <c r="L54" s="25">
        <f t="shared" si="1"/>
        <v>4.1407003107298695E-3</v>
      </c>
      <c r="N54" s="37">
        <v>292500000</v>
      </c>
      <c r="O54" s="31"/>
      <c r="P54" s="66">
        <v>2030907047</v>
      </c>
      <c r="Q54" s="31"/>
      <c r="R54" s="37">
        <v>679953812</v>
      </c>
      <c r="S54" s="31"/>
      <c r="T54" s="87">
        <f t="shared" si="2"/>
        <v>3003360859</v>
      </c>
      <c r="V54" s="25">
        <f>T54/درآمد!$F$13</f>
        <v>7.1702325807587721E-3</v>
      </c>
      <c r="Z54" s="83"/>
      <c r="AA54" s="83"/>
    </row>
    <row r="55" spans="1:27" ht="18.75" x14ac:dyDescent="0.2">
      <c r="A55" s="113" t="s">
        <v>65</v>
      </c>
      <c r="B55" s="113"/>
      <c r="D55" s="39">
        <v>0</v>
      </c>
      <c r="E55" s="31"/>
      <c r="F55" s="37">
        <v>1613431019</v>
      </c>
      <c r="G55" s="31"/>
      <c r="H55" s="39">
        <v>0</v>
      </c>
      <c r="I55" s="31"/>
      <c r="J55" s="87">
        <f t="shared" si="0"/>
        <v>1613431019</v>
      </c>
      <c r="L55" s="25">
        <f t="shared" si="1"/>
        <v>9.4814515006747292E-3</v>
      </c>
      <c r="N55" s="37">
        <v>433200000</v>
      </c>
      <c r="O55" s="31"/>
      <c r="P55" s="66">
        <v>2605805254</v>
      </c>
      <c r="Q55" s="31"/>
      <c r="R55" s="37">
        <v>240464589</v>
      </c>
      <c r="S55" s="31"/>
      <c r="T55" s="87">
        <f t="shared" si="2"/>
        <v>3279469843</v>
      </c>
      <c r="V55" s="25">
        <f>T55/درآمد!$F$13</f>
        <v>7.8294159842396925E-3</v>
      </c>
      <c r="Z55" s="83"/>
      <c r="AA55" s="83"/>
    </row>
    <row r="56" spans="1:27" ht="18.75" x14ac:dyDescent="0.2">
      <c r="A56" s="113" t="s">
        <v>157</v>
      </c>
      <c r="B56" s="113"/>
      <c r="D56" s="39">
        <v>0</v>
      </c>
      <c r="E56" s="31"/>
      <c r="F56" s="39">
        <v>0</v>
      </c>
      <c r="G56" s="31"/>
      <c r="H56" s="39">
        <v>0</v>
      </c>
      <c r="I56" s="31"/>
      <c r="J56" s="40">
        <f t="shared" si="0"/>
        <v>0</v>
      </c>
      <c r="L56" s="25">
        <f t="shared" si="1"/>
        <v>0</v>
      </c>
      <c r="N56" s="37">
        <v>280000000</v>
      </c>
      <c r="O56" s="31"/>
      <c r="P56" s="39">
        <v>0</v>
      </c>
      <c r="Q56" s="31"/>
      <c r="R56" s="37">
        <v>-3955336314</v>
      </c>
      <c r="S56" s="31"/>
      <c r="T56" s="87">
        <f t="shared" si="2"/>
        <v>-3675336314</v>
      </c>
      <c r="V56" s="98">
        <f>T56/درآمد!$F$13</f>
        <v>-8.7745087657109446E-3</v>
      </c>
      <c r="Z56" s="83"/>
      <c r="AA56" s="83"/>
    </row>
    <row r="57" spans="1:27" ht="18.75" x14ac:dyDescent="0.2">
      <c r="A57" s="113" t="s">
        <v>158</v>
      </c>
      <c r="B57" s="113"/>
      <c r="D57" s="39">
        <v>0</v>
      </c>
      <c r="E57" s="31"/>
      <c r="F57" s="39">
        <v>0</v>
      </c>
      <c r="G57" s="31"/>
      <c r="H57" s="39">
        <v>0</v>
      </c>
      <c r="I57" s="31"/>
      <c r="J57" s="40">
        <f t="shared" si="0"/>
        <v>0</v>
      </c>
      <c r="L57" s="25">
        <f t="shared" si="1"/>
        <v>0</v>
      </c>
      <c r="N57" s="39">
        <v>0</v>
      </c>
      <c r="O57" s="31"/>
      <c r="P57" s="39">
        <v>0</v>
      </c>
      <c r="Q57" s="31"/>
      <c r="R57" s="37">
        <v>2159192063</v>
      </c>
      <c r="S57" s="31"/>
      <c r="T57" s="87">
        <f t="shared" si="2"/>
        <v>2159192063</v>
      </c>
      <c r="V57" s="25">
        <f>T57/درآمد!$F$13</f>
        <v>5.1548615051849643E-3</v>
      </c>
      <c r="Z57" s="83"/>
      <c r="AA57" s="83"/>
    </row>
    <row r="58" spans="1:27" ht="18.75" x14ac:dyDescent="0.2">
      <c r="A58" s="113" t="s">
        <v>159</v>
      </c>
      <c r="B58" s="113"/>
      <c r="D58" s="39">
        <v>0</v>
      </c>
      <c r="E58" s="31"/>
      <c r="F58" s="39">
        <v>0</v>
      </c>
      <c r="G58" s="31"/>
      <c r="H58" s="39">
        <v>0</v>
      </c>
      <c r="I58" s="31"/>
      <c r="J58" s="40">
        <f t="shared" si="0"/>
        <v>0</v>
      </c>
      <c r="L58" s="25">
        <f t="shared" si="1"/>
        <v>0</v>
      </c>
      <c r="N58" s="39">
        <v>0</v>
      </c>
      <c r="O58" s="31"/>
      <c r="P58" s="39">
        <v>0</v>
      </c>
      <c r="Q58" s="31"/>
      <c r="R58" s="37">
        <v>-681818808</v>
      </c>
      <c r="S58" s="31"/>
      <c r="T58" s="87">
        <f t="shared" si="2"/>
        <v>-681818808</v>
      </c>
      <c r="V58" s="98">
        <f>T58/درآمد!$F$13</f>
        <v>-1.6277762349621503E-3</v>
      </c>
      <c r="Z58" s="83"/>
      <c r="AA58" s="83"/>
    </row>
    <row r="59" spans="1:27" ht="18.75" x14ac:dyDescent="0.2">
      <c r="A59" s="113" t="s">
        <v>32</v>
      </c>
      <c r="B59" s="113"/>
      <c r="D59" s="39">
        <v>0</v>
      </c>
      <c r="E59" s="31"/>
      <c r="F59" s="37">
        <v>2429076960</v>
      </c>
      <c r="G59" s="31"/>
      <c r="H59" s="39">
        <v>0</v>
      </c>
      <c r="I59" s="31"/>
      <c r="J59" s="87">
        <f t="shared" si="0"/>
        <v>2429076960</v>
      </c>
      <c r="L59" s="25">
        <f t="shared" si="1"/>
        <v>1.427465761871931E-2</v>
      </c>
      <c r="N59" s="37">
        <v>640000000</v>
      </c>
      <c r="O59" s="31"/>
      <c r="P59" s="66">
        <v>-1325602899</v>
      </c>
      <c r="Q59" s="31"/>
      <c r="R59" s="37">
        <v>56195522</v>
      </c>
      <c r="S59" s="31"/>
      <c r="T59" s="87">
        <f t="shared" si="2"/>
        <v>-629407377</v>
      </c>
      <c r="V59" s="98">
        <f>T59/درآمد!$F$13</f>
        <v>-1.502649029873143E-3</v>
      </c>
      <c r="Z59" s="83"/>
      <c r="AA59" s="83"/>
    </row>
    <row r="60" spans="1:27" ht="18.75" x14ac:dyDescent="0.2">
      <c r="A60" s="113" t="s">
        <v>57</v>
      </c>
      <c r="B60" s="113"/>
      <c r="D60" s="37">
        <v>2890193029</v>
      </c>
      <c r="E60" s="31"/>
      <c r="F60" s="37">
        <v>-3513118498</v>
      </c>
      <c r="G60" s="31"/>
      <c r="H60" s="39">
        <v>0</v>
      </c>
      <c r="I60" s="31"/>
      <c r="J60" s="87">
        <f t="shared" si="0"/>
        <v>-622925469</v>
      </c>
      <c r="L60" s="98">
        <f t="shared" si="1"/>
        <v>-3.6606694387958582E-3</v>
      </c>
      <c r="N60" s="37">
        <v>2890193029</v>
      </c>
      <c r="O60" s="31"/>
      <c r="P60" s="66">
        <v>-5426842869</v>
      </c>
      <c r="Q60" s="31"/>
      <c r="R60" s="37">
        <v>-380072906</v>
      </c>
      <c r="S60" s="31"/>
      <c r="T60" s="87">
        <f t="shared" si="2"/>
        <v>-2916722746</v>
      </c>
      <c r="V60" s="98">
        <f>T60/درآمد!$F$13</f>
        <v>-6.9633924940251052E-3</v>
      </c>
      <c r="Z60" s="83"/>
      <c r="AA60" s="83"/>
    </row>
    <row r="61" spans="1:27" ht="18.75" x14ac:dyDescent="0.2">
      <c r="A61" s="113" t="s">
        <v>160</v>
      </c>
      <c r="B61" s="113"/>
      <c r="D61" s="39">
        <v>0</v>
      </c>
      <c r="E61" s="31"/>
      <c r="F61" s="37">
        <v>0</v>
      </c>
      <c r="G61" s="31"/>
      <c r="H61" s="39">
        <v>0</v>
      </c>
      <c r="I61" s="31"/>
      <c r="J61" s="40">
        <f t="shared" si="0"/>
        <v>0</v>
      </c>
      <c r="L61" s="25">
        <f t="shared" si="1"/>
        <v>0</v>
      </c>
      <c r="N61" s="39">
        <v>0</v>
      </c>
      <c r="O61" s="31"/>
      <c r="P61" s="39">
        <v>0</v>
      </c>
      <c r="Q61" s="31"/>
      <c r="R61" s="37">
        <v>-2419306370</v>
      </c>
      <c r="S61" s="31"/>
      <c r="T61" s="87">
        <f t="shared" si="2"/>
        <v>-2419306370</v>
      </c>
      <c r="V61" s="98">
        <f>T61/درآمد!$F$13</f>
        <v>-5.7758591695794741E-3</v>
      </c>
      <c r="Z61" s="83"/>
      <c r="AA61" s="83"/>
    </row>
    <row r="62" spans="1:27" ht="18.75" x14ac:dyDescent="0.2">
      <c r="A62" s="113" t="s">
        <v>161</v>
      </c>
      <c r="B62" s="113"/>
      <c r="D62" s="39">
        <v>0</v>
      </c>
      <c r="E62" s="31"/>
      <c r="F62" s="37">
        <v>0</v>
      </c>
      <c r="G62" s="31"/>
      <c r="H62" s="39">
        <v>0</v>
      </c>
      <c r="I62" s="31"/>
      <c r="J62" s="40">
        <f t="shared" si="0"/>
        <v>0</v>
      </c>
      <c r="L62" s="25">
        <f t="shared" si="1"/>
        <v>0</v>
      </c>
      <c r="N62" s="39">
        <v>0</v>
      </c>
      <c r="O62" s="31"/>
      <c r="P62" s="39">
        <v>0</v>
      </c>
      <c r="Q62" s="31"/>
      <c r="R62" s="37">
        <v>84282826</v>
      </c>
      <c r="S62" s="31"/>
      <c r="T62" s="87">
        <f t="shared" si="2"/>
        <v>84282826</v>
      </c>
      <c r="V62" s="25">
        <f>T62/درآمد!$F$13</f>
        <v>2.0121706759701185E-4</v>
      </c>
      <c r="Z62" s="83"/>
      <c r="AA62" s="83"/>
    </row>
    <row r="63" spans="1:27" ht="18.75" x14ac:dyDescent="0.2">
      <c r="A63" s="113" t="s">
        <v>162</v>
      </c>
      <c r="B63" s="113"/>
      <c r="D63" s="39">
        <v>0</v>
      </c>
      <c r="E63" s="31"/>
      <c r="F63" s="37">
        <v>0</v>
      </c>
      <c r="G63" s="31"/>
      <c r="H63" s="39">
        <v>0</v>
      </c>
      <c r="I63" s="31"/>
      <c r="J63" s="40">
        <f t="shared" si="0"/>
        <v>0</v>
      </c>
      <c r="L63" s="25">
        <f t="shared" si="1"/>
        <v>0</v>
      </c>
      <c r="N63" s="39">
        <v>0</v>
      </c>
      <c r="O63" s="31"/>
      <c r="P63" s="39">
        <v>0</v>
      </c>
      <c r="Q63" s="31"/>
      <c r="R63" s="37">
        <v>800117</v>
      </c>
      <c r="S63" s="31"/>
      <c r="T63" s="87">
        <f t="shared" si="2"/>
        <v>800117</v>
      </c>
      <c r="V63" s="25">
        <f>T63/درآمد!$F$13</f>
        <v>1.9102016877616125E-6</v>
      </c>
      <c r="Z63" s="83"/>
      <c r="AA63" s="83"/>
    </row>
    <row r="64" spans="1:27" ht="18.75" x14ac:dyDescent="0.2">
      <c r="A64" s="113" t="s">
        <v>163</v>
      </c>
      <c r="B64" s="113"/>
      <c r="D64" s="39">
        <v>0</v>
      </c>
      <c r="E64" s="31"/>
      <c r="F64" s="37">
        <v>0</v>
      </c>
      <c r="G64" s="31"/>
      <c r="H64" s="39">
        <v>0</v>
      </c>
      <c r="I64" s="31"/>
      <c r="J64" s="40">
        <f t="shared" si="0"/>
        <v>0</v>
      </c>
      <c r="L64" s="25">
        <f t="shared" si="1"/>
        <v>0</v>
      </c>
      <c r="N64" s="39">
        <v>0</v>
      </c>
      <c r="O64" s="31"/>
      <c r="P64" s="39">
        <v>0</v>
      </c>
      <c r="Q64" s="31"/>
      <c r="R64" s="37">
        <v>-8418</v>
      </c>
      <c r="S64" s="31"/>
      <c r="T64" s="87">
        <f t="shared" si="2"/>
        <v>-8418</v>
      </c>
      <c r="V64" s="25">
        <f>T64/درآمد!$F$13</f>
        <v>-2.0097158050106739E-8</v>
      </c>
      <c r="Z64" s="83"/>
      <c r="AA64" s="83"/>
    </row>
    <row r="65" spans="1:27" ht="18.75" x14ac:dyDescent="0.2">
      <c r="A65" s="113" t="s">
        <v>73</v>
      </c>
      <c r="B65" s="113"/>
      <c r="D65" s="39">
        <v>0</v>
      </c>
      <c r="E65" s="31"/>
      <c r="F65" s="37">
        <v>-221474664</v>
      </c>
      <c r="G65" s="31"/>
      <c r="H65" s="39">
        <v>0</v>
      </c>
      <c r="I65" s="31"/>
      <c r="J65" s="87">
        <f t="shared" si="0"/>
        <v>-221474664</v>
      </c>
      <c r="L65" s="98">
        <f t="shared" si="1"/>
        <v>-1.30151290053029E-3</v>
      </c>
      <c r="N65" s="37">
        <v>0</v>
      </c>
      <c r="O65" s="31"/>
      <c r="P65" s="66">
        <v>1032057011</v>
      </c>
      <c r="Q65" s="31"/>
      <c r="R65" s="37">
        <v>1142794436</v>
      </c>
      <c r="S65" s="31"/>
      <c r="T65" s="87">
        <f t="shared" si="2"/>
        <v>2174851447</v>
      </c>
      <c r="V65" s="25">
        <f>T65/درآمد!$F$13</f>
        <v>5.1922467647733837E-3</v>
      </c>
      <c r="Z65" s="83"/>
      <c r="AA65" s="83"/>
    </row>
    <row r="66" spans="1:27" ht="18.75" x14ac:dyDescent="0.2">
      <c r="A66" s="113" t="s">
        <v>56</v>
      </c>
      <c r="B66" s="113"/>
      <c r="D66" s="39">
        <v>0</v>
      </c>
      <c r="E66" s="31"/>
      <c r="F66" s="37">
        <v>396269415</v>
      </c>
      <c r="G66" s="31"/>
      <c r="H66" s="39">
        <v>0</v>
      </c>
      <c r="I66" s="31"/>
      <c r="J66" s="87">
        <f t="shared" si="0"/>
        <v>396269415</v>
      </c>
      <c r="L66" s="25">
        <f t="shared" si="1"/>
        <v>2.3287077013382047E-3</v>
      </c>
      <c r="N66" s="37">
        <v>3662441400</v>
      </c>
      <c r="O66" s="31"/>
      <c r="P66" s="66">
        <v>11340739180</v>
      </c>
      <c r="Q66" s="31"/>
      <c r="R66" s="37">
        <v>6982704260</v>
      </c>
      <c r="S66" s="31"/>
      <c r="T66" s="87">
        <f t="shared" si="2"/>
        <v>21985884840</v>
      </c>
      <c r="V66" s="25">
        <f>T66/درآمد!$F$13</f>
        <v>5.2489166369793984E-2</v>
      </c>
      <c r="Z66" s="83"/>
      <c r="AA66" s="83"/>
    </row>
    <row r="67" spans="1:27" ht="18.75" x14ac:dyDescent="0.2">
      <c r="A67" s="113" t="s">
        <v>48</v>
      </c>
      <c r="B67" s="113"/>
      <c r="D67" s="39">
        <v>0</v>
      </c>
      <c r="E67" s="31"/>
      <c r="F67" s="37">
        <v>1414580112</v>
      </c>
      <c r="G67" s="31"/>
      <c r="H67" s="39">
        <v>0</v>
      </c>
      <c r="I67" s="31"/>
      <c r="J67" s="87">
        <f t="shared" si="0"/>
        <v>1414580112</v>
      </c>
      <c r="L67" s="25">
        <f t="shared" si="1"/>
        <v>8.3128888485483037E-3</v>
      </c>
      <c r="N67" s="37">
        <v>576000000</v>
      </c>
      <c r="O67" s="31"/>
      <c r="P67" s="66">
        <v>1707109344</v>
      </c>
      <c r="Q67" s="31"/>
      <c r="R67" s="39">
        <v>0</v>
      </c>
      <c r="S67" s="31"/>
      <c r="T67" s="87">
        <f t="shared" si="2"/>
        <v>2283109344</v>
      </c>
      <c r="V67" s="25">
        <f>T67/درآمد!$F$13</f>
        <v>5.4507019876506909E-3</v>
      </c>
      <c r="Z67" s="83"/>
      <c r="AA67" s="83"/>
    </row>
    <row r="68" spans="1:27" ht="18.75" x14ac:dyDescent="0.2">
      <c r="A68" s="113" t="s">
        <v>51</v>
      </c>
      <c r="B68" s="113"/>
      <c r="D68" s="39">
        <v>0</v>
      </c>
      <c r="E68" s="31"/>
      <c r="F68" s="37">
        <v>833506799</v>
      </c>
      <c r="G68" s="31"/>
      <c r="H68" s="39">
        <v>0</v>
      </c>
      <c r="I68" s="31"/>
      <c r="J68" s="87">
        <f t="shared" si="0"/>
        <v>833506799</v>
      </c>
      <c r="L68" s="25">
        <f t="shared" si="1"/>
        <v>4.8981668240761275E-3</v>
      </c>
      <c r="N68" s="37">
        <v>48000000</v>
      </c>
      <c r="O68" s="31"/>
      <c r="P68" s="66">
        <v>-1315354850</v>
      </c>
      <c r="Q68" s="31"/>
      <c r="R68" s="39">
        <v>0</v>
      </c>
      <c r="S68" s="31"/>
      <c r="T68" s="87">
        <f t="shared" si="2"/>
        <v>-1267354850</v>
      </c>
      <c r="V68" s="98">
        <f>T68/درآمد!$F$13</f>
        <v>-3.0256867101472228E-3</v>
      </c>
      <c r="Z68" s="83"/>
      <c r="AA68" s="83"/>
    </row>
    <row r="69" spans="1:27" ht="18.75" x14ac:dyDescent="0.2">
      <c r="A69" s="113" t="s">
        <v>44</v>
      </c>
      <c r="B69" s="113"/>
      <c r="D69" s="39">
        <v>0</v>
      </c>
      <c r="E69" s="31"/>
      <c r="F69" s="37">
        <v>5366196160</v>
      </c>
      <c r="G69" s="31"/>
      <c r="H69" s="39">
        <v>0</v>
      </c>
      <c r="I69" s="31"/>
      <c r="J69" s="87">
        <f t="shared" si="0"/>
        <v>5366196160</v>
      </c>
      <c r="L69" s="25">
        <f t="shared" si="1"/>
        <v>3.1534864543314556E-2</v>
      </c>
      <c r="N69" s="37">
        <v>1586000000</v>
      </c>
      <c r="O69" s="31"/>
      <c r="P69" s="66">
        <v>11080363775</v>
      </c>
      <c r="Q69" s="31"/>
      <c r="R69" s="39">
        <v>0</v>
      </c>
      <c r="S69" s="31"/>
      <c r="T69" s="87">
        <f t="shared" si="2"/>
        <v>12666363775</v>
      </c>
      <c r="V69" s="25">
        <f>T69/درآمد!$F$13</f>
        <v>3.0239714267797771E-2</v>
      </c>
      <c r="Z69" s="83"/>
      <c r="AA69" s="83"/>
    </row>
    <row r="70" spans="1:27" ht="18.75" x14ac:dyDescent="0.2">
      <c r="A70" s="113" t="s">
        <v>63</v>
      </c>
      <c r="B70" s="113"/>
      <c r="D70" s="39">
        <v>0</v>
      </c>
      <c r="E70" s="31"/>
      <c r="F70" s="37">
        <v>7095127408</v>
      </c>
      <c r="G70" s="31"/>
      <c r="H70" s="39">
        <v>0</v>
      </c>
      <c r="I70" s="31"/>
      <c r="J70" s="87">
        <f t="shared" si="0"/>
        <v>7095127408</v>
      </c>
      <c r="L70" s="25">
        <f t="shared" si="1"/>
        <v>4.1695062024873594E-2</v>
      </c>
      <c r="N70" s="37">
        <v>3125848564</v>
      </c>
      <c r="O70" s="31"/>
      <c r="P70" s="66">
        <v>2181708269</v>
      </c>
      <c r="Q70" s="31"/>
      <c r="R70" s="39">
        <v>0</v>
      </c>
      <c r="S70" s="31"/>
      <c r="T70" s="87">
        <f t="shared" si="2"/>
        <v>5307556833</v>
      </c>
      <c r="V70" s="25">
        <f>T70/درآمد!$F$13</f>
        <v>1.2671276851119623E-2</v>
      </c>
      <c r="Z70" s="83"/>
      <c r="AA70" s="83"/>
    </row>
    <row r="71" spans="1:27" ht="18.75" x14ac:dyDescent="0.2">
      <c r="A71" s="113" t="s">
        <v>28</v>
      </c>
      <c r="B71" s="113"/>
      <c r="D71" s="39">
        <v>0</v>
      </c>
      <c r="E71" s="31"/>
      <c r="F71" s="37">
        <v>7660142250</v>
      </c>
      <c r="G71" s="31"/>
      <c r="H71" s="39">
        <v>0</v>
      </c>
      <c r="I71" s="31"/>
      <c r="J71" s="87">
        <f t="shared" si="0"/>
        <v>7660142250</v>
      </c>
      <c r="L71" s="25">
        <f t="shared" si="1"/>
        <v>4.5015415209173189E-2</v>
      </c>
      <c r="N71" s="37">
        <v>414375000</v>
      </c>
      <c r="O71" s="31"/>
      <c r="P71" s="66">
        <v>13610064707</v>
      </c>
      <c r="Q71" s="31"/>
      <c r="R71" s="39">
        <v>0</v>
      </c>
      <c r="S71" s="31"/>
      <c r="T71" s="87">
        <f t="shared" si="2"/>
        <v>14024439707</v>
      </c>
      <c r="V71" s="25">
        <f>T71/درآمد!$F$13</f>
        <v>3.3481988756922272E-2</v>
      </c>
      <c r="Z71" s="83"/>
      <c r="AA71" s="83"/>
    </row>
    <row r="72" spans="1:27" ht="18.75" x14ac:dyDescent="0.2">
      <c r="A72" s="113" t="s">
        <v>53</v>
      </c>
      <c r="B72" s="113"/>
      <c r="D72" s="39">
        <v>0</v>
      </c>
      <c r="E72" s="31"/>
      <c r="F72" s="37">
        <v>527887639</v>
      </c>
      <c r="G72" s="31"/>
      <c r="H72" s="39">
        <v>0</v>
      </c>
      <c r="I72" s="31"/>
      <c r="J72" s="87">
        <f t="shared" si="0"/>
        <v>527887639</v>
      </c>
      <c r="L72" s="25">
        <f t="shared" si="1"/>
        <v>3.1021723197601357E-3</v>
      </c>
      <c r="N72" s="37">
        <v>451500000</v>
      </c>
      <c r="O72" s="31"/>
      <c r="P72" s="66">
        <v>684271833</v>
      </c>
      <c r="Q72" s="31"/>
      <c r="R72" s="39">
        <v>0</v>
      </c>
      <c r="S72" s="31"/>
      <c r="T72" s="87">
        <f t="shared" si="2"/>
        <v>1135771833</v>
      </c>
      <c r="V72" s="25">
        <f>T72/درآمد!$F$13</f>
        <v>2.7115450269256875E-3</v>
      </c>
      <c r="Z72" s="83"/>
      <c r="AA72" s="83"/>
    </row>
    <row r="73" spans="1:27" ht="18.75" x14ac:dyDescent="0.2">
      <c r="A73" s="113" t="s">
        <v>27</v>
      </c>
      <c r="B73" s="113"/>
      <c r="D73" s="39">
        <v>0</v>
      </c>
      <c r="E73" s="31"/>
      <c r="F73" s="37">
        <v>709535166</v>
      </c>
      <c r="G73" s="31"/>
      <c r="H73" s="39">
        <v>0</v>
      </c>
      <c r="I73" s="31"/>
      <c r="J73" s="87">
        <f t="shared" si="0"/>
        <v>709535166</v>
      </c>
      <c r="L73" s="25">
        <f t="shared" si="1"/>
        <v>4.1696379859002776E-3</v>
      </c>
      <c r="N73" s="37">
        <v>117285400</v>
      </c>
      <c r="O73" s="31"/>
      <c r="P73" s="66">
        <v>687068410</v>
      </c>
      <c r="Q73" s="31"/>
      <c r="R73" s="39">
        <v>0</v>
      </c>
      <c r="S73" s="31"/>
      <c r="T73" s="87">
        <f t="shared" si="2"/>
        <v>804353810</v>
      </c>
      <c r="V73" s="25">
        <f>T73/درآمد!$F$13</f>
        <v>1.9203166604627616E-3</v>
      </c>
      <c r="Z73" s="83"/>
      <c r="AA73" s="83"/>
    </row>
    <row r="74" spans="1:27" ht="18.75" x14ac:dyDescent="0.2">
      <c r="A74" s="113" t="s">
        <v>74</v>
      </c>
      <c r="B74" s="113"/>
      <c r="D74" s="39">
        <v>0</v>
      </c>
      <c r="E74" s="31"/>
      <c r="F74" s="37">
        <v>4561451100</v>
      </c>
      <c r="G74" s="31"/>
      <c r="H74" s="39">
        <v>0</v>
      </c>
      <c r="I74" s="31"/>
      <c r="J74" s="87">
        <f t="shared" ref="J74:J94" si="3">D74+F74+H74</f>
        <v>4561451100</v>
      </c>
      <c r="L74" s="25">
        <f t="shared" ref="L74:L94" si="4">J74/$AA$3</f>
        <v>2.6805718291046068E-2</v>
      </c>
      <c r="N74" s="37">
        <v>2350810000</v>
      </c>
      <c r="O74" s="31"/>
      <c r="P74" s="66">
        <v>9799038754</v>
      </c>
      <c r="Q74" s="31"/>
      <c r="R74" s="39">
        <v>0</v>
      </c>
      <c r="S74" s="31"/>
      <c r="T74" s="87">
        <f t="shared" ref="T74:T94" si="5">N74+P74+R74</f>
        <v>12149848754</v>
      </c>
      <c r="V74" s="25">
        <f>T74/درآمد!$F$13</f>
        <v>2.9006584781899554E-2</v>
      </c>
      <c r="Z74" s="83"/>
      <c r="AA74" s="83"/>
    </row>
    <row r="75" spans="1:27" ht="18.75" x14ac:dyDescent="0.2">
      <c r="A75" s="113" t="s">
        <v>18</v>
      </c>
      <c r="B75" s="113"/>
      <c r="D75" s="39">
        <v>0</v>
      </c>
      <c r="E75" s="31"/>
      <c r="F75" s="37">
        <v>3393563399</v>
      </c>
      <c r="G75" s="31"/>
      <c r="H75" s="39">
        <v>0</v>
      </c>
      <c r="I75" s="31"/>
      <c r="J75" s="87">
        <f t="shared" si="3"/>
        <v>3393563399</v>
      </c>
      <c r="L75" s="25">
        <f t="shared" si="4"/>
        <v>1.9942536373216576E-2</v>
      </c>
      <c r="N75" s="37">
        <v>1080000000</v>
      </c>
      <c r="O75" s="31"/>
      <c r="P75" s="66">
        <v>62321309</v>
      </c>
      <c r="Q75" s="31"/>
      <c r="R75" s="39">
        <v>0</v>
      </c>
      <c r="S75" s="31"/>
      <c r="T75" s="87">
        <f t="shared" si="5"/>
        <v>1142321309</v>
      </c>
      <c r="V75" s="25">
        <f>T75/درآمد!$F$13</f>
        <v>2.7271812652622735E-3</v>
      </c>
      <c r="Z75" s="83"/>
      <c r="AA75" s="83"/>
    </row>
    <row r="76" spans="1:27" ht="18.75" x14ac:dyDescent="0.2">
      <c r="A76" s="113" t="s">
        <v>68</v>
      </c>
      <c r="B76" s="113"/>
      <c r="D76" s="39">
        <v>0</v>
      </c>
      <c r="E76" s="31"/>
      <c r="F76" s="37">
        <v>281308544</v>
      </c>
      <c r="G76" s="31"/>
      <c r="H76" s="39">
        <v>0</v>
      </c>
      <c r="I76" s="31"/>
      <c r="J76" s="87">
        <f t="shared" si="3"/>
        <v>281308544</v>
      </c>
      <c r="L76" s="25">
        <f t="shared" si="4"/>
        <v>1.6531312992324608E-3</v>
      </c>
      <c r="N76" s="37">
        <v>209300000</v>
      </c>
      <c r="O76" s="31"/>
      <c r="P76" s="66">
        <v>278050254</v>
      </c>
      <c r="Q76" s="31"/>
      <c r="R76" s="39">
        <v>0</v>
      </c>
      <c r="S76" s="31"/>
      <c r="T76" s="87">
        <f t="shared" si="5"/>
        <v>487350254</v>
      </c>
      <c r="V76" s="25">
        <f>T76/درآمد!$F$13</f>
        <v>1.1635014350674345E-3</v>
      </c>
      <c r="Z76" s="83"/>
      <c r="AA76" s="83"/>
    </row>
    <row r="77" spans="1:27" ht="18.75" x14ac:dyDescent="0.2">
      <c r="A77" s="113" t="s">
        <v>26</v>
      </c>
      <c r="B77" s="113"/>
      <c r="D77" s="39">
        <v>0</v>
      </c>
      <c r="E77" s="31"/>
      <c r="F77" s="37">
        <v>114747214</v>
      </c>
      <c r="G77" s="31"/>
      <c r="H77" s="39">
        <v>0</v>
      </c>
      <c r="I77" s="31"/>
      <c r="J77" s="87">
        <f t="shared" si="3"/>
        <v>114747214</v>
      </c>
      <c r="L77" s="25">
        <f t="shared" si="4"/>
        <v>6.743208303091043E-4</v>
      </c>
      <c r="N77" s="37">
        <v>154000000</v>
      </c>
      <c r="O77" s="31"/>
      <c r="P77" s="66">
        <v>11164035</v>
      </c>
      <c r="Q77" s="31"/>
      <c r="R77" s="39">
        <v>0</v>
      </c>
      <c r="S77" s="31"/>
      <c r="T77" s="87">
        <f t="shared" si="5"/>
        <v>165164035</v>
      </c>
      <c r="V77" s="25">
        <f>T77/درآمد!$F$13</f>
        <v>3.9431310472658128E-4</v>
      </c>
      <c r="Z77" s="83"/>
      <c r="AA77" s="83"/>
    </row>
    <row r="78" spans="1:27" ht="18.75" x14ac:dyDescent="0.2">
      <c r="A78" s="113" t="s">
        <v>45</v>
      </c>
      <c r="B78" s="113"/>
      <c r="D78" s="39">
        <v>0</v>
      </c>
      <c r="E78" s="31"/>
      <c r="F78" s="37">
        <v>5579286171</v>
      </c>
      <c r="G78" s="31"/>
      <c r="H78" s="39">
        <v>0</v>
      </c>
      <c r="I78" s="31"/>
      <c r="J78" s="87">
        <f t="shared" si="3"/>
        <v>5579286171</v>
      </c>
      <c r="L78" s="25">
        <f t="shared" si="4"/>
        <v>3.2787104385478355E-2</v>
      </c>
      <c r="N78" s="37">
        <v>1428000000</v>
      </c>
      <c r="O78" s="31"/>
      <c r="P78" s="66">
        <v>15656703773</v>
      </c>
      <c r="Q78" s="31"/>
      <c r="R78" s="39">
        <v>0</v>
      </c>
      <c r="S78" s="31"/>
      <c r="T78" s="87">
        <f t="shared" si="5"/>
        <v>17084703773</v>
      </c>
      <c r="V78" s="25">
        <f>T78/درآمد!$F$13</f>
        <v>4.078807222205226E-2</v>
      </c>
      <c r="Z78" s="83"/>
      <c r="AA78" s="83"/>
    </row>
    <row r="79" spans="1:27" ht="18.75" x14ac:dyDescent="0.2">
      <c r="A79" s="113" t="s">
        <v>60</v>
      </c>
      <c r="B79" s="113"/>
      <c r="D79" s="39">
        <v>0</v>
      </c>
      <c r="E79" s="31"/>
      <c r="F79" s="37">
        <v>3356353275</v>
      </c>
      <c r="G79" s="31"/>
      <c r="H79" s="39">
        <v>0</v>
      </c>
      <c r="I79" s="31"/>
      <c r="J79" s="87">
        <f t="shared" si="3"/>
        <v>3356353275</v>
      </c>
      <c r="L79" s="25">
        <f t="shared" si="4"/>
        <v>1.9723868217041692E-2</v>
      </c>
      <c r="N79" s="37">
        <v>1125000000</v>
      </c>
      <c r="O79" s="31"/>
      <c r="P79" s="66">
        <v>4061906182</v>
      </c>
      <c r="Q79" s="31"/>
      <c r="R79" s="39">
        <v>0</v>
      </c>
      <c r="S79" s="31"/>
      <c r="T79" s="87">
        <f t="shared" si="5"/>
        <v>5186906182</v>
      </c>
      <c r="V79" s="25">
        <f>T79/درآمد!$F$13</f>
        <v>1.2383235130759054E-2</v>
      </c>
      <c r="Z79" s="83"/>
      <c r="AA79" s="83"/>
    </row>
    <row r="80" spans="1:27" ht="18.75" x14ac:dyDescent="0.2">
      <c r="A80" s="113" t="s">
        <v>61</v>
      </c>
      <c r="B80" s="113"/>
      <c r="D80" s="39">
        <v>0</v>
      </c>
      <c r="E80" s="31"/>
      <c r="F80" s="37">
        <v>1088976634</v>
      </c>
      <c r="G80" s="31"/>
      <c r="H80" s="39">
        <v>0</v>
      </c>
      <c r="I80" s="31"/>
      <c r="J80" s="87">
        <f t="shared" si="3"/>
        <v>1088976634</v>
      </c>
      <c r="L80" s="25">
        <f t="shared" si="4"/>
        <v>6.399454962157893E-3</v>
      </c>
      <c r="N80" s="37">
        <v>1206000000</v>
      </c>
      <c r="O80" s="31"/>
      <c r="P80" s="66">
        <v>4972488487</v>
      </c>
      <c r="Q80" s="31"/>
      <c r="R80" s="39">
        <v>0</v>
      </c>
      <c r="S80" s="31"/>
      <c r="T80" s="87">
        <f t="shared" si="5"/>
        <v>6178488487</v>
      </c>
      <c r="V80" s="25">
        <f>T80/درآمد!$F$13</f>
        <v>1.475054165288713E-2</v>
      </c>
      <c r="Z80" s="83"/>
      <c r="AA80" s="83"/>
    </row>
    <row r="81" spans="1:27" ht="18.75" x14ac:dyDescent="0.2">
      <c r="A81" s="113" t="s">
        <v>47</v>
      </c>
      <c r="B81" s="113"/>
      <c r="D81" s="39">
        <v>0</v>
      </c>
      <c r="E81" s="31"/>
      <c r="F81" s="37">
        <v>11014197000</v>
      </c>
      <c r="G81" s="31"/>
      <c r="H81" s="39">
        <v>0</v>
      </c>
      <c r="I81" s="31"/>
      <c r="J81" s="87">
        <f t="shared" si="3"/>
        <v>11014197000</v>
      </c>
      <c r="L81" s="25">
        <f t="shared" si="4"/>
        <v>6.4725775967232169E-2</v>
      </c>
      <c r="N81" s="39">
        <v>0</v>
      </c>
      <c r="O81" s="31"/>
      <c r="P81" s="66">
        <v>16324608573</v>
      </c>
      <c r="Q81" s="31"/>
      <c r="R81" s="39">
        <v>0</v>
      </c>
      <c r="S81" s="31"/>
      <c r="T81" s="87">
        <f t="shared" si="5"/>
        <v>16324608573</v>
      </c>
      <c r="V81" s="25">
        <f>T81/درآمد!$F$13</f>
        <v>3.8973418697755814E-2</v>
      </c>
      <c r="Z81" s="83"/>
      <c r="AA81" s="83"/>
    </row>
    <row r="82" spans="1:27" ht="18.75" x14ac:dyDescent="0.2">
      <c r="A82" s="113" t="s">
        <v>69</v>
      </c>
      <c r="B82" s="113"/>
      <c r="D82" s="39">
        <v>0</v>
      </c>
      <c r="E82" s="31"/>
      <c r="F82" s="37">
        <v>106403097</v>
      </c>
      <c r="G82" s="31"/>
      <c r="H82" s="39">
        <v>0</v>
      </c>
      <c r="I82" s="31"/>
      <c r="J82" s="87">
        <f t="shared" si="3"/>
        <v>106403097</v>
      </c>
      <c r="L82" s="25">
        <f t="shared" si="4"/>
        <v>6.2528598486495863E-4</v>
      </c>
      <c r="N82" s="39">
        <v>0</v>
      </c>
      <c r="O82" s="31"/>
      <c r="P82" s="66">
        <v>132918402</v>
      </c>
      <c r="Q82" s="31"/>
      <c r="R82" s="39">
        <v>0</v>
      </c>
      <c r="S82" s="31"/>
      <c r="T82" s="87">
        <f t="shared" si="5"/>
        <v>132918402</v>
      </c>
      <c r="V82" s="25">
        <f>T82/درآمد!$F$13</f>
        <v>3.1732978531261863E-4</v>
      </c>
      <c r="Z82" s="83"/>
      <c r="AA82" s="83"/>
    </row>
    <row r="83" spans="1:27" ht="18.75" x14ac:dyDescent="0.2">
      <c r="A83" s="113" t="s">
        <v>38</v>
      </c>
      <c r="B83" s="113"/>
      <c r="D83" s="39">
        <v>0</v>
      </c>
      <c r="E83" s="31"/>
      <c r="F83" s="37">
        <v>428660639</v>
      </c>
      <c r="G83" s="31"/>
      <c r="H83" s="39">
        <v>0</v>
      </c>
      <c r="I83" s="31"/>
      <c r="J83" s="87">
        <f t="shared" si="3"/>
        <v>428660639</v>
      </c>
      <c r="L83" s="25">
        <f t="shared" si="4"/>
        <v>2.5190572209562423E-3</v>
      </c>
      <c r="N83" s="39">
        <v>0</v>
      </c>
      <c r="O83" s="31"/>
      <c r="P83" s="66">
        <v>598595051</v>
      </c>
      <c r="Q83" s="31"/>
      <c r="R83" s="39">
        <v>0</v>
      </c>
      <c r="S83" s="31"/>
      <c r="T83" s="87">
        <f t="shared" si="5"/>
        <v>598595051</v>
      </c>
      <c r="V83" s="25">
        <f>T83/درآمد!$F$13</f>
        <v>1.4290875918221318E-3</v>
      </c>
      <c r="Z83" s="83"/>
      <c r="AA83" s="83"/>
    </row>
    <row r="84" spans="1:27" ht="18.75" x14ac:dyDescent="0.2">
      <c r="A84" s="113" t="s">
        <v>31</v>
      </c>
      <c r="B84" s="113"/>
      <c r="D84" s="39">
        <v>0</v>
      </c>
      <c r="E84" s="31"/>
      <c r="F84" s="37">
        <v>280316275</v>
      </c>
      <c r="G84" s="31"/>
      <c r="H84" s="39">
        <v>0</v>
      </c>
      <c r="I84" s="31"/>
      <c r="J84" s="87">
        <f t="shared" si="3"/>
        <v>280316275</v>
      </c>
      <c r="L84" s="25">
        <f t="shared" si="4"/>
        <v>1.6473001541209987E-3</v>
      </c>
      <c r="N84" s="39">
        <v>0</v>
      </c>
      <c r="O84" s="31"/>
      <c r="P84" s="66">
        <v>307935475</v>
      </c>
      <c r="Q84" s="31"/>
      <c r="R84" s="39">
        <v>0</v>
      </c>
      <c r="S84" s="31"/>
      <c r="T84" s="87">
        <f t="shared" si="5"/>
        <v>307935475</v>
      </c>
      <c r="V84" s="25">
        <f>T84/درآمد!$F$13</f>
        <v>7.3516606204676799E-4</v>
      </c>
      <c r="Z84" s="83"/>
      <c r="AA84" s="83"/>
    </row>
    <row r="85" spans="1:27" ht="18.75" x14ac:dyDescent="0.2">
      <c r="A85" s="113" t="s">
        <v>52</v>
      </c>
      <c r="B85" s="113"/>
      <c r="D85" s="39">
        <v>0</v>
      </c>
      <c r="E85" s="31"/>
      <c r="F85" s="37">
        <v>893042999</v>
      </c>
      <c r="G85" s="31"/>
      <c r="H85" s="39">
        <v>0</v>
      </c>
      <c r="I85" s="31"/>
      <c r="J85" s="87">
        <f t="shared" si="3"/>
        <v>893042999</v>
      </c>
      <c r="L85" s="25">
        <f t="shared" si="4"/>
        <v>5.2480358833584635E-3</v>
      </c>
      <c r="N85" s="39">
        <v>0</v>
      </c>
      <c r="O85" s="31"/>
      <c r="P85" s="66">
        <v>-1401856049</v>
      </c>
      <c r="Q85" s="31"/>
      <c r="R85" s="39">
        <v>0</v>
      </c>
      <c r="S85" s="31"/>
      <c r="T85" s="87">
        <f t="shared" si="5"/>
        <v>-1401856049</v>
      </c>
      <c r="V85" s="98">
        <f>T85/درآمد!$F$13</f>
        <v>-3.3467952696900902E-3</v>
      </c>
      <c r="Z85" s="83"/>
      <c r="AA85" s="83"/>
    </row>
    <row r="86" spans="1:27" ht="18.75" x14ac:dyDescent="0.2">
      <c r="A86" s="113" t="s">
        <v>78</v>
      </c>
      <c r="B86" s="113"/>
      <c r="D86" s="39">
        <v>0</v>
      </c>
      <c r="E86" s="31"/>
      <c r="F86" s="37">
        <v>1853933030</v>
      </c>
      <c r="G86" s="31"/>
      <c r="H86" s="39">
        <v>0</v>
      </c>
      <c r="I86" s="31"/>
      <c r="J86" s="87">
        <f t="shared" si="3"/>
        <v>1853933030</v>
      </c>
      <c r="L86" s="25">
        <f t="shared" si="4"/>
        <v>1.0894780069580371E-2</v>
      </c>
      <c r="N86" s="39">
        <v>0</v>
      </c>
      <c r="O86" s="31"/>
      <c r="P86" s="66">
        <v>1853933030</v>
      </c>
      <c r="Q86" s="31"/>
      <c r="R86" s="39">
        <v>0</v>
      </c>
      <c r="S86" s="31"/>
      <c r="T86" s="87">
        <f t="shared" si="5"/>
        <v>1853933030</v>
      </c>
      <c r="V86" s="25">
        <f>T86/درآمد!$F$13</f>
        <v>4.4260851886699076E-3</v>
      </c>
      <c r="Z86" s="83"/>
      <c r="AA86" s="83"/>
    </row>
    <row r="87" spans="1:27" ht="18.75" x14ac:dyDescent="0.2">
      <c r="A87" s="113" t="s">
        <v>64</v>
      </c>
      <c r="B87" s="113"/>
      <c r="D87" s="39">
        <v>0</v>
      </c>
      <c r="E87" s="31"/>
      <c r="F87" s="37">
        <v>1939887849</v>
      </c>
      <c r="G87" s="31"/>
      <c r="H87" s="39">
        <v>0</v>
      </c>
      <c r="I87" s="31"/>
      <c r="J87" s="87">
        <f t="shared" si="3"/>
        <v>1939887849</v>
      </c>
      <c r="L87" s="25">
        <f t="shared" si="4"/>
        <v>1.1399900175739539E-2</v>
      </c>
      <c r="N87" s="39">
        <v>0</v>
      </c>
      <c r="O87" s="31"/>
      <c r="P87" s="66">
        <v>2646889414</v>
      </c>
      <c r="Q87" s="31"/>
      <c r="R87" s="39">
        <v>0</v>
      </c>
      <c r="S87" s="31"/>
      <c r="T87" s="87">
        <f t="shared" si="5"/>
        <v>2646889414</v>
      </c>
      <c r="V87" s="25">
        <f>T87/درآمد!$F$13</f>
        <v>6.3191916006548358E-3</v>
      </c>
      <c r="Z87" s="83"/>
      <c r="AA87" s="83"/>
    </row>
    <row r="88" spans="1:27" ht="18.75" x14ac:dyDescent="0.2">
      <c r="A88" s="113" t="s">
        <v>76</v>
      </c>
      <c r="B88" s="113"/>
      <c r="D88" s="39">
        <v>0</v>
      </c>
      <c r="E88" s="31"/>
      <c r="F88" s="37">
        <v>13973680320</v>
      </c>
      <c r="G88" s="31"/>
      <c r="H88" s="39">
        <v>0</v>
      </c>
      <c r="I88" s="31"/>
      <c r="J88" s="87">
        <f t="shared" si="3"/>
        <v>13973680320</v>
      </c>
      <c r="L88" s="25">
        <f t="shared" si="4"/>
        <v>8.21174073634275E-2</v>
      </c>
      <c r="N88" s="39">
        <v>0</v>
      </c>
      <c r="O88" s="31"/>
      <c r="P88" s="66">
        <v>13973680320</v>
      </c>
      <c r="Q88" s="31"/>
      <c r="R88" s="39">
        <v>0</v>
      </c>
      <c r="S88" s="31"/>
      <c r="T88" s="87">
        <f t="shared" si="5"/>
        <v>13973680320</v>
      </c>
      <c r="V88" s="25">
        <f>T88/درآمد!$F$13</f>
        <v>3.3360805646555726E-2</v>
      </c>
      <c r="Z88" s="83"/>
      <c r="AA88" s="83"/>
    </row>
    <row r="89" spans="1:27" ht="18.75" x14ac:dyDescent="0.2">
      <c r="A89" s="113" t="s">
        <v>50</v>
      </c>
      <c r="B89" s="113"/>
      <c r="D89" s="39">
        <v>0</v>
      </c>
      <c r="E89" s="31"/>
      <c r="F89" s="37">
        <v>591392920</v>
      </c>
      <c r="G89" s="31"/>
      <c r="H89" s="39">
        <v>0</v>
      </c>
      <c r="I89" s="31"/>
      <c r="J89" s="87">
        <f t="shared" si="3"/>
        <v>591392920</v>
      </c>
      <c r="L89" s="25">
        <f t="shared" si="4"/>
        <v>3.4753659888712043E-3</v>
      </c>
      <c r="N89" s="39">
        <v>0</v>
      </c>
      <c r="O89" s="31"/>
      <c r="P89" s="66">
        <v>1128463025</v>
      </c>
      <c r="Q89" s="31"/>
      <c r="R89" s="39">
        <v>0</v>
      </c>
      <c r="S89" s="31"/>
      <c r="T89" s="87">
        <f t="shared" si="5"/>
        <v>1128463025</v>
      </c>
      <c r="V89" s="25">
        <f>T89/درآمد!$F$13</f>
        <v>2.694095957130738E-3</v>
      </c>
      <c r="Z89" s="83"/>
      <c r="AA89" s="83"/>
    </row>
    <row r="90" spans="1:27" ht="18.75" x14ac:dyDescent="0.2">
      <c r="A90" s="113" t="s">
        <v>70</v>
      </c>
      <c r="B90" s="113"/>
      <c r="D90" s="39">
        <v>0</v>
      </c>
      <c r="E90" s="31"/>
      <c r="F90" s="37">
        <v>3482867699</v>
      </c>
      <c r="G90" s="31"/>
      <c r="H90" s="39">
        <v>0</v>
      </c>
      <c r="I90" s="31"/>
      <c r="J90" s="87">
        <f t="shared" si="3"/>
        <v>3482867699</v>
      </c>
      <c r="L90" s="25">
        <f t="shared" si="4"/>
        <v>2.046733996214008E-2</v>
      </c>
      <c r="N90" s="39">
        <v>0</v>
      </c>
      <c r="O90" s="31"/>
      <c r="P90" s="66">
        <v>6923381020</v>
      </c>
      <c r="Q90" s="31"/>
      <c r="R90" s="39">
        <v>0</v>
      </c>
      <c r="S90" s="31"/>
      <c r="T90" s="87">
        <f t="shared" si="5"/>
        <v>6923381020</v>
      </c>
      <c r="V90" s="25">
        <f>T90/درآمد!$F$13</f>
        <v>1.6528900285109196E-2</v>
      </c>
      <c r="Z90" s="83"/>
      <c r="AA90" s="83"/>
    </row>
    <row r="91" spans="1:27" ht="18.75" x14ac:dyDescent="0.2">
      <c r="A91" s="113" t="s">
        <v>77</v>
      </c>
      <c r="B91" s="113"/>
      <c r="D91" s="39">
        <v>0</v>
      </c>
      <c r="E91" s="31"/>
      <c r="F91" s="37">
        <v>3920225996</v>
      </c>
      <c r="G91" s="31"/>
      <c r="H91" s="39">
        <v>0</v>
      </c>
      <c r="I91" s="31"/>
      <c r="J91" s="87">
        <f t="shared" si="3"/>
        <v>3920225996</v>
      </c>
      <c r="L91" s="25">
        <f t="shared" si="4"/>
        <v>2.303750963942406E-2</v>
      </c>
      <c r="N91" s="39">
        <v>0</v>
      </c>
      <c r="O91" s="31"/>
      <c r="P91" s="66">
        <v>3920225996</v>
      </c>
      <c r="Q91" s="31"/>
      <c r="R91" s="39">
        <v>0</v>
      </c>
      <c r="S91" s="31"/>
      <c r="T91" s="87">
        <f t="shared" si="5"/>
        <v>3920225996</v>
      </c>
      <c r="V91" s="25">
        <f>T91/درآمد!$F$13</f>
        <v>9.3591591154370529E-3</v>
      </c>
      <c r="Z91" s="83"/>
      <c r="AA91" s="83"/>
    </row>
    <row r="92" spans="1:27" ht="18.75" x14ac:dyDescent="0.2">
      <c r="A92" s="113" t="s">
        <v>42</v>
      </c>
      <c r="B92" s="113"/>
      <c r="D92" s="39">
        <v>0</v>
      </c>
      <c r="E92" s="31"/>
      <c r="F92" s="39">
        <v>0</v>
      </c>
      <c r="G92" s="31"/>
      <c r="H92" s="39">
        <v>0</v>
      </c>
      <c r="I92" s="31"/>
      <c r="J92" s="40">
        <f t="shared" si="3"/>
        <v>0</v>
      </c>
      <c r="L92" s="25">
        <f t="shared" si="4"/>
        <v>0</v>
      </c>
      <c r="N92" s="39">
        <v>0</v>
      </c>
      <c r="O92" s="31"/>
      <c r="P92" s="66">
        <v>-1249384208</v>
      </c>
      <c r="Q92" s="31"/>
      <c r="R92" s="39">
        <v>0</v>
      </c>
      <c r="S92" s="31"/>
      <c r="T92" s="87">
        <f t="shared" si="5"/>
        <v>-1249384208</v>
      </c>
      <c r="V92" s="98">
        <f>T92/درآمد!$F$13</f>
        <v>-2.9827835463867229E-3</v>
      </c>
      <c r="Z92" s="83"/>
      <c r="AA92" s="83"/>
    </row>
    <row r="93" spans="1:27" ht="18.75" x14ac:dyDescent="0.2">
      <c r="A93" s="113" t="s">
        <v>79</v>
      </c>
      <c r="B93" s="113"/>
      <c r="D93" s="39">
        <v>0</v>
      </c>
      <c r="E93" s="31"/>
      <c r="F93" s="37">
        <v>757342746</v>
      </c>
      <c r="G93" s="31"/>
      <c r="H93" s="39">
        <v>0</v>
      </c>
      <c r="I93" s="31"/>
      <c r="J93" s="87">
        <f t="shared" si="3"/>
        <v>757342746</v>
      </c>
      <c r="L93" s="25">
        <f t="shared" si="4"/>
        <v>4.4505829074969706E-3</v>
      </c>
      <c r="N93" s="39">
        <v>0</v>
      </c>
      <c r="O93" s="31"/>
      <c r="P93" s="66">
        <v>757342746</v>
      </c>
      <c r="Q93" s="31"/>
      <c r="R93" s="39">
        <v>0</v>
      </c>
      <c r="S93" s="31"/>
      <c r="T93" s="87">
        <f t="shared" si="5"/>
        <v>757342746</v>
      </c>
      <c r="V93" s="25">
        <f>T93/درآمد!$F$13</f>
        <v>1.8080823074915471E-3</v>
      </c>
      <c r="Z93" s="83"/>
      <c r="AA93" s="83"/>
    </row>
    <row r="94" spans="1:27" ht="18.75" x14ac:dyDescent="0.2">
      <c r="A94" s="114" t="s">
        <v>54</v>
      </c>
      <c r="B94" s="114"/>
      <c r="D94" s="46">
        <v>0</v>
      </c>
      <c r="E94" s="31"/>
      <c r="F94" s="45">
        <v>2958896351</v>
      </c>
      <c r="G94" s="31"/>
      <c r="H94" s="46">
        <v>0</v>
      </c>
      <c r="I94" s="31"/>
      <c r="J94" s="87">
        <f t="shared" si="3"/>
        <v>2958896351</v>
      </c>
      <c r="L94" s="25">
        <f t="shared" si="4"/>
        <v>1.7388182027712664E-2</v>
      </c>
      <c r="N94" s="46">
        <v>0</v>
      </c>
      <c r="O94" s="31"/>
      <c r="P94" s="66">
        <v>5958460216</v>
      </c>
      <c r="Q94" s="31"/>
      <c r="R94" s="46">
        <v>0</v>
      </c>
      <c r="S94" s="31"/>
      <c r="T94" s="87">
        <f t="shared" si="5"/>
        <v>5958460216</v>
      </c>
      <c r="V94" s="25">
        <f>T94/درآمد!$F$13</f>
        <v>1.4225245509173812E-2</v>
      </c>
      <c r="Z94" s="83"/>
      <c r="AA94" s="83"/>
    </row>
    <row r="95" spans="1:27" s="19" customFormat="1" ht="21.75" thickBot="1" x14ac:dyDescent="0.25">
      <c r="A95" s="115"/>
      <c r="B95" s="115"/>
      <c r="D95" s="49">
        <f>SUM(D9:D94)</f>
        <v>12427946428</v>
      </c>
      <c r="E95" s="47"/>
      <c r="F95" s="49">
        <f>SUM(F9:F94)</f>
        <v>131359914907</v>
      </c>
      <c r="G95" s="47"/>
      <c r="H95" s="49">
        <f>SUM(H9:H94)</f>
        <v>23777277389</v>
      </c>
      <c r="I95" s="47"/>
      <c r="J95" s="88">
        <f>SUM(J9:J94)</f>
        <v>167565138724</v>
      </c>
      <c r="L95" s="26">
        <f>SUM(L9:L94)</f>
        <v>0.984709428110629</v>
      </c>
      <c r="N95" s="49">
        <f>SUM(N9:N94)</f>
        <v>82394821030</v>
      </c>
      <c r="O95" s="47"/>
      <c r="P95" s="79">
        <f>SUM(P9:P94)</f>
        <v>261571419965</v>
      </c>
      <c r="Q95" s="47"/>
      <c r="R95" s="49">
        <f>SUM(R9:R94)</f>
        <v>63277240972</v>
      </c>
      <c r="S95" s="47"/>
      <c r="T95" s="88">
        <f>SUM(T9:T94)</f>
        <v>407243481967</v>
      </c>
      <c r="V95" s="26">
        <f>SUM(V9:V94)</f>
        <v>0.97225429103903471</v>
      </c>
    </row>
    <row r="96" spans="1:27" ht="13.5" thickTop="1" x14ac:dyDescent="0.2"/>
    <row r="97" spans="4:24" x14ac:dyDescent="0.2">
      <c r="D97" s="52"/>
      <c r="E97" s="52"/>
      <c r="F97" s="52"/>
      <c r="G97" s="52"/>
      <c r="H97" s="52"/>
      <c r="I97" s="52"/>
      <c r="J97" s="52"/>
      <c r="K97" s="52"/>
      <c r="L97" s="108"/>
      <c r="M97" s="52"/>
      <c r="N97" s="52"/>
      <c r="O97" s="52"/>
      <c r="P97" s="52"/>
      <c r="Q97" s="52"/>
      <c r="R97" s="52"/>
      <c r="S97" s="52"/>
      <c r="T97" s="52"/>
      <c r="U97" s="74"/>
      <c r="V97" s="102"/>
      <c r="W97" s="74"/>
      <c r="X97" s="74"/>
    </row>
    <row r="98" spans="4:24" x14ac:dyDescent="0.2">
      <c r="D98" s="52"/>
      <c r="E98" s="52"/>
      <c r="F98" s="52"/>
      <c r="G98" s="52"/>
      <c r="H98" s="52"/>
      <c r="I98" s="52"/>
      <c r="J98" s="52"/>
      <c r="K98" s="52"/>
      <c r="L98" s="108"/>
      <c r="M98" s="52"/>
      <c r="N98" s="52"/>
      <c r="O98" s="52"/>
      <c r="P98" s="52"/>
      <c r="Q98" s="52"/>
      <c r="R98" s="52"/>
      <c r="S98" s="52"/>
      <c r="T98" s="52"/>
      <c r="U98" s="74"/>
      <c r="V98" s="102"/>
      <c r="W98" s="74"/>
      <c r="X98" s="74"/>
    </row>
    <row r="99" spans="4:24" ht="21" x14ac:dyDescent="0.2">
      <c r="D99" s="52">
        <v>12427946428</v>
      </c>
      <c r="E99" s="52"/>
      <c r="F99" s="58">
        <v>131359914907</v>
      </c>
      <c r="G99" s="52"/>
      <c r="H99" s="52">
        <v>23777277389</v>
      </c>
      <c r="I99" s="52"/>
      <c r="J99" s="52"/>
      <c r="K99" s="52"/>
      <c r="L99" s="108"/>
      <c r="M99" s="52"/>
      <c r="N99" s="92">
        <v>82394821030</v>
      </c>
      <c r="O99" s="52"/>
      <c r="P99" s="58">
        <v>261571419965</v>
      </c>
      <c r="Q99" s="52"/>
      <c r="R99" s="52">
        <v>63277240972</v>
      </c>
      <c r="S99" s="52"/>
      <c r="T99" s="52"/>
      <c r="U99" s="74"/>
      <c r="V99" s="102"/>
      <c r="W99" s="74"/>
      <c r="X99" s="74"/>
    </row>
    <row r="100" spans="4:24" x14ac:dyDescent="0.2">
      <c r="D100" s="52"/>
      <c r="E100" s="52"/>
      <c r="F100" s="52"/>
      <c r="G100" s="52"/>
      <c r="H100" s="52"/>
      <c r="I100" s="52"/>
      <c r="J100" s="52"/>
      <c r="K100" s="52"/>
      <c r="L100" s="108"/>
      <c r="M100" s="52"/>
      <c r="N100" s="52"/>
      <c r="O100" s="52"/>
      <c r="P100" s="58"/>
      <c r="Q100" s="52"/>
      <c r="R100" s="52"/>
      <c r="S100" s="52"/>
      <c r="T100" s="52"/>
      <c r="U100" s="74"/>
      <c r="V100" s="102"/>
      <c r="W100" s="74"/>
      <c r="X100" s="74"/>
    </row>
    <row r="101" spans="4:24" x14ac:dyDescent="0.2">
      <c r="D101" s="67">
        <f>D95-D99</f>
        <v>0</v>
      </c>
      <c r="E101" s="52"/>
      <c r="F101" s="52"/>
      <c r="G101" s="52"/>
      <c r="H101" s="67">
        <f>H95-H99</f>
        <v>0</v>
      </c>
      <c r="I101" s="52"/>
      <c r="J101" s="52"/>
      <c r="K101" s="52"/>
      <c r="L101" s="108"/>
      <c r="M101" s="52"/>
      <c r="N101" s="52"/>
      <c r="O101" s="52"/>
      <c r="P101" s="58">
        <f>P95-P99</f>
        <v>0</v>
      </c>
      <c r="Q101" s="52"/>
      <c r="R101" s="54">
        <f>R95-R99</f>
        <v>0</v>
      </c>
      <c r="S101" s="52"/>
      <c r="T101" s="52"/>
      <c r="U101" s="74"/>
      <c r="V101" s="102"/>
      <c r="W101" s="74"/>
      <c r="X101" s="74"/>
    </row>
    <row r="102" spans="4:24" x14ac:dyDescent="0.2">
      <c r="D102" s="52"/>
      <c r="E102" s="52"/>
      <c r="F102" s="67">
        <f>F95-F99</f>
        <v>0</v>
      </c>
      <c r="G102" s="52"/>
      <c r="H102" s="52"/>
      <c r="I102" s="52"/>
      <c r="J102" s="52"/>
      <c r="K102" s="52"/>
      <c r="L102" s="108"/>
      <c r="M102" s="52"/>
      <c r="N102" s="54">
        <f>N95-N99</f>
        <v>0</v>
      </c>
      <c r="O102" s="52"/>
      <c r="P102" s="58"/>
      <c r="Q102" s="52"/>
      <c r="R102" s="52"/>
      <c r="S102" s="52"/>
      <c r="T102" s="52"/>
      <c r="U102" s="74"/>
      <c r="V102" s="102"/>
      <c r="W102" s="74"/>
      <c r="X102" s="74"/>
    </row>
    <row r="103" spans="4:24" x14ac:dyDescent="0.2">
      <c r="D103" s="52"/>
      <c r="E103" s="52"/>
      <c r="F103" s="52"/>
      <c r="G103" s="52"/>
      <c r="H103" s="52"/>
      <c r="I103" s="52"/>
      <c r="J103" s="52"/>
      <c r="K103" s="52"/>
      <c r="L103" s="108"/>
      <c r="M103" s="52"/>
      <c r="N103" s="52"/>
      <c r="O103" s="52"/>
      <c r="P103" s="52"/>
      <c r="Q103" s="52"/>
      <c r="R103" s="52"/>
      <c r="S103" s="52"/>
      <c r="T103" s="52"/>
      <c r="U103" s="74"/>
      <c r="V103" s="102"/>
      <c r="W103" s="74"/>
      <c r="X103" s="74"/>
    </row>
    <row r="104" spans="4:24" x14ac:dyDescent="0.2">
      <c r="D104" s="52"/>
      <c r="E104" s="52"/>
      <c r="F104" s="52"/>
      <c r="G104" s="52"/>
      <c r="H104" s="52"/>
      <c r="I104" s="52"/>
      <c r="J104" s="52"/>
      <c r="K104" s="52"/>
      <c r="L104" s="108"/>
      <c r="M104" s="52"/>
      <c r="N104" s="52"/>
      <c r="O104" s="52"/>
      <c r="P104" s="52"/>
      <c r="Q104" s="52"/>
      <c r="R104" s="52"/>
      <c r="S104" s="52"/>
      <c r="T104" s="52"/>
      <c r="U104" s="74"/>
      <c r="V104" s="102"/>
      <c r="W104" s="74"/>
      <c r="X104" s="74"/>
    </row>
    <row r="105" spans="4:24" x14ac:dyDescent="0.2">
      <c r="D105" s="52"/>
      <c r="E105" s="52"/>
      <c r="F105" s="52"/>
      <c r="G105" s="52"/>
      <c r="H105" s="52"/>
      <c r="I105" s="52"/>
      <c r="J105" s="52"/>
      <c r="K105" s="52"/>
      <c r="L105" s="108"/>
      <c r="M105" s="52"/>
      <c r="N105" s="52"/>
      <c r="O105" s="52"/>
      <c r="P105" s="52"/>
      <c r="Q105" s="52"/>
      <c r="R105" s="52"/>
      <c r="S105" s="52"/>
      <c r="T105" s="52"/>
      <c r="U105" s="74"/>
      <c r="V105" s="102"/>
      <c r="W105" s="74"/>
      <c r="X105" s="74"/>
    </row>
    <row r="106" spans="4:24" x14ac:dyDescent="0.2">
      <c r="D106" s="52"/>
      <c r="E106" s="52"/>
      <c r="F106" s="52"/>
      <c r="G106" s="52"/>
      <c r="H106" s="52"/>
      <c r="I106" s="52"/>
      <c r="J106" s="52"/>
      <c r="K106" s="52"/>
      <c r="L106" s="108"/>
      <c r="M106" s="52"/>
      <c r="N106" s="52"/>
      <c r="O106" s="52"/>
      <c r="P106" s="52"/>
      <c r="Q106" s="52"/>
      <c r="R106" s="52"/>
      <c r="S106" s="52"/>
      <c r="T106" s="52"/>
      <c r="U106" s="74"/>
      <c r="V106" s="102"/>
      <c r="W106" s="74"/>
      <c r="X106" s="74"/>
    </row>
    <row r="107" spans="4:24" x14ac:dyDescent="0.2">
      <c r="D107" s="52"/>
      <c r="E107" s="52"/>
      <c r="F107" s="52"/>
      <c r="G107" s="52"/>
      <c r="H107" s="52"/>
      <c r="I107" s="52"/>
      <c r="J107" s="52"/>
      <c r="K107" s="52"/>
      <c r="L107" s="108"/>
      <c r="M107" s="52"/>
      <c r="N107" s="52"/>
      <c r="O107" s="52"/>
      <c r="P107" s="52"/>
      <c r="Q107" s="52"/>
      <c r="R107" s="52"/>
      <c r="S107" s="52"/>
      <c r="T107" s="52"/>
      <c r="U107" s="74"/>
      <c r="V107" s="102"/>
      <c r="W107" s="74"/>
      <c r="X107" s="74"/>
    </row>
    <row r="108" spans="4:24" x14ac:dyDescent="0.2">
      <c r="D108" s="52"/>
      <c r="E108" s="52"/>
      <c r="F108" s="52"/>
      <c r="G108" s="52"/>
      <c r="H108" s="52"/>
      <c r="I108" s="52"/>
      <c r="J108" s="52"/>
      <c r="K108" s="52"/>
      <c r="L108" s="108"/>
      <c r="M108" s="52"/>
      <c r="N108" s="52"/>
      <c r="O108" s="52"/>
      <c r="P108" s="52"/>
      <c r="Q108" s="52"/>
      <c r="R108" s="52"/>
      <c r="S108" s="52"/>
      <c r="T108" s="52"/>
      <c r="U108" s="74"/>
      <c r="V108" s="102"/>
      <c r="W108" s="74"/>
      <c r="X108" s="74"/>
    </row>
    <row r="109" spans="4:24" x14ac:dyDescent="0.2">
      <c r="D109" s="52"/>
      <c r="E109" s="52"/>
      <c r="F109" s="52"/>
      <c r="G109" s="52"/>
      <c r="H109" s="52"/>
      <c r="I109" s="52"/>
      <c r="J109" s="52"/>
      <c r="K109" s="52"/>
      <c r="L109" s="108"/>
      <c r="M109" s="52"/>
      <c r="N109" s="52"/>
      <c r="O109" s="52"/>
      <c r="P109" s="52"/>
      <c r="Q109" s="52"/>
      <c r="R109" s="52"/>
      <c r="S109" s="52"/>
      <c r="T109" s="52"/>
      <c r="U109" s="74"/>
      <c r="V109" s="102"/>
      <c r="W109" s="74"/>
      <c r="X109" s="74"/>
    </row>
    <row r="110" spans="4:24" x14ac:dyDescent="0.2">
      <c r="D110" s="52"/>
      <c r="E110" s="52"/>
      <c r="F110" s="52"/>
      <c r="G110" s="52"/>
      <c r="H110" s="52"/>
      <c r="I110" s="52"/>
      <c r="J110" s="52"/>
      <c r="K110" s="52"/>
      <c r="L110" s="108"/>
      <c r="M110" s="52"/>
      <c r="N110" s="52"/>
      <c r="O110" s="52"/>
      <c r="P110" s="52"/>
      <c r="Q110" s="52"/>
      <c r="R110" s="52"/>
      <c r="S110" s="52"/>
      <c r="T110" s="52"/>
      <c r="U110" s="74"/>
      <c r="V110" s="102"/>
      <c r="W110" s="74"/>
      <c r="X110" s="74"/>
    </row>
    <row r="111" spans="4:24" x14ac:dyDescent="0.2">
      <c r="D111" s="52"/>
      <c r="E111" s="52"/>
      <c r="F111" s="52"/>
      <c r="G111" s="52"/>
      <c r="H111" s="52"/>
      <c r="I111" s="52"/>
      <c r="J111" s="52"/>
      <c r="K111" s="52"/>
      <c r="L111" s="108"/>
      <c r="M111" s="52"/>
      <c r="N111" s="52"/>
      <c r="O111" s="52"/>
      <c r="P111" s="52"/>
      <c r="Q111" s="52"/>
      <c r="R111" s="52"/>
      <c r="S111" s="52"/>
      <c r="T111" s="52"/>
      <c r="U111" s="74"/>
      <c r="V111" s="102"/>
      <c r="W111" s="74"/>
      <c r="X111" s="74"/>
    </row>
    <row r="112" spans="4:24" x14ac:dyDescent="0.2">
      <c r="D112" s="52"/>
      <c r="E112" s="52"/>
      <c r="F112" s="52"/>
      <c r="G112" s="52"/>
      <c r="H112" s="52"/>
      <c r="I112" s="52"/>
      <c r="J112" s="52"/>
      <c r="K112" s="52"/>
      <c r="L112" s="108"/>
      <c r="M112" s="52"/>
      <c r="N112" s="52"/>
      <c r="O112" s="52"/>
      <c r="P112" s="52"/>
      <c r="Q112" s="52"/>
      <c r="R112" s="52"/>
      <c r="S112" s="52"/>
      <c r="T112" s="52"/>
      <c r="U112" s="74"/>
      <c r="V112" s="102"/>
      <c r="W112" s="74"/>
      <c r="X112" s="74"/>
    </row>
    <row r="113" spans="4:24" x14ac:dyDescent="0.2">
      <c r="D113" s="52"/>
      <c r="E113" s="52"/>
      <c r="F113" s="52"/>
      <c r="G113" s="52"/>
      <c r="H113" s="52"/>
      <c r="I113" s="52"/>
      <c r="J113" s="52"/>
      <c r="K113" s="52"/>
      <c r="L113" s="108"/>
      <c r="M113" s="52"/>
      <c r="N113" s="52"/>
      <c r="O113" s="52"/>
      <c r="P113" s="54"/>
      <c r="Q113" s="52"/>
      <c r="R113" s="52"/>
      <c r="S113" s="52"/>
      <c r="T113" s="52"/>
      <c r="U113" s="74"/>
      <c r="V113" s="102"/>
      <c r="W113" s="74"/>
      <c r="X113" s="74"/>
    </row>
    <row r="114" spans="4:24" x14ac:dyDescent="0.2">
      <c r="D114" s="52"/>
      <c r="E114" s="52"/>
      <c r="F114" s="52"/>
      <c r="G114" s="52"/>
      <c r="H114" s="52"/>
      <c r="I114" s="52"/>
      <c r="J114" s="52"/>
      <c r="K114" s="52"/>
      <c r="L114" s="108"/>
      <c r="M114" s="52"/>
      <c r="N114" s="52"/>
      <c r="O114" s="52"/>
      <c r="P114" s="52"/>
      <c r="Q114" s="52"/>
      <c r="R114" s="54"/>
      <c r="S114" s="52"/>
      <c r="T114" s="52"/>
      <c r="U114" s="74"/>
      <c r="V114" s="102"/>
      <c r="W114" s="74"/>
      <c r="X114" s="74"/>
    </row>
    <row r="115" spans="4:24" x14ac:dyDescent="0.2">
      <c r="D115" s="52"/>
      <c r="E115" s="52"/>
      <c r="F115" s="52"/>
      <c r="G115" s="52"/>
      <c r="H115" s="52"/>
      <c r="I115" s="52"/>
      <c r="J115" s="52"/>
      <c r="K115" s="52"/>
      <c r="L115" s="108"/>
      <c r="M115" s="52"/>
      <c r="N115" s="54"/>
      <c r="O115" s="52"/>
      <c r="P115" s="52"/>
      <c r="Q115" s="52"/>
      <c r="R115" s="54"/>
      <c r="S115" s="52"/>
      <c r="T115" s="52"/>
      <c r="U115" s="74"/>
      <c r="V115" s="102"/>
      <c r="W115" s="74"/>
      <c r="X115" s="74"/>
    </row>
    <row r="116" spans="4:24" x14ac:dyDescent="0.2">
      <c r="D116" s="52"/>
      <c r="E116" s="52"/>
      <c r="F116" s="52"/>
      <c r="G116" s="52"/>
      <c r="H116" s="52"/>
      <c r="I116" s="52"/>
      <c r="J116" s="52"/>
      <c r="K116" s="52"/>
      <c r="L116" s="108"/>
      <c r="M116" s="52"/>
      <c r="N116" s="52"/>
      <c r="O116" s="52"/>
      <c r="P116" s="52"/>
      <c r="Q116" s="52"/>
      <c r="R116" s="52"/>
      <c r="S116" s="52"/>
      <c r="T116" s="52"/>
    </row>
    <row r="117" spans="4:24" x14ac:dyDescent="0.2">
      <c r="D117" s="52"/>
      <c r="E117" s="52"/>
      <c r="F117" s="52"/>
      <c r="G117" s="52"/>
      <c r="H117" s="52"/>
      <c r="I117" s="52"/>
      <c r="J117" s="52"/>
      <c r="K117" s="52"/>
      <c r="L117" s="108"/>
      <c r="M117" s="52"/>
      <c r="N117" s="52"/>
      <c r="O117" s="52"/>
      <c r="P117" s="54"/>
      <c r="Q117" s="52"/>
      <c r="R117" s="52"/>
      <c r="S117" s="52"/>
      <c r="T117" s="52"/>
    </row>
    <row r="118" spans="4:24" x14ac:dyDescent="0.2">
      <c r="N118" s="23"/>
    </row>
  </sheetData>
  <mergeCells count="96">
    <mergeCell ref="J7:L7"/>
    <mergeCell ref="T7:V7"/>
    <mergeCell ref="A8:B8"/>
    <mergeCell ref="A1:V1"/>
    <mergeCell ref="A2:V2"/>
    <mergeCell ref="A3:V3"/>
    <mergeCell ref="B5:V5"/>
    <mergeCell ref="D6:L6"/>
    <mergeCell ref="N6:V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94:B94"/>
    <mergeCell ref="A95:B95"/>
    <mergeCell ref="A89:B89"/>
    <mergeCell ref="A90:B90"/>
    <mergeCell ref="A91:B91"/>
    <mergeCell ref="A92:B92"/>
    <mergeCell ref="A93:B9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درآمد سود سهام</vt:lpstr>
      <vt:lpstr>سایر درآمدها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Narges Ghasemi</cp:lastModifiedBy>
  <dcterms:created xsi:type="dcterms:W3CDTF">2025-12-22T12:07:29Z</dcterms:created>
  <dcterms:modified xsi:type="dcterms:W3CDTF">2025-12-29T07:13:37Z</dcterms:modified>
</cp:coreProperties>
</file>