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.Ghasemi\Desktop\"/>
    </mc:Choice>
  </mc:AlternateContent>
  <xr:revisionPtr revIDLastSave="0" documentId="13_ncr:1_{5EF8DAB1-434B-4030-A9D1-6D99C03B7CB6}" xr6:coauthVersionLast="47" xr6:coauthVersionMax="47" xr10:uidLastSave="{00000000-0000-0000-0000-000000000000}"/>
  <bookViews>
    <workbookView xWindow="-120" yWindow="-120" windowWidth="29040" windowHeight="15840" tabRatio="869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اوراق!$A$1:$AM$8</definedName>
    <definedName name="_xlnm.Print_Area" localSheetId="2">'اوراق مشتقه'!$A$1:$AX$86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بانکی'!$A$1:$K$10</definedName>
    <definedName name="_xlnm.Print_Area" localSheetId="10">'درآمد سرمایه گذاری در اوراق به'!$A$1:$S$8</definedName>
    <definedName name="_xlnm.Print_Area" localSheetId="8">'درآمد سرمایه گذاری در سهام'!$A$1:$X$80</definedName>
    <definedName name="_xlnm.Print_Area" localSheetId="9">'درآمد سرمایه گذاری در صندوق'!$A$1:$W$8</definedName>
    <definedName name="_xlnm.Print_Area" localSheetId="14">'درآمد سود سهام'!$A$1:$T$10</definedName>
    <definedName name="_xlnm.Print_Area" localSheetId="15">'درآمد سود صندوق'!$A$1:$L$7</definedName>
    <definedName name="_xlnm.Print_Area" localSheetId="20">'درآمد ناشی از تغییر قیمت اوراق'!$A$1:$S$73</definedName>
    <definedName name="_xlnm.Print_Area" localSheetId="18">'درآمد ناشی از فروش'!$A$1:$S$28</definedName>
    <definedName name="_xlnm.Print_Area" localSheetId="13">'سایر درآمدها'!$A$1:$G$11</definedName>
    <definedName name="_xlnm.Print_Area" localSheetId="6">سپرده!$A$1:$M$12</definedName>
    <definedName name="_xlnm.Print_Area" localSheetId="1">سهام!$A$1:$AC$81</definedName>
    <definedName name="_xlnm.Print_Area" localSheetId="16">'سود اوراق بهادار'!$A$1:$T$7</definedName>
    <definedName name="_xlnm.Print_Area" localSheetId="17">'سود سپرده بانکی'!$A$1:$N$10</definedName>
    <definedName name="_xlnm.Print_Area" localSheetId="0">'صورت وضعیت'!$A$1:$C$3</definedName>
    <definedName name="_xlnm.Print_Area" localSheetId="11">'مبالغ تخصیصی اوراق'!$A$1:$R$90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8" l="1"/>
  <c r="E73" i="21"/>
  <c r="G73" i="21"/>
  <c r="I73" i="21"/>
  <c r="I72" i="21"/>
  <c r="I71" i="21"/>
  <c r="I70" i="21"/>
  <c r="I69" i="21"/>
  <c r="I68" i="21"/>
  <c r="I67" i="21"/>
  <c r="I66" i="21"/>
  <c r="I65" i="21"/>
  <c r="I64" i="21"/>
  <c r="I63" i="21"/>
  <c r="I62" i="21"/>
  <c r="I61" i="21"/>
  <c r="I60" i="21"/>
  <c r="I59" i="21"/>
  <c r="I58" i="21"/>
  <c r="I57" i="21"/>
  <c r="I56" i="21"/>
  <c r="I55" i="21"/>
  <c r="I54" i="21"/>
  <c r="I53" i="21"/>
  <c r="I52" i="21"/>
  <c r="I51" i="21"/>
  <c r="E50" i="21"/>
  <c r="I50" i="21" s="1"/>
  <c r="I49" i="21"/>
  <c r="I48" i="21"/>
  <c r="I47" i="21"/>
  <c r="I46" i="21"/>
  <c r="I45" i="21"/>
  <c r="I44" i="21"/>
  <c r="I43" i="21"/>
  <c r="I42" i="21"/>
  <c r="I41" i="21"/>
  <c r="I40" i="21"/>
  <c r="I39" i="21"/>
  <c r="I38" i="21"/>
  <c r="I37" i="21"/>
  <c r="I36" i="21"/>
  <c r="I35" i="21"/>
  <c r="I34" i="21"/>
  <c r="I33" i="21"/>
  <c r="I32" i="21"/>
  <c r="I31" i="21"/>
  <c r="I30" i="21"/>
  <c r="I29" i="21"/>
  <c r="I28" i="21"/>
  <c r="I27" i="21"/>
  <c r="I26" i="21"/>
  <c r="I25" i="21"/>
  <c r="I24" i="21"/>
  <c r="I23" i="21"/>
  <c r="I22" i="21"/>
  <c r="I21" i="21"/>
  <c r="I20" i="21"/>
  <c r="I19" i="21"/>
  <c r="I18" i="21"/>
  <c r="I17" i="21"/>
  <c r="I16" i="21"/>
  <c r="I15" i="21"/>
  <c r="I14" i="21"/>
  <c r="I13" i="21"/>
  <c r="I12" i="21"/>
  <c r="I11" i="21"/>
  <c r="I10" i="21"/>
  <c r="I9" i="21"/>
  <c r="I8" i="21"/>
  <c r="Q73" i="21"/>
  <c r="O73" i="21"/>
  <c r="M73" i="21"/>
  <c r="Q28" i="19"/>
  <c r="Q32" i="19" s="1"/>
  <c r="O28" i="19"/>
  <c r="M28" i="19"/>
  <c r="I28" i="19"/>
  <c r="G28" i="19"/>
  <c r="E28" i="19"/>
  <c r="Q8" i="19"/>
  <c r="I8" i="19"/>
  <c r="I10" i="18"/>
  <c r="M8" i="18"/>
  <c r="G8" i="18"/>
  <c r="D11" i="14"/>
  <c r="F11" i="14"/>
  <c r="J10" i="13"/>
  <c r="J8" i="13"/>
  <c r="W17" i="9"/>
  <c r="W8" i="9"/>
  <c r="F11" i="8"/>
  <c r="F12" i="8"/>
  <c r="H12" i="7"/>
  <c r="J12" i="7"/>
  <c r="J11" i="7"/>
  <c r="J9" i="7"/>
  <c r="J10" i="7"/>
  <c r="AB9" i="2"/>
  <c r="H90" i="2"/>
  <c r="J90" i="2"/>
  <c r="D10" i="13" l="1"/>
  <c r="H10" i="13"/>
  <c r="J9" i="8"/>
  <c r="J10" i="8"/>
  <c r="J12" i="8"/>
  <c r="Q86" i="21"/>
  <c r="M50" i="21"/>
  <c r="L9" i="9"/>
  <c r="L21" i="9"/>
  <c r="L33" i="9"/>
  <c r="L45" i="9"/>
  <c r="L57" i="9"/>
  <c r="L69" i="9"/>
  <c r="W10" i="9"/>
  <c r="W21" i="9"/>
  <c r="W33" i="9"/>
  <c r="W45" i="9"/>
  <c r="W57" i="9"/>
  <c r="W70" i="9"/>
  <c r="N87" i="9"/>
  <c r="Q80" i="9"/>
  <c r="Q87" i="9" s="1"/>
  <c r="J9" i="9"/>
  <c r="J10" i="9"/>
  <c r="L10" i="9" s="1"/>
  <c r="J11" i="9"/>
  <c r="L11" i="9" s="1"/>
  <c r="J12" i="9"/>
  <c r="L12" i="9" s="1"/>
  <c r="J13" i="9"/>
  <c r="L13" i="9" s="1"/>
  <c r="J14" i="9"/>
  <c r="L14" i="9" s="1"/>
  <c r="J15" i="9"/>
  <c r="L15" i="9" s="1"/>
  <c r="J16" i="9"/>
  <c r="L16" i="9" s="1"/>
  <c r="J17" i="9"/>
  <c r="J18" i="9"/>
  <c r="L18" i="9" s="1"/>
  <c r="J19" i="9"/>
  <c r="L19" i="9" s="1"/>
  <c r="J20" i="9"/>
  <c r="L20" i="9" s="1"/>
  <c r="J21" i="9"/>
  <c r="J22" i="9"/>
  <c r="L22" i="9" s="1"/>
  <c r="J23" i="9"/>
  <c r="L23" i="9" s="1"/>
  <c r="J24" i="9"/>
  <c r="L24" i="9" s="1"/>
  <c r="J25" i="9"/>
  <c r="L25" i="9" s="1"/>
  <c r="J26" i="9"/>
  <c r="L26" i="9" s="1"/>
  <c r="J27" i="9"/>
  <c r="L27" i="9" s="1"/>
  <c r="J28" i="9"/>
  <c r="L28" i="9" s="1"/>
  <c r="J29" i="9"/>
  <c r="L29" i="9" s="1"/>
  <c r="J30" i="9"/>
  <c r="L30" i="9" s="1"/>
  <c r="J31" i="9"/>
  <c r="L31" i="9" s="1"/>
  <c r="J32" i="9"/>
  <c r="L32" i="9" s="1"/>
  <c r="J33" i="9"/>
  <c r="J34" i="9"/>
  <c r="L34" i="9" s="1"/>
  <c r="J35" i="9"/>
  <c r="L35" i="9" s="1"/>
  <c r="J36" i="9"/>
  <c r="L36" i="9" s="1"/>
  <c r="J37" i="9"/>
  <c r="L37" i="9" s="1"/>
  <c r="J38" i="9"/>
  <c r="L38" i="9" s="1"/>
  <c r="J39" i="9"/>
  <c r="L39" i="9" s="1"/>
  <c r="J40" i="9"/>
  <c r="L40" i="9" s="1"/>
  <c r="J41" i="9"/>
  <c r="L41" i="9" s="1"/>
  <c r="J42" i="9"/>
  <c r="L42" i="9" s="1"/>
  <c r="J43" i="9"/>
  <c r="L43" i="9" s="1"/>
  <c r="J44" i="9"/>
  <c r="L44" i="9" s="1"/>
  <c r="J45" i="9"/>
  <c r="J46" i="9"/>
  <c r="L46" i="9" s="1"/>
  <c r="J47" i="9"/>
  <c r="L47" i="9" s="1"/>
  <c r="J48" i="9"/>
  <c r="L48" i="9" s="1"/>
  <c r="J49" i="9"/>
  <c r="L49" i="9" s="1"/>
  <c r="J50" i="9"/>
  <c r="L50" i="9" s="1"/>
  <c r="J51" i="9"/>
  <c r="L51" i="9" s="1"/>
  <c r="J52" i="9"/>
  <c r="L52" i="9" s="1"/>
  <c r="J53" i="9"/>
  <c r="L53" i="9" s="1"/>
  <c r="J54" i="9"/>
  <c r="L54" i="9" s="1"/>
  <c r="J55" i="9"/>
  <c r="L55" i="9" s="1"/>
  <c r="J56" i="9"/>
  <c r="L56" i="9" s="1"/>
  <c r="J57" i="9"/>
  <c r="J58" i="9"/>
  <c r="L58" i="9" s="1"/>
  <c r="J59" i="9"/>
  <c r="L59" i="9" s="1"/>
  <c r="J60" i="9"/>
  <c r="L60" i="9" s="1"/>
  <c r="J61" i="9"/>
  <c r="L61" i="9" s="1"/>
  <c r="J62" i="9"/>
  <c r="L62" i="9" s="1"/>
  <c r="J63" i="9"/>
  <c r="L63" i="9" s="1"/>
  <c r="J64" i="9"/>
  <c r="L64" i="9" s="1"/>
  <c r="J65" i="9"/>
  <c r="L65" i="9" s="1"/>
  <c r="J66" i="9"/>
  <c r="L66" i="9" s="1"/>
  <c r="J67" i="9"/>
  <c r="L67" i="9" s="1"/>
  <c r="J68" i="9"/>
  <c r="L68" i="9" s="1"/>
  <c r="J69" i="9"/>
  <c r="J70" i="9"/>
  <c r="L70" i="9" s="1"/>
  <c r="J71" i="9"/>
  <c r="L71" i="9" s="1"/>
  <c r="J72" i="9"/>
  <c r="L72" i="9" s="1"/>
  <c r="J73" i="9"/>
  <c r="L73" i="9" s="1"/>
  <c r="J74" i="9"/>
  <c r="L74" i="9" s="1"/>
  <c r="J75" i="9"/>
  <c r="L75" i="9" s="1"/>
  <c r="J76" i="9"/>
  <c r="L76" i="9" s="1"/>
  <c r="J77" i="9"/>
  <c r="L77" i="9" s="1"/>
  <c r="J78" i="9"/>
  <c r="L78" i="9" s="1"/>
  <c r="J79" i="9"/>
  <c r="L79" i="9" s="1"/>
  <c r="J8" i="9"/>
  <c r="L8" i="9" s="1"/>
  <c r="U9" i="9"/>
  <c r="W9" i="9" s="1"/>
  <c r="U10" i="9"/>
  <c r="U11" i="9"/>
  <c r="W11" i="9" s="1"/>
  <c r="U12" i="9"/>
  <c r="W12" i="9" s="1"/>
  <c r="U13" i="9"/>
  <c r="W13" i="9" s="1"/>
  <c r="U14" i="9"/>
  <c r="W14" i="9" s="1"/>
  <c r="U15" i="9"/>
  <c r="W15" i="9" s="1"/>
  <c r="U16" i="9"/>
  <c r="W16" i="9" s="1"/>
  <c r="U17" i="9"/>
  <c r="U18" i="9"/>
  <c r="W18" i="9" s="1"/>
  <c r="U19" i="9"/>
  <c r="W19" i="9" s="1"/>
  <c r="U20" i="9"/>
  <c r="W20" i="9" s="1"/>
  <c r="U21" i="9"/>
  <c r="U22" i="9"/>
  <c r="W22" i="9" s="1"/>
  <c r="U23" i="9"/>
  <c r="W23" i="9" s="1"/>
  <c r="U24" i="9"/>
  <c r="W24" i="9" s="1"/>
  <c r="U25" i="9"/>
  <c r="W25" i="9" s="1"/>
  <c r="U26" i="9"/>
  <c r="W26" i="9" s="1"/>
  <c r="U27" i="9"/>
  <c r="W27" i="9" s="1"/>
  <c r="U28" i="9"/>
  <c r="W28" i="9" s="1"/>
  <c r="U29" i="9"/>
  <c r="W29" i="9" s="1"/>
  <c r="U30" i="9"/>
  <c r="W30" i="9" s="1"/>
  <c r="U31" i="9"/>
  <c r="W31" i="9" s="1"/>
  <c r="U32" i="9"/>
  <c r="W32" i="9" s="1"/>
  <c r="U33" i="9"/>
  <c r="U34" i="9"/>
  <c r="W34" i="9" s="1"/>
  <c r="U35" i="9"/>
  <c r="W35" i="9" s="1"/>
  <c r="U36" i="9"/>
  <c r="W36" i="9" s="1"/>
  <c r="U37" i="9"/>
  <c r="W37" i="9" s="1"/>
  <c r="U38" i="9"/>
  <c r="W38" i="9" s="1"/>
  <c r="U39" i="9"/>
  <c r="W39" i="9" s="1"/>
  <c r="U40" i="9"/>
  <c r="W40" i="9" s="1"/>
  <c r="U41" i="9"/>
  <c r="W41" i="9" s="1"/>
  <c r="U42" i="9"/>
  <c r="W42" i="9" s="1"/>
  <c r="U43" i="9"/>
  <c r="W43" i="9" s="1"/>
  <c r="U44" i="9"/>
  <c r="W44" i="9" s="1"/>
  <c r="U45" i="9"/>
  <c r="U46" i="9"/>
  <c r="W46" i="9" s="1"/>
  <c r="U47" i="9"/>
  <c r="W47" i="9" s="1"/>
  <c r="U48" i="9"/>
  <c r="W48" i="9" s="1"/>
  <c r="U49" i="9"/>
  <c r="W49" i="9" s="1"/>
  <c r="U50" i="9"/>
  <c r="W50" i="9" s="1"/>
  <c r="U51" i="9"/>
  <c r="W51" i="9" s="1"/>
  <c r="U52" i="9"/>
  <c r="W52" i="9" s="1"/>
  <c r="U53" i="9"/>
  <c r="W53" i="9" s="1"/>
  <c r="U54" i="9"/>
  <c r="W54" i="9" s="1"/>
  <c r="U55" i="9"/>
  <c r="W55" i="9" s="1"/>
  <c r="U56" i="9"/>
  <c r="W56" i="9" s="1"/>
  <c r="U57" i="9"/>
  <c r="U58" i="9"/>
  <c r="W58" i="9" s="1"/>
  <c r="U59" i="9"/>
  <c r="W59" i="9" s="1"/>
  <c r="U60" i="9"/>
  <c r="W60" i="9" s="1"/>
  <c r="U61" i="9"/>
  <c r="W61" i="9" s="1"/>
  <c r="U62" i="9"/>
  <c r="W62" i="9" s="1"/>
  <c r="U63" i="9"/>
  <c r="W63" i="9" s="1"/>
  <c r="U65" i="9"/>
  <c r="W65" i="9" s="1"/>
  <c r="U66" i="9"/>
  <c r="W66" i="9" s="1"/>
  <c r="U67" i="9"/>
  <c r="W67" i="9" s="1"/>
  <c r="U68" i="9"/>
  <c r="W68" i="9" s="1"/>
  <c r="U69" i="9"/>
  <c r="W69" i="9" s="1"/>
  <c r="U70" i="9"/>
  <c r="U71" i="9"/>
  <c r="W71" i="9" s="1"/>
  <c r="U72" i="9"/>
  <c r="W72" i="9" s="1"/>
  <c r="U73" i="9"/>
  <c r="W73" i="9" s="1"/>
  <c r="U74" i="9"/>
  <c r="W74" i="9" s="1"/>
  <c r="U75" i="9"/>
  <c r="W75" i="9" s="1"/>
  <c r="U76" i="9"/>
  <c r="W76" i="9" s="1"/>
  <c r="U77" i="9"/>
  <c r="W77" i="9" s="1"/>
  <c r="U78" i="9"/>
  <c r="W78" i="9" s="1"/>
  <c r="U79" i="9"/>
  <c r="W79" i="9" s="1"/>
  <c r="U8" i="9"/>
  <c r="S80" i="9"/>
  <c r="S88" i="9" s="1"/>
  <c r="N80" i="9"/>
  <c r="H80" i="9"/>
  <c r="F80" i="9"/>
  <c r="D80" i="9"/>
  <c r="F19" i="14"/>
  <c r="M10" i="15"/>
  <c r="S10" i="15"/>
  <c r="Q18" i="15"/>
  <c r="O18" i="15"/>
  <c r="M9" i="15"/>
  <c r="M8" i="15"/>
  <c r="S9" i="15"/>
  <c r="S8" i="15"/>
  <c r="Q10" i="15"/>
  <c r="O10" i="15"/>
  <c r="K10" i="15"/>
  <c r="I10" i="15"/>
  <c r="M9" i="18"/>
  <c r="G9" i="18"/>
  <c r="C10" i="18"/>
  <c r="K17" i="18"/>
  <c r="I18" i="18"/>
  <c r="K10" i="18"/>
  <c r="G10" i="18"/>
  <c r="E10" i="18"/>
  <c r="O38" i="19"/>
  <c r="M38" i="19"/>
  <c r="M36" i="19"/>
  <c r="Q37" i="19"/>
  <c r="I15" i="19"/>
  <c r="Q23" i="19"/>
  <c r="I9" i="19"/>
  <c r="I10" i="19"/>
  <c r="I11" i="19"/>
  <c r="I12" i="19"/>
  <c r="I13" i="19"/>
  <c r="I14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Q9" i="19"/>
  <c r="Q10" i="19"/>
  <c r="Q11" i="19"/>
  <c r="Q12" i="19"/>
  <c r="Q13" i="19"/>
  <c r="Q14" i="19"/>
  <c r="Q15" i="19"/>
  <c r="Q16" i="19"/>
  <c r="Q17" i="19"/>
  <c r="Q18" i="19"/>
  <c r="Q19" i="19"/>
  <c r="Q20" i="19"/>
  <c r="Q21" i="19"/>
  <c r="Q22" i="19"/>
  <c r="Q24" i="19"/>
  <c r="Q25" i="19"/>
  <c r="Q26" i="19"/>
  <c r="Q27" i="19"/>
  <c r="M85" i="21"/>
  <c r="M88" i="21"/>
  <c r="O83" i="21"/>
  <c r="J80" i="9" l="1"/>
  <c r="L17" i="9"/>
  <c r="F8" i="13"/>
  <c r="F10" i="13" s="1"/>
  <c r="H20" i="13"/>
  <c r="L80" i="9"/>
  <c r="U64" i="9"/>
  <c r="M10" i="18"/>
  <c r="Q9" i="21"/>
  <c r="Q10" i="2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Q32" i="21"/>
  <c r="Q33" i="21"/>
  <c r="Q34" i="21"/>
  <c r="Q35" i="21"/>
  <c r="Q36" i="21"/>
  <c r="Q37" i="21"/>
  <c r="Q38" i="21"/>
  <c r="Q39" i="21"/>
  <c r="Q40" i="21"/>
  <c r="Q41" i="21"/>
  <c r="Q42" i="21"/>
  <c r="Q43" i="21"/>
  <c r="Q44" i="21"/>
  <c r="Q45" i="21"/>
  <c r="Q46" i="21"/>
  <c r="Q47" i="21"/>
  <c r="Q48" i="21"/>
  <c r="Q49" i="21"/>
  <c r="Q50" i="21"/>
  <c r="Q51" i="21"/>
  <c r="Q52" i="21"/>
  <c r="Q53" i="21"/>
  <c r="Q54" i="21"/>
  <c r="Q55" i="21"/>
  <c r="Q56" i="21"/>
  <c r="Q57" i="21"/>
  <c r="Q58" i="21"/>
  <c r="Q59" i="21"/>
  <c r="Q60" i="21"/>
  <c r="Q61" i="21"/>
  <c r="Q62" i="21"/>
  <c r="Q63" i="21"/>
  <c r="Q64" i="21"/>
  <c r="Q65" i="21"/>
  <c r="Q66" i="21"/>
  <c r="Q67" i="21"/>
  <c r="Q68" i="21"/>
  <c r="Q69" i="21"/>
  <c r="Q70" i="21"/>
  <c r="Q71" i="21"/>
  <c r="Q72" i="21"/>
  <c r="Q8" i="21"/>
  <c r="D12" i="7"/>
  <c r="F12" i="7"/>
  <c r="H19" i="7"/>
  <c r="L9" i="7"/>
  <c r="L10" i="7"/>
  <c r="L12" i="7" s="1"/>
  <c r="L11" i="7"/>
  <c r="J19" i="7"/>
  <c r="F19" i="7"/>
  <c r="D19" i="7"/>
  <c r="X81" i="2"/>
  <c r="Z81" i="2"/>
  <c r="Z93" i="2" s="1"/>
  <c r="AB81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N91" i="2"/>
  <c r="R90" i="2"/>
  <c r="R81" i="2"/>
  <c r="X9" i="2"/>
  <c r="Z89" i="2"/>
  <c r="X88" i="2"/>
  <c r="N81" i="2"/>
  <c r="J81" i="2"/>
  <c r="H81" i="2"/>
  <c r="X92" i="2" l="1"/>
  <c r="J11" i="8"/>
  <c r="U80" i="9"/>
  <c r="F8" i="8" s="1"/>
  <c r="W64" i="9"/>
  <c r="W80" i="9" s="1"/>
  <c r="J8" i="8" l="1"/>
  <c r="H8" i="8"/>
  <c r="J13" i="8"/>
  <c r="H9" i="8" l="1"/>
  <c r="H10" i="8"/>
  <c r="H12" i="8"/>
  <c r="F22" i="8"/>
  <c r="F28" i="8" s="1"/>
  <c r="H11" i="8"/>
  <c r="H13" i="8" l="1"/>
</calcChain>
</file>

<file path=xl/sharedStrings.xml><?xml version="1.0" encoding="utf-8"?>
<sst xmlns="http://schemas.openxmlformats.org/spreadsheetml/2006/main" count="602" uniqueCount="223">
  <si>
    <t>صندوق سرمایه‌گذاری مشترک بانک اقتصاد نوین</t>
  </si>
  <si>
    <t>صورت وضعیت پرتفوی</t>
  </si>
  <si>
    <t>برای ماه منتهی به 1404/10/30</t>
  </si>
  <si>
    <t>-1</t>
  </si>
  <si>
    <t>سرمایه گذاری ها</t>
  </si>
  <si>
    <t>-1-1</t>
  </si>
  <si>
    <t>سرمایه گذاری در سهام و حق تقدم سهام</t>
  </si>
  <si>
    <t>1404/09/30</t>
  </si>
  <si>
    <t>تغییرات طی دوره</t>
  </si>
  <si>
    <t>1404/10/30</t>
  </si>
  <si>
    <t>خرید طی دوره</t>
  </si>
  <si>
    <t>فروش طی دوره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</si>
  <si>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</si>
  <si>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</si>
  <si>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</si>
  <si>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</si>
  <si>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</si>
  <si>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</si>
  <si>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آریان کیمیا تک</t>
  </si>
  <si>
    <t>اخشان خراسان</t>
  </si>
  <si>
    <t>ایران‌ خودرو</t>
  </si>
  <si>
    <t>ایران‌یاساتایرورابر</t>
  </si>
  <si>
    <t>ایمن خودرو شرق</t>
  </si>
  <si>
    <t>بانک صادرات ایران</t>
  </si>
  <si>
    <t>بانک ملت</t>
  </si>
  <si>
    <t>بانک‌اقتصادنوین‌</t>
  </si>
  <si>
    <t>بیمه اتکایی ایران معین</t>
  </si>
  <si>
    <t>بیمه دانا</t>
  </si>
  <si>
    <t>پارس‌ مینو</t>
  </si>
  <si>
    <t>پالایش نفت اصفهان</t>
  </si>
  <si>
    <t>پاکدیس</t>
  </si>
  <si>
    <t>پتروشیمی پارس</t>
  </si>
  <si>
    <t>پتروشیمی پردیس</t>
  </si>
  <si>
    <t>پتروشیمی‌شیراز</t>
  </si>
  <si>
    <t>پویا</t>
  </si>
  <si>
    <t>پویا زرکان آق دره</t>
  </si>
  <si>
    <t>تامین سرمایه نوین</t>
  </si>
  <si>
    <t>تایدواترخاورمیانه</t>
  </si>
  <si>
    <t>توسعه معادن وص.معدنی خاورمیانه</t>
  </si>
  <si>
    <t>توسعه نیشکر و  صنایع جانبی</t>
  </si>
  <si>
    <t>تولید انرژی برق شمس پاسارگاد</t>
  </si>
  <si>
    <t>تولیدی برنا باطری</t>
  </si>
  <si>
    <t>چینی ایران</t>
  </si>
  <si>
    <t>ح . سیمان‌هرمزگان‌</t>
  </si>
  <si>
    <t>داروسازی‌ سینا</t>
  </si>
  <si>
    <t>دارویی و نهاده های زاگرس دارو</t>
  </si>
  <si>
    <t>س. و توسعه صنایع لاستیک</t>
  </si>
  <si>
    <t>سرمایه گذاری دارویی تامین</t>
  </si>
  <si>
    <t>سرمایه‌ گذاری‌ آتیه‌ دماوند</t>
  </si>
  <si>
    <t>سرمایه‌گذاری‌صندوق‌بازنشستگی‌</t>
  </si>
  <si>
    <t>سرمایه‌گذاری‌غدیر(هلدینگ‌</t>
  </si>
  <si>
    <t>سرمایه‌گذاری‌نیرو</t>
  </si>
  <si>
    <t>سیمان ساوه</t>
  </si>
  <si>
    <t>سیمان فارس نو</t>
  </si>
  <si>
    <t>سیمان ممتازان کرمان</t>
  </si>
  <si>
    <t>سیمان‌ شرق‌</t>
  </si>
  <si>
    <t>سیمان‌ صوفیان‌</t>
  </si>
  <si>
    <t>سیمان‌سپاهان‌</t>
  </si>
  <si>
    <t>سیمان‌هرمزگان‌</t>
  </si>
  <si>
    <t>صبا فولاد خلیج فارس</t>
  </si>
  <si>
    <t>صنایع غذایی رضوی</t>
  </si>
  <si>
    <t>فرآورده های دامی ولبنی دالاهو</t>
  </si>
  <si>
    <t>فولاد مبارکه اصفهان</t>
  </si>
  <si>
    <t>قند لرستان‌</t>
  </si>
  <si>
    <t>گسترش نفت و گاز پارسیان</t>
  </si>
  <si>
    <t>مدیریت نیروگاهی ایرانیان مپنا</t>
  </si>
  <si>
    <t>ملی‌ صنایع‌ مس‌ ایران‌</t>
  </si>
  <si>
    <t>مولد نیروگاهی تجارت فارس</t>
  </si>
  <si>
    <t>نفت ایرانول</t>
  </si>
  <si>
    <t>نفت سپاهان</t>
  </si>
  <si>
    <t>نیان باتری خاوران</t>
  </si>
  <si>
    <t>نیروکلر</t>
  </si>
  <si>
    <t>هامون نایزه</t>
  </si>
  <si>
    <t>کاشی‌ وسرامیک‌ حافظ‌</t>
  </si>
  <si>
    <t>کشت وصنعت و دامپروری پگاه فارس</t>
  </si>
  <si>
    <t>کلر پارس</t>
  </si>
  <si>
    <t>کویر تایر</t>
  </si>
  <si>
    <t>نفت‌ بهران‌</t>
  </si>
  <si>
    <t>سیمان‌مازندران‌</t>
  </si>
  <si>
    <t>نفت‌ پارس‌</t>
  </si>
  <si>
    <t>قاسم ایران</t>
  </si>
  <si>
    <t>دارویی‌ لقمان‌</t>
  </si>
  <si>
    <t>گروه صنعتی درپاد تبریز</t>
  </si>
  <si>
    <t>مجتمع کاشی و سنگ پرسپولیس یزد</t>
  </si>
  <si>
    <t>پالایش نفت تهران</t>
  </si>
  <si>
    <t>تولیدمواداولیه‌داروپخش‌</t>
  </si>
  <si>
    <t>پتروشیمی اروند</t>
  </si>
  <si>
    <t>پالایش نفت بندرعباس</t>
  </si>
  <si>
    <t>گروه مالی نماد غدیر(سهامی عام)</t>
  </si>
  <si>
    <t>کیمیا کالای رازی</t>
  </si>
  <si>
    <t>جمع</t>
  </si>
  <si>
    <t>اطلاعات آماری مرتبط با اوراق اختیار فروش تبعی خریداری شده توسط صندوق سرمایه گذاری: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</si>
  <si>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</si>
  <si>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</si>
  <si>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</si>
  <si>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</si>
  <si>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</si>
  <si>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</si>
  <si>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</si>
  <si>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</si>
  <si>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</si>
  <si>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</si>
  <si>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</si>
  <si>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</si>
  <si>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</si>
  <si>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</si>
  <si>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</si>
  <si>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</si>
  <si>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</si>
  <si>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</si>
  <si>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</si>
  <si>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</si>
  <si>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</si>
  <si>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</si>
  <si>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</si>
  <si>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</si>
  <si>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</si>
  <si>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</si>
  <si>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</si>
  <si>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</si>
  <si>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</si>
  <si>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</si>
  <si>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</si>
  <si>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</si>
  <si>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</si>
  <si>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</si>
  <si>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</si>
  <si>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</si>
  <si>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</si>
  <si>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</si>
  <si>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</si>
  <si>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</si>
  <si>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</si>
  <si>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</si>
  <si>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</si>
  <si>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</si>
  <si>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</si>
  <si>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</si>
  <si>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</si>
  <si>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</si>
  <si>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</si>
  <si>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</si>
  <si>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</si>
  <si>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</si>
  <si>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</si>
  <si>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</si>
  <si>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</si>
  <si>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</si>
  <si>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</si>
  <si>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</si>
  <si>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</si>
  <si>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</si>
  <si>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</si>
  <si>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</si>
  <si>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</si>
  <si>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</si>
  <si>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</si>
  <si>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</si>
  <si>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</si>
  <si>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</si>
  <si>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</si>
  <si>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نوع وابستگی</t>
  </si>
  <si>
    <t>نام ورقه بهادار</t>
  </si>
  <si>
    <t>بهای تمام شده اوراق</t>
  </si>
  <si>
    <t>نرخ اسمی</t>
  </si>
  <si>
    <t>مدیر صندوق</t>
  </si>
  <si>
    <t>ورقه الف</t>
  </si>
  <si>
    <t>ورقه ب</t>
  </si>
  <si>
    <t>شرکت مادر</t>
  </si>
  <si>
    <t>ورقه د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</si>
  <si>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</si>
  <si>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</si>
  <si>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</si>
  <si>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</si>
  <si>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</si>
  <si>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</si>
  <si>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</si>
  <si>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</si>
  <si>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</si>
  <si>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</si>
  <si>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سود سپرده بانکی و گواهی سپرده</t>
  </si>
  <si>
    <t>درصد سود به میانگین سپرده</t>
  </si>
  <si>
    <t>-5-2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</si>
  <si>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</si>
  <si>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</si>
  <si>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</si>
  <si>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</si>
  <si>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</si>
  <si>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</si>
  <si>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</si>
  <si>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</si>
  <si>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1404/10/23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</si>
  <si>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</si>
  <si>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</si>
  <si>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</si>
  <si>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</si>
  <si>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</si>
  <si>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</si>
  <si>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</si>
  <si>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</si>
  <si>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</si>
  <si>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</si>
  <si>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</si>
  <si>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</si>
  <si>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</si>
  <si>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</si>
  <si>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</si>
  <si>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</si>
  <si>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</si>
  <si>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</si>
  <si>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</si>
  <si>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</si>
  <si>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</si>
  <si>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</si>
  <si>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</si>
  <si>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</si>
  <si>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</si>
  <si>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 xml:space="preserve"> به تاریخ 1404/10/30</t>
  </si>
  <si>
    <t>اقتصاد نوین</t>
  </si>
  <si>
    <t>خاورمیانه</t>
  </si>
  <si>
    <t>صادرات</t>
  </si>
  <si>
    <t>تنزیل سود بانک</t>
  </si>
  <si>
    <t>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</si>
</sst>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_);[Red]\(#,##0.00\)%"/>
  </numFmts>
  <fonts count="1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IRANSans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17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0" fontId="5" fillId="0" borderId="0" xfId="0" applyFont="1" applyFill="1" applyBorder="1" applyAlignment="1">
      <alignment horizontal="right" vertical="top"/>
    </xf>
    <xf numFmtId="0" fontId="0" fillId="0" borderId="0" xfId="0" applyBorder="1" applyAlignment="1">
      <alignment horizontal="left"/>
    </xf>
    <xf numFmtId="0" fontId="7" fillId="0" borderId="0" xfId="0" applyFont="1" applyAlignment="1">
      <alignment horizontal="left"/>
    </xf>
    <xf numFmtId="3" fontId="4" fillId="0" borderId="5" xfId="0" applyNumberFormat="1" applyFont="1" applyFill="1" applyBorder="1" applyAlignment="1">
      <alignment horizontal="right" vertical="top"/>
    </xf>
    <xf numFmtId="0" fontId="0" fillId="0" borderId="0" xfId="0" applyAlignment="1">
      <alignment horizontal="center"/>
    </xf>
    <xf numFmtId="3" fontId="5" fillId="0" borderId="0" xfId="0" applyNumberFormat="1" applyFont="1" applyFill="1" applyAlignment="1">
      <alignment horizontal="center" vertical="top"/>
    </xf>
    <xf numFmtId="3" fontId="5" fillId="0" borderId="4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Border="1" applyAlignment="1">
      <alignment horizontal="right" vertical="top"/>
    </xf>
    <xf numFmtId="3" fontId="4" fillId="0" borderId="0" xfId="0" applyNumberFormat="1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horizontal="center" vertical="top"/>
    </xf>
    <xf numFmtId="3" fontId="5" fillId="0" borderId="2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3" fontId="4" fillId="0" borderId="7" xfId="0" applyNumberFormat="1" applyFont="1" applyFill="1" applyBorder="1" applyAlignment="1">
      <alignment horizontal="right" vertical="top"/>
    </xf>
    <xf numFmtId="38" fontId="5" fillId="0" borderId="0" xfId="0" applyNumberFormat="1" applyFont="1" applyFill="1" applyAlignment="1">
      <alignment horizontal="center" vertical="top"/>
    </xf>
    <xf numFmtId="38" fontId="5" fillId="0" borderId="0" xfId="0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left"/>
    </xf>
    <xf numFmtId="3" fontId="8" fillId="0" borderId="0" xfId="0" applyNumberFormat="1" applyFont="1" applyAlignment="1">
      <alignment horizontal="left"/>
    </xf>
    <xf numFmtId="164" fontId="8" fillId="0" borderId="0" xfId="1" applyNumberFormat="1" applyFont="1" applyAlignment="1">
      <alignment horizontal="left"/>
    </xf>
    <xf numFmtId="164" fontId="8" fillId="0" borderId="0" xfId="0" applyNumberFormat="1" applyFont="1" applyAlignment="1">
      <alignment horizontal="left"/>
    </xf>
    <xf numFmtId="10" fontId="5" fillId="0" borderId="0" xfId="2" applyNumberFormat="1" applyFont="1" applyFill="1" applyBorder="1" applyAlignment="1">
      <alignment horizontal="center" vertical="top"/>
    </xf>
    <xf numFmtId="10" fontId="4" fillId="0" borderId="7" xfId="2" applyNumberFormat="1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center"/>
    </xf>
    <xf numFmtId="10" fontId="5" fillId="0" borderId="0" xfId="0" applyNumberFormat="1" applyFont="1" applyFill="1" applyBorder="1" applyAlignment="1">
      <alignment horizontal="center" vertical="top"/>
    </xf>
    <xf numFmtId="0" fontId="9" fillId="0" borderId="0" xfId="0" applyFont="1" applyAlignment="1">
      <alignment horizontal="left"/>
    </xf>
    <xf numFmtId="3" fontId="9" fillId="0" borderId="0" xfId="0" applyNumberFormat="1" applyFont="1" applyAlignment="1">
      <alignment horizontal="left"/>
    </xf>
    <xf numFmtId="3" fontId="5" fillId="0" borderId="0" xfId="0" applyNumberFormat="1" applyFont="1" applyFill="1" applyAlignment="1">
      <alignment horizontal="center" vertical="top"/>
    </xf>
    <xf numFmtId="3" fontId="5" fillId="0" borderId="0" xfId="0" applyNumberFormat="1" applyFont="1" applyFill="1" applyBorder="1" applyAlignment="1">
      <alignment horizontal="center" vertical="top"/>
    </xf>
    <xf numFmtId="3" fontId="5" fillId="0" borderId="2" xfId="0" applyNumberFormat="1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0" fontId="7" fillId="0" borderId="0" xfId="0" applyFont="1" applyBorder="1" applyAlignment="1">
      <alignment horizontal="left"/>
    </xf>
    <xf numFmtId="3" fontId="4" fillId="0" borderId="0" xfId="0" applyNumberFormat="1" applyFont="1" applyFill="1" applyBorder="1" applyAlignment="1">
      <alignment horizontal="center" vertical="top"/>
    </xf>
    <xf numFmtId="0" fontId="4" fillId="0" borderId="8" xfId="0" applyFont="1" applyFill="1" applyBorder="1" applyAlignment="1">
      <alignment horizontal="center" vertical="center" wrapText="1"/>
    </xf>
    <xf numFmtId="38" fontId="5" fillId="0" borderId="2" xfId="0" applyNumberFormat="1" applyFont="1" applyFill="1" applyBorder="1" applyAlignment="1">
      <alignment horizontal="right" vertical="top"/>
    </xf>
    <xf numFmtId="38" fontId="0" fillId="0" borderId="0" xfId="0" applyNumberFormat="1" applyAlignment="1">
      <alignment horizontal="left"/>
    </xf>
    <xf numFmtId="38" fontId="5" fillId="0" borderId="0" xfId="0" applyNumberFormat="1" applyFont="1" applyFill="1" applyAlignment="1">
      <alignment horizontal="right" vertical="top"/>
    </xf>
    <xf numFmtId="38" fontId="5" fillId="0" borderId="4" xfId="0" applyNumberFormat="1" applyFont="1" applyFill="1" applyBorder="1" applyAlignment="1">
      <alignment horizontal="right" vertical="top"/>
    </xf>
    <xf numFmtId="38" fontId="4" fillId="0" borderId="5" xfId="0" applyNumberFormat="1" applyFont="1" applyFill="1" applyBorder="1" applyAlignment="1">
      <alignment horizontal="right" vertical="top"/>
    </xf>
    <xf numFmtId="38" fontId="7" fillId="0" borderId="0" xfId="0" applyNumberFormat="1" applyFont="1" applyAlignment="1">
      <alignment horizontal="left"/>
    </xf>
    <xf numFmtId="38" fontId="5" fillId="0" borderId="0" xfId="0" applyNumberFormat="1" applyFont="1" applyFill="1" applyBorder="1" applyAlignment="1">
      <alignment horizontal="right" vertical="top"/>
    </xf>
    <xf numFmtId="38" fontId="4" fillId="0" borderId="7" xfId="0" applyNumberFormat="1" applyFont="1" applyFill="1" applyBorder="1" applyAlignment="1">
      <alignment horizontal="right" vertical="top"/>
    </xf>
    <xf numFmtId="38" fontId="8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3" fontId="10" fillId="0" borderId="0" xfId="0" applyNumberFormat="1" applyFont="1" applyAlignment="1">
      <alignment horizontal="left"/>
    </xf>
    <xf numFmtId="0" fontId="5" fillId="0" borderId="2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9" fontId="4" fillId="0" borderId="7" xfId="2" applyNumberFormat="1" applyFont="1" applyFill="1" applyBorder="1" applyAlignment="1">
      <alignment horizontal="center" vertical="top"/>
    </xf>
    <xf numFmtId="38" fontId="5" fillId="0" borderId="2" xfId="0" applyNumberFormat="1" applyFont="1" applyFill="1" applyBorder="1" applyAlignment="1">
      <alignment horizontal="center" vertical="top"/>
    </xf>
    <xf numFmtId="38" fontId="5" fillId="0" borderId="4" xfId="0" applyNumberFormat="1" applyFont="1" applyFill="1" applyBorder="1" applyAlignment="1">
      <alignment horizontal="center" vertical="top"/>
    </xf>
    <xf numFmtId="38" fontId="5" fillId="0" borderId="2" xfId="0" applyNumberFormat="1" applyFont="1" applyFill="1" applyBorder="1" applyAlignment="1">
      <alignment horizontal="right" vertical="top"/>
    </xf>
    <xf numFmtId="38" fontId="5" fillId="0" borderId="0" xfId="0" applyNumberFormat="1" applyFont="1" applyFill="1" applyAlignment="1">
      <alignment horizontal="center" vertical="top"/>
    </xf>
    <xf numFmtId="38" fontId="5" fillId="0" borderId="0" xfId="0" applyNumberFormat="1" applyFont="1" applyFill="1" applyAlignment="1">
      <alignment horizontal="right" vertical="top"/>
    </xf>
    <xf numFmtId="38" fontId="5" fillId="0" borderId="4" xfId="0" applyNumberFormat="1" applyFont="1" applyFill="1" applyBorder="1" applyAlignment="1">
      <alignment horizontal="right" vertical="top"/>
    </xf>
    <xf numFmtId="0" fontId="4" fillId="0" borderId="8" xfId="0" applyFont="1" applyFill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165" fontId="5" fillId="0" borderId="0" xfId="2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9" fillId="0" borderId="0" xfId="0" applyFont="1" applyAlignment="1">
      <alignment horizontal="center"/>
    </xf>
    <xf numFmtId="38" fontId="9" fillId="0" borderId="0" xfId="0" applyNumberFormat="1" applyFont="1" applyAlignment="1">
      <alignment horizontal="left"/>
    </xf>
    <xf numFmtId="10" fontId="5" fillId="0" borderId="0" xfId="2" applyNumberFormat="1" applyFont="1" applyFill="1" applyBorder="1" applyAlignment="1">
      <alignment horizontal="center" vertical="center"/>
    </xf>
    <xf numFmtId="10" fontId="4" fillId="0" borderId="7" xfId="2" applyNumberFormat="1" applyFont="1" applyFill="1" applyBorder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Alignment="1">
      <alignment horizontal="center" vertical="top"/>
    </xf>
    <xf numFmtId="3" fontId="5" fillId="0" borderId="0" xfId="0" applyNumberFormat="1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center" wrapText="1"/>
    </xf>
    <xf numFmtId="9" fontId="4" fillId="0" borderId="7" xfId="2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Fill="1" applyAlignment="1">
      <alignment horizontal="left"/>
    </xf>
    <xf numFmtId="0" fontId="9" fillId="0" borderId="0" xfId="0" applyFont="1" applyFill="1" applyAlignment="1">
      <alignment horizontal="left"/>
    </xf>
    <xf numFmtId="3" fontId="9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center" vertical="top"/>
    </xf>
    <xf numFmtId="3" fontId="5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center" vertical="center"/>
    </xf>
    <xf numFmtId="38" fontId="5" fillId="0" borderId="2" xfId="0" applyNumberFormat="1" applyFont="1" applyFill="1" applyBorder="1" applyAlignment="1">
      <alignment horizontal="right" vertical="top"/>
    </xf>
    <xf numFmtId="38" fontId="5" fillId="0" borderId="0" xfId="0" applyNumberFormat="1" applyFont="1" applyFill="1" applyAlignment="1">
      <alignment horizontal="center" vertical="top"/>
    </xf>
    <xf numFmtId="38" fontId="5" fillId="0" borderId="0" xfId="0" applyNumberFormat="1" applyFont="1" applyFill="1" applyAlignment="1">
      <alignment horizontal="right" vertical="top"/>
    </xf>
    <xf numFmtId="38" fontId="5" fillId="0" borderId="4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38" fontId="5" fillId="0" borderId="0" xfId="0" applyNumberFormat="1" applyFont="1" applyFill="1" applyBorder="1" applyAlignment="1">
      <alignment horizontal="right" vertical="top"/>
    </xf>
    <xf numFmtId="38" fontId="4" fillId="0" borderId="7" xfId="0" applyNumberFormat="1" applyFont="1" applyFill="1" applyBorder="1" applyAlignment="1">
      <alignment horizontal="right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1</xdr:row>
      <xdr:rowOff>590550</xdr:rowOff>
    </xdr:from>
    <xdr:to>
      <xdr:col>1</xdr:col>
      <xdr:colOff>2342148</xdr:colOff>
      <xdr:row>2</xdr:row>
      <xdr:rowOff>735478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C660AB-AE30-46AE-8BFC-D808EC5A7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649802" y="676275"/>
          <a:ext cx="1627773" cy="17070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7"/>
  <sheetViews>
    <sheetView rightToLeft="1" tabSelected="1" workbookViewId="0">
      <selection activeCell="L15" sqref="L15"/>
    </sheetView>
  </sheetViews>
  <sheetFormatPr defaultRowHeight="12.75"/>
  <cols>
    <col min="1" max="1" width="13.5703125" customWidth="1"/>
    <col min="2" max="2" width="45.42578125" customWidth="1"/>
    <col min="3" max="3" width="14" customWidth="1"/>
  </cols>
  <sheetData>
    <row r="1" spans="1:3" ht="7.35" customHeight="1"/>
    <row r="2" spans="1:3" ht="123.6" customHeight="1">
      <c r="B2" s="93"/>
    </row>
    <row r="3" spans="1:3" ht="123.6" customHeight="1">
      <c r="B3" s="93"/>
    </row>
    <row r="5" spans="1:3" ht="25.5">
      <c r="A5" s="92" t="s">
        <v>0</v>
      </c>
      <c r="B5" s="92"/>
      <c r="C5" s="92"/>
    </row>
    <row r="6" spans="1:3" ht="25.5">
      <c r="A6" s="92" t="s">
        <v>1</v>
      </c>
      <c r="B6" s="92"/>
      <c r="C6" s="92"/>
    </row>
    <row r="7" spans="1:3" ht="25.5">
      <c r="A7" s="92" t="s">
        <v>217</v>
      </c>
      <c r="B7" s="92"/>
      <c r="C7" s="92"/>
    </row>
  </sheetData>
  <mergeCells count="4">
    <mergeCell ref="A5:C5"/>
    <mergeCell ref="A6:C6"/>
    <mergeCell ref="A7:C7"/>
    <mergeCell ref="B2:B3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17"/>
  <sheetViews>
    <sheetView rightToLeft="1" workbookViewId="0">
      <selection activeCell="J28" sqref="J28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5.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</row>
    <row r="2" spans="1:22" ht="25.5">
      <c r="A2" s="92" t="s">
        <v>128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</row>
    <row r="3" spans="1:22" ht="25.5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</row>
    <row r="5" spans="1:22" ht="24">
      <c r="A5" s="1" t="s">
        <v>151</v>
      </c>
      <c r="B5" s="94" t="s">
        <v>152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</row>
    <row r="6" spans="1:22" ht="21">
      <c r="D6" s="95" t="s">
        <v>146</v>
      </c>
      <c r="E6" s="95"/>
      <c r="F6" s="95"/>
      <c r="G6" s="95"/>
      <c r="H6" s="95"/>
      <c r="I6" s="95"/>
      <c r="J6" s="95"/>
      <c r="K6" s="95"/>
      <c r="L6" s="95"/>
      <c r="N6" s="95" t="s">
        <v>147</v>
      </c>
      <c r="O6" s="95"/>
      <c r="P6" s="95"/>
      <c r="Q6" s="95"/>
      <c r="R6" s="95"/>
      <c r="S6" s="95"/>
      <c r="T6" s="95"/>
      <c r="U6" s="95"/>
      <c r="V6" s="95"/>
    </row>
    <row r="7" spans="1:22" ht="21">
      <c r="D7" s="3"/>
      <c r="E7" s="3"/>
      <c r="F7" s="3"/>
      <c r="G7" s="3"/>
      <c r="H7" s="3"/>
      <c r="I7" s="3"/>
      <c r="J7" s="96" t="s">
        <v>90</v>
      </c>
      <c r="K7" s="96"/>
      <c r="L7" s="96"/>
      <c r="N7" s="3"/>
      <c r="O7" s="3"/>
      <c r="P7" s="3"/>
      <c r="Q7" s="3"/>
      <c r="R7" s="3"/>
      <c r="S7" s="3"/>
      <c r="T7" s="96" t="s">
        <v>90</v>
      </c>
      <c r="U7" s="96"/>
      <c r="V7" s="96"/>
    </row>
    <row r="8" spans="1:22" ht="21">
      <c r="A8" s="97"/>
      <c r="B8" s="97"/>
      <c r="D8" s="2" t="s">
        <v>153</v>
      </c>
      <c r="F8" s="2" t="s">
        <v>149</v>
      </c>
      <c r="H8" s="2" t="s">
        <v>150</v>
      </c>
      <c r="J8" s="4" t="s">
        <v>125</v>
      </c>
      <c r="K8" s="3"/>
      <c r="L8" s="4" t="s">
        <v>132</v>
      </c>
      <c r="N8" s="2" t="s">
        <v>153</v>
      </c>
      <c r="P8" s="2" t="s">
        <v>149</v>
      </c>
      <c r="R8" s="2" t="s">
        <v>150</v>
      </c>
      <c r="T8" s="4" t="s">
        <v>125</v>
      </c>
      <c r="U8" s="3"/>
      <c r="V8" s="4" t="s">
        <v>132</v>
      </c>
    </row>
    <row r="9" spans="1:22">
      <c r="A9" s="14"/>
      <c r="B9" s="14"/>
    </row>
    <row r="10" spans="1:22">
      <c r="A10" s="14"/>
      <c r="B10" s="14"/>
    </row>
    <row r="11" spans="1:22">
      <c r="A11" s="14"/>
      <c r="B11" s="14"/>
    </row>
    <row r="12" spans="1:22">
      <c r="A12" s="14"/>
      <c r="B12" s="14"/>
    </row>
    <row r="13" spans="1:22">
      <c r="A13" s="14"/>
      <c r="B13" s="14"/>
    </row>
    <row r="14" spans="1:22">
      <c r="A14" s="14"/>
      <c r="B14" s="14"/>
    </row>
    <row r="15" spans="1:22">
      <c r="A15" s="14"/>
      <c r="B15" s="14"/>
    </row>
    <row r="16" spans="1:22">
      <c r="A16" s="14"/>
      <c r="B16" s="14"/>
    </row>
    <row r="17" spans="1:2">
      <c r="A17" s="14"/>
      <c r="B17" s="14"/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7"/>
  <sheetViews>
    <sheetView rightToLeft="1" workbookViewId="0">
      <selection activeCell="R33" sqref="R33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5.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</row>
    <row r="2" spans="1:18" ht="25.5">
      <c r="A2" s="92" t="s">
        <v>128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18" ht="25.5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</row>
    <row r="5" spans="1:18" ht="24">
      <c r="A5" s="1" t="s">
        <v>154</v>
      </c>
      <c r="B5" s="94" t="s">
        <v>155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</row>
    <row r="6" spans="1:18" ht="21">
      <c r="A6" s="14"/>
      <c r="B6" s="14"/>
      <c r="D6" s="95" t="s">
        <v>146</v>
      </c>
      <c r="E6" s="95"/>
      <c r="F6" s="95"/>
      <c r="G6" s="95"/>
      <c r="H6" s="95"/>
      <c r="I6" s="95"/>
      <c r="J6" s="95"/>
      <c r="L6" s="95" t="s">
        <v>147</v>
      </c>
      <c r="M6" s="95"/>
      <c r="N6" s="95"/>
      <c r="O6" s="95"/>
      <c r="P6" s="95"/>
      <c r="Q6" s="95"/>
      <c r="R6" s="95"/>
    </row>
    <row r="7" spans="1:18">
      <c r="A7" s="14"/>
      <c r="B7" s="14"/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21">
      <c r="A8" s="97"/>
      <c r="B8" s="97"/>
      <c r="D8" s="2" t="s">
        <v>156</v>
      </c>
      <c r="F8" s="2" t="s">
        <v>149</v>
      </c>
      <c r="H8" s="2" t="s">
        <v>150</v>
      </c>
      <c r="J8" s="2" t="s">
        <v>90</v>
      </c>
      <c r="L8" s="2" t="s">
        <v>156</v>
      </c>
      <c r="N8" s="2" t="s">
        <v>149</v>
      </c>
      <c r="P8" s="2" t="s">
        <v>150</v>
      </c>
      <c r="R8" s="2" t="s">
        <v>90</v>
      </c>
    </row>
    <row r="9" spans="1:18">
      <c r="A9" s="14"/>
      <c r="B9" s="14"/>
    </row>
    <row r="10" spans="1:18">
      <c r="A10" s="14"/>
      <c r="B10" s="14"/>
    </row>
    <row r="11" spans="1:18">
      <c r="A11" s="14"/>
      <c r="B11" s="14"/>
    </row>
    <row r="12" spans="1:18">
      <c r="A12" s="14"/>
      <c r="B12" s="14"/>
    </row>
    <row r="13" spans="1:18">
      <c r="A13" s="14"/>
      <c r="B13" s="14"/>
    </row>
    <row r="14" spans="1:18">
      <c r="A14" s="14"/>
      <c r="B14" s="14"/>
    </row>
    <row r="15" spans="1:18">
      <c r="A15" s="14"/>
      <c r="B15" s="14"/>
    </row>
    <row r="16" spans="1:18">
      <c r="A16" s="14"/>
      <c r="B16" s="14"/>
    </row>
    <row r="17" spans="1:2">
      <c r="A17" s="14"/>
      <c r="B17" s="14"/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90"/>
  <sheetViews>
    <sheetView rightToLeft="1" workbookViewId="0">
      <selection activeCell="J21" sqref="J21"/>
    </sheetView>
  </sheetViews>
  <sheetFormatPr defaultRowHeight="12.75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65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5.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</row>
    <row r="2" spans="1:17" ht="25.5">
      <c r="A2" s="92" t="s">
        <v>128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</row>
    <row r="3" spans="1:17" ht="25.5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</row>
    <row r="5" spans="1:17" ht="24">
      <c r="A5" s="1" t="s">
        <v>157</v>
      </c>
      <c r="B5" s="94" t="s">
        <v>158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</row>
    <row r="6" spans="1:17">
      <c r="M6" s="110" t="s">
        <v>159</v>
      </c>
      <c r="Q6" s="110" t="s">
        <v>160</v>
      </c>
    </row>
    <row r="7" spans="1:17" ht="26.25" customHeight="1">
      <c r="A7" s="97"/>
      <c r="B7" s="97"/>
      <c r="D7" s="2" t="s">
        <v>161</v>
      </c>
      <c r="F7" s="2" t="s">
        <v>162</v>
      </c>
      <c r="H7" s="2" t="s">
        <v>100</v>
      </c>
      <c r="J7" s="95" t="s">
        <v>163</v>
      </c>
      <c r="K7" s="95"/>
      <c r="M7" s="110"/>
      <c r="O7" s="2" t="s">
        <v>164</v>
      </c>
      <c r="Q7" s="110"/>
    </row>
    <row r="8" spans="1:17" ht="21">
      <c r="A8" s="97"/>
      <c r="B8" s="97"/>
      <c r="D8" s="96" t="s">
        <v>165</v>
      </c>
      <c r="F8" s="4" t="s">
        <v>166</v>
      </c>
      <c r="H8" s="3"/>
      <c r="J8" s="3"/>
      <c r="K8" s="3"/>
      <c r="M8" s="3"/>
      <c r="O8" s="3"/>
      <c r="Q8" s="3"/>
    </row>
    <row r="9" spans="1:17" ht="21">
      <c r="A9" s="97"/>
      <c r="B9" s="97"/>
      <c r="D9" s="95"/>
      <c r="F9" s="4" t="s">
        <v>167</v>
      </c>
    </row>
    <row r="10" spans="1:17" ht="21">
      <c r="A10" s="97"/>
      <c r="B10" s="97"/>
      <c r="D10" s="96" t="s">
        <v>168</v>
      </c>
      <c r="F10" s="4" t="s">
        <v>166</v>
      </c>
    </row>
    <row r="11" spans="1:17" ht="21">
      <c r="A11" s="97"/>
      <c r="B11" s="97"/>
      <c r="D11" s="95"/>
      <c r="F11" s="4" t="s">
        <v>169</v>
      </c>
    </row>
    <row r="12" spans="1:17" ht="189">
      <c r="A12" s="111"/>
      <c r="B12" s="111"/>
      <c r="D12" s="10" t="s">
        <v>170</v>
      </c>
      <c r="F12" s="4" t="s">
        <v>171</v>
      </c>
    </row>
    <row r="13" spans="1:17" ht="21">
      <c r="A13" s="111"/>
      <c r="B13" s="111"/>
      <c r="D13" s="112" t="s">
        <v>172</v>
      </c>
      <c r="F13" s="4" t="s">
        <v>173</v>
      </c>
    </row>
    <row r="14" spans="1:17" ht="21">
      <c r="A14" s="111"/>
      <c r="B14" s="111"/>
      <c r="D14" s="113"/>
      <c r="F14" s="4" t="s">
        <v>174</v>
      </c>
    </row>
    <row r="15" spans="1:17" ht="21">
      <c r="A15" s="111"/>
      <c r="B15" s="111"/>
      <c r="D15" s="113"/>
      <c r="F15" s="4" t="s">
        <v>175</v>
      </c>
    </row>
    <row r="16" spans="1:17" ht="21">
      <c r="A16" s="111"/>
      <c r="B16" s="111"/>
      <c r="D16" s="110"/>
      <c r="F16" s="4" t="s">
        <v>176</v>
      </c>
    </row>
    <row r="17" spans="1:10">
      <c r="A17" s="14"/>
      <c r="B17" s="14"/>
      <c r="D17" s="3"/>
      <c r="F17" s="3"/>
    </row>
    <row r="18" spans="1:10" ht="21">
      <c r="A18" s="95" t="s">
        <v>177</v>
      </c>
      <c r="B18" s="95"/>
      <c r="C18" s="95"/>
      <c r="D18" s="95"/>
      <c r="E18" s="95"/>
      <c r="F18" s="95"/>
      <c r="G18" s="95"/>
      <c r="H18" s="95"/>
      <c r="I18" s="95"/>
      <c r="J18" s="95"/>
    </row>
    <row r="19" spans="1:10">
      <c r="A19" s="3"/>
      <c r="B19" s="3"/>
      <c r="C19" s="3"/>
      <c r="D19" s="3"/>
      <c r="E19" s="3"/>
      <c r="F19" s="3"/>
      <c r="G19" s="3"/>
      <c r="H19" s="3"/>
      <c r="I19" s="3"/>
      <c r="J19" s="3"/>
    </row>
    <row r="28" spans="1:10" ht="14.45" customHeight="1"/>
    <row r="29" spans="1:10" ht="14.45" customHeight="1"/>
    <row r="30" spans="1:10" ht="14.45" customHeight="1"/>
    <row r="31" spans="1:10" ht="14.45" customHeight="1"/>
    <row r="32" spans="1:10" ht="14.45" customHeight="1"/>
    <row r="33" ht="14.45" customHeight="1"/>
    <row r="34" ht="14.45" customHeight="1"/>
    <row r="35" ht="14.45" customHeight="1"/>
    <row r="36" ht="14.45" customHeight="1"/>
    <row r="37" ht="14.45" customHeight="1"/>
    <row r="38" ht="14.45" customHeight="1"/>
    <row r="39" ht="14.45" customHeight="1"/>
    <row r="40" ht="14.45" customHeight="1"/>
    <row r="41" ht="14.45" customHeight="1"/>
    <row r="42" ht="14.45" customHeight="1"/>
    <row r="43" ht="14.45" customHeight="1"/>
    <row r="44" ht="14.45" customHeight="1"/>
    <row r="45" ht="14.45" customHeight="1"/>
    <row r="46" ht="14.45" customHeight="1"/>
    <row r="47" ht="14.45" customHeight="1"/>
    <row r="48" ht="14.45" customHeight="1"/>
    <row r="49" ht="14.45" customHeight="1"/>
    <row r="50" ht="14.45" customHeight="1"/>
    <row r="51" ht="14.45" customHeight="1"/>
    <row r="52" ht="14.45" customHeight="1"/>
    <row r="53" ht="14.45" customHeight="1"/>
    <row r="54" ht="14.45" customHeight="1"/>
    <row r="55" ht="14.45" customHeight="1"/>
    <row r="56" ht="14.45" customHeight="1"/>
    <row r="57" ht="14.45" customHeight="1"/>
    <row r="58" ht="14.45" customHeight="1"/>
    <row r="59" ht="14.45" customHeight="1"/>
    <row r="60" ht="14.45" customHeight="1"/>
    <row r="61" ht="14.45" customHeight="1"/>
    <row r="62" ht="14.45" customHeight="1"/>
    <row r="63" ht="14.45" customHeight="1"/>
    <row r="64" ht="14.45" customHeight="1"/>
    <row r="65" ht="14.45" customHeight="1"/>
    <row r="66" ht="14.45" customHeight="1"/>
    <row r="67" ht="14.45" customHeight="1"/>
    <row r="68" ht="14.45" customHeight="1"/>
    <row r="69" ht="14.45" customHeight="1"/>
    <row r="70" ht="14.45" customHeight="1"/>
    <row r="71" ht="14.45" customHeight="1"/>
    <row r="72" ht="14.45" customHeight="1"/>
    <row r="73" ht="14.45" customHeight="1"/>
    <row r="74" ht="14.45" customHeight="1"/>
    <row r="75" ht="14.45" customHeight="1"/>
    <row r="76" ht="14.45" customHeight="1"/>
    <row r="77" ht="14.45" customHeight="1"/>
    <row r="78" ht="14.45" customHeight="1"/>
    <row r="79" ht="14.45" customHeight="1"/>
    <row r="80" ht="14.45" customHeight="1"/>
    <row r="81" ht="14.45" customHeight="1"/>
    <row r="82" ht="14.45" customHeight="1"/>
    <row r="83" ht="14.45" customHeight="1"/>
    <row r="84" ht="14.45" customHeight="1"/>
    <row r="85" ht="14.45" customHeight="1"/>
    <row r="86" ht="14.45" customHeight="1"/>
    <row r="87" ht="14.45" customHeight="1"/>
    <row r="88" ht="14.45" customHeight="1"/>
    <row r="89" ht="14.45" customHeight="1"/>
    <row r="90" ht="14.45" customHeight="1"/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26"/>
  <sheetViews>
    <sheetView rightToLeft="1" workbookViewId="0">
      <selection activeCell="J18" sqref="J18"/>
    </sheetView>
  </sheetViews>
  <sheetFormatPr defaultRowHeight="12.75"/>
  <cols>
    <col min="1" max="1" width="5.140625" customWidth="1"/>
    <col min="2" max="2" width="26.425781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2" ht="25.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</row>
    <row r="2" spans="1:12" ht="25.5">
      <c r="A2" s="92" t="s">
        <v>128</v>
      </c>
      <c r="B2" s="92"/>
      <c r="C2" s="92"/>
      <c r="D2" s="92"/>
      <c r="E2" s="92"/>
      <c r="F2" s="92"/>
      <c r="G2" s="92"/>
      <c r="H2" s="92"/>
      <c r="I2" s="92"/>
      <c r="J2" s="92"/>
    </row>
    <row r="3" spans="1:12" ht="25.5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</row>
    <row r="5" spans="1:12" ht="24">
      <c r="A5" s="1" t="s">
        <v>178</v>
      </c>
      <c r="B5" s="94" t="s">
        <v>179</v>
      </c>
      <c r="C5" s="94"/>
      <c r="D5" s="94"/>
      <c r="E5" s="94"/>
      <c r="F5" s="94"/>
      <c r="G5" s="94"/>
      <c r="H5" s="94"/>
      <c r="I5" s="94"/>
      <c r="J5" s="94"/>
    </row>
    <row r="6" spans="1:12" ht="21">
      <c r="D6" s="95" t="s">
        <v>146</v>
      </c>
      <c r="E6" s="95"/>
      <c r="F6" s="97"/>
      <c r="H6" s="95" t="s">
        <v>147</v>
      </c>
      <c r="I6" s="95"/>
      <c r="J6" s="97"/>
    </row>
    <row r="7" spans="1:12" ht="42">
      <c r="A7" s="97"/>
      <c r="B7" s="97"/>
      <c r="D7" s="10" t="s">
        <v>180</v>
      </c>
      <c r="E7" s="3"/>
      <c r="F7" s="52" t="s">
        <v>181</v>
      </c>
      <c r="H7" s="10" t="s">
        <v>180</v>
      </c>
      <c r="I7" s="3"/>
      <c r="J7" s="52" t="s">
        <v>181</v>
      </c>
    </row>
    <row r="8" spans="1:12" ht="22.5" customHeight="1">
      <c r="A8" s="98" t="s">
        <v>218</v>
      </c>
      <c r="B8" s="98"/>
      <c r="D8" s="5">
        <v>28032963</v>
      </c>
      <c r="F8" s="39">
        <f>D8/$D$10</f>
        <v>3.2436243443778177E-2</v>
      </c>
      <c r="H8" s="5">
        <v>28032963</v>
      </c>
      <c r="J8" s="39">
        <f>H8/$H$10</f>
        <v>3.2436243443778177E-2</v>
      </c>
    </row>
    <row r="9" spans="1:12" ht="18.75">
      <c r="A9" s="98" t="s">
        <v>220</v>
      </c>
      <c r="B9" s="98"/>
      <c r="D9" s="7">
        <v>836215175</v>
      </c>
      <c r="E9">
        <v>0</v>
      </c>
      <c r="F9" s="39">
        <v>0.96756375655622173</v>
      </c>
      <c r="G9">
        <v>0</v>
      </c>
      <c r="H9" s="7">
        <v>836215175</v>
      </c>
      <c r="I9">
        <v>0</v>
      </c>
      <c r="J9" s="39">
        <v>0.96756375655622173</v>
      </c>
    </row>
    <row r="10" spans="1:12" s="15" customFormat="1" ht="21.75" thickBot="1">
      <c r="A10" s="97"/>
      <c r="B10" s="97"/>
      <c r="D10" s="16">
        <f>SUM(D8:D9)</f>
        <v>864248138</v>
      </c>
      <c r="F10" s="67">
        <f>SUM(F8:F9)</f>
        <v>0.99999999999999989</v>
      </c>
      <c r="H10" s="16">
        <f>SUM(H8:H9)</f>
        <v>864248138</v>
      </c>
      <c r="J10" s="67">
        <f>SUM(J8:J9)</f>
        <v>0.99999999999999989</v>
      </c>
    </row>
    <row r="11" spans="1:12">
      <c r="A11" s="14"/>
      <c r="B11" s="14"/>
    </row>
    <row r="12" spans="1:12">
      <c r="A12" s="14"/>
      <c r="B12" s="14"/>
      <c r="D12" s="43"/>
      <c r="E12" s="43"/>
      <c r="F12" s="43"/>
      <c r="G12" s="43"/>
      <c r="H12" s="43"/>
      <c r="I12" s="43"/>
      <c r="J12" s="43"/>
      <c r="K12" s="43"/>
      <c r="L12" s="43"/>
    </row>
    <row r="13" spans="1:12">
      <c r="A13" s="14"/>
      <c r="B13" s="14"/>
      <c r="D13" s="43"/>
      <c r="E13" s="43"/>
      <c r="F13" s="43"/>
      <c r="G13" s="43"/>
      <c r="H13" s="43"/>
      <c r="I13" s="43"/>
      <c r="J13" s="43"/>
      <c r="K13" s="43"/>
      <c r="L13" s="43"/>
    </row>
    <row r="14" spans="1:12">
      <c r="A14" s="14"/>
      <c r="B14" s="14"/>
      <c r="D14" s="43"/>
      <c r="E14" s="43"/>
      <c r="F14" s="35"/>
      <c r="G14" s="35"/>
      <c r="H14" s="35"/>
      <c r="I14" s="43"/>
      <c r="J14" s="43"/>
      <c r="K14" s="43"/>
      <c r="L14" s="43"/>
    </row>
    <row r="15" spans="1:12">
      <c r="A15" s="14"/>
      <c r="B15" s="14"/>
      <c r="D15" s="43"/>
      <c r="E15" s="43"/>
      <c r="F15" s="35"/>
      <c r="G15" s="35"/>
      <c r="H15" s="35"/>
      <c r="I15" s="43"/>
      <c r="J15" s="43"/>
      <c r="K15" s="43"/>
      <c r="L15" s="43"/>
    </row>
    <row r="16" spans="1:12">
      <c r="D16" s="43"/>
      <c r="E16" s="43"/>
      <c r="F16" s="35"/>
      <c r="G16" s="35"/>
      <c r="H16" s="36">
        <v>864248138</v>
      </c>
      <c r="I16" s="43"/>
      <c r="J16" s="43"/>
      <c r="K16" s="43"/>
      <c r="L16" s="43"/>
    </row>
    <row r="17" spans="4:12">
      <c r="D17" s="43"/>
      <c r="E17" s="43"/>
      <c r="F17" s="35"/>
      <c r="G17" s="35"/>
      <c r="H17" s="35"/>
      <c r="I17" s="43"/>
      <c r="J17" s="43"/>
      <c r="K17" s="43"/>
      <c r="L17" s="43"/>
    </row>
    <row r="18" spans="4:12">
      <c r="D18" s="43"/>
      <c r="E18" s="43"/>
      <c r="F18" s="35"/>
      <c r="G18" s="35"/>
      <c r="H18" s="35"/>
      <c r="I18" s="43"/>
      <c r="J18" s="43"/>
      <c r="K18" s="43"/>
      <c r="L18" s="43"/>
    </row>
    <row r="19" spans="4:12">
      <c r="D19" s="43"/>
      <c r="E19" s="43"/>
      <c r="F19" s="35"/>
      <c r="G19" s="35"/>
      <c r="H19" s="35"/>
      <c r="I19" s="43"/>
      <c r="J19" s="43"/>
      <c r="K19" s="43"/>
      <c r="L19" s="43"/>
    </row>
    <row r="20" spans="4:12">
      <c r="D20" s="43"/>
      <c r="E20" s="43"/>
      <c r="F20" s="35"/>
      <c r="G20" s="35"/>
      <c r="H20" s="36">
        <f>H10-H16</f>
        <v>0</v>
      </c>
      <c r="I20" s="43"/>
      <c r="J20" s="43"/>
      <c r="K20" s="43"/>
      <c r="L20" s="43"/>
    </row>
    <row r="21" spans="4:12">
      <c r="D21" s="43"/>
      <c r="E21" s="43"/>
      <c r="F21" s="35"/>
      <c r="G21" s="35"/>
      <c r="H21" s="35"/>
      <c r="I21" s="43"/>
      <c r="J21" s="43"/>
      <c r="K21" s="43"/>
      <c r="L21" s="43"/>
    </row>
    <row r="22" spans="4:12">
      <c r="D22" s="43"/>
      <c r="E22" s="43"/>
      <c r="F22" s="35"/>
      <c r="G22" s="35"/>
      <c r="H22" s="35"/>
      <c r="I22" s="43"/>
      <c r="J22" s="43"/>
      <c r="K22" s="43"/>
      <c r="L22" s="43"/>
    </row>
    <row r="23" spans="4:12">
      <c r="D23" s="43"/>
      <c r="E23" s="43"/>
      <c r="F23" s="35"/>
      <c r="G23" s="35"/>
      <c r="H23" s="35"/>
      <c r="I23" s="43"/>
      <c r="J23" s="43"/>
      <c r="K23" s="43"/>
      <c r="L23" s="43"/>
    </row>
    <row r="24" spans="4:12">
      <c r="D24" s="43"/>
      <c r="E24" s="43"/>
      <c r="F24" s="43"/>
      <c r="G24" s="43"/>
      <c r="H24" s="43"/>
      <c r="I24" s="43"/>
      <c r="J24" s="43"/>
      <c r="K24" s="43"/>
      <c r="L24" s="43"/>
    </row>
    <row r="25" spans="4:12">
      <c r="D25" s="43"/>
      <c r="E25" s="43"/>
      <c r="F25" s="43"/>
      <c r="G25" s="43"/>
      <c r="H25" s="43"/>
      <c r="I25" s="43"/>
      <c r="J25" s="43"/>
      <c r="K25" s="43"/>
      <c r="L25" s="43"/>
    </row>
    <row r="26" spans="4:12">
      <c r="D26" s="43"/>
      <c r="E26" s="43"/>
      <c r="F26" s="43"/>
      <c r="G26" s="43"/>
      <c r="H26" s="43"/>
      <c r="I26" s="43"/>
      <c r="J26" s="43"/>
      <c r="K26" s="43"/>
      <c r="L26" s="43"/>
    </row>
  </sheetData>
  <mergeCells count="10">
    <mergeCell ref="A10:B10"/>
    <mergeCell ref="A7:B7"/>
    <mergeCell ref="A8:B8"/>
    <mergeCell ref="A9:B9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22"/>
  <sheetViews>
    <sheetView rightToLeft="1" workbookViewId="0">
      <selection activeCell="D14" sqref="D14:F22"/>
    </sheetView>
  </sheetViews>
  <sheetFormatPr defaultRowHeight="12.75"/>
  <cols>
    <col min="1" max="1" width="5.140625" customWidth="1"/>
    <col min="2" max="2" width="16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5.5">
      <c r="A1" s="92" t="s">
        <v>0</v>
      </c>
      <c r="B1" s="92"/>
      <c r="C1" s="92"/>
      <c r="D1" s="92"/>
      <c r="E1" s="92"/>
      <c r="F1" s="92"/>
    </row>
    <row r="2" spans="1:6" ht="25.5">
      <c r="A2" s="92" t="s">
        <v>128</v>
      </c>
      <c r="B2" s="92"/>
      <c r="C2" s="92"/>
      <c r="D2" s="92"/>
      <c r="E2" s="92"/>
      <c r="F2" s="92"/>
    </row>
    <row r="3" spans="1:6" ht="25.5">
      <c r="A3" s="92" t="s">
        <v>2</v>
      </c>
      <c r="B3" s="92"/>
      <c r="C3" s="92"/>
      <c r="D3" s="92"/>
      <c r="E3" s="92"/>
      <c r="F3" s="92"/>
    </row>
    <row r="5" spans="1:6" ht="24">
      <c r="A5" s="1" t="s">
        <v>182</v>
      </c>
      <c r="B5" s="94" t="s">
        <v>142</v>
      </c>
      <c r="C5" s="94"/>
      <c r="D5" s="94"/>
      <c r="E5" s="94"/>
      <c r="F5" s="94"/>
    </row>
    <row r="6" spans="1:6" ht="21">
      <c r="D6" s="2" t="s">
        <v>146</v>
      </c>
      <c r="F6" s="2" t="s">
        <v>9</v>
      </c>
    </row>
    <row r="7" spans="1:6" ht="21">
      <c r="A7" s="97"/>
      <c r="B7" s="97"/>
      <c r="D7" s="4" t="s">
        <v>125</v>
      </c>
      <c r="F7" s="4" t="s">
        <v>125</v>
      </c>
    </row>
    <row r="8" spans="1:6" ht="18.75">
      <c r="A8" s="98" t="s">
        <v>222</v>
      </c>
      <c r="B8" s="98"/>
      <c r="D8" s="5">
        <v>310352321</v>
      </c>
      <c r="F8" s="5">
        <v>310352321</v>
      </c>
    </row>
    <row r="9" spans="1:6" ht="18.75">
      <c r="A9" s="98" t="s">
        <v>221</v>
      </c>
      <c r="B9" s="98"/>
      <c r="D9" s="7">
        <v>7965409</v>
      </c>
      <c r="F9" s="7">
        <v>7965409</v>
      </c>
    </row>
    <row r="10" spans="1:6" ht="18.75">
      <c r="A10" s="98" t="s">
        <v>183</v>
      </c>
      <c r="B10" s="98"/>
      <c r="D10" s="8">
        <v>275962241</v>
      </c>
      <c r="F10" s="8">
        <v>275962241</v>
      </c>
    </row>
    <row r="11" spans="1:6" s="15" customFormat="1" ht="21">
      <c r="A11" s="97"/>
      <c r="B11" s="97"/>
      <c r="D11" s="16">
        <f>SUM(D8:D10)</f>
        <v>594279971</v>
      </c>
      <c r="F11" s="16">
        <f>SUM(F8:F10)</f>
        <v>594279971</v>
      </c>
    </row>
    <row r="12" spans="1:6">
      <c r="A12" s="14"/>
      <c r="B12" s="14"/>
    </row>
    <row r="13" spans="1:6">
      <c r="A13" s="14"/>
      <c r="B13" s="14"/>
    </row>
    <row r="14" spans="1:6">
      <c r="A14" s="14"/>
      <c r="B14" s="14"/>
    </row>
    <row r="15" spans="1:6">
      <c r="A15" s="14"/>
      <c r="B15" s="14"/>
      <c r="D15" s="35"/>
      <c r="E15" s="35"/>
      <c r="F15" s="35"/>
    </row>
    <row r="16" spans="1:6">
      <c r="A16" s="14"/>
      <c r="B16" s="14"/>
      <c r="D16" s="35"/>
      <c r="E16" s="35"/>
      <c r="F16" s="36">
        <v>594279971</v>
      </c>
    </row>
    <row r="17" spans="1:6">
      <c r="A17" s="14"/>
      <c r="B17" s="14"/>
      <c r="D17" s="35"/>
      <c r="E17" s="35"/>
      <c r="F17" s="35"/>
    </row>
    <row r="18" spans="1:6">
      <c r="A18" s="14"/>
      <c r="B18" s="14"/>
      <c r="D18" s="35"/>
      <c r="E18" s="35"/>
      <c r="F18" s="35"/>
    </row>
    <row r="19" spans="1:6">
      <c r="A19" s="14"/>
      <c r="B19" s="14"/>
      <c r="D19" s="35"/>
      <c r="E19" s="35"/>
      <c r="F19" s="36">
        <f>F11-F16</f>
        <v>0</v>
      </c>
    </row>
    <row r="20" spans="1:6">
      <c r="A20" s="14"/>
      <c r="B20" s="14"/>
      <c r="D20" s="35"/>
      <c r="E20" s="35"/>
      <c r="F20" s="35"/>
    </row>
    <row r="21" spans="1:6">
      <c r="A21" s="14"/>
      <c r="B21" s="14"/>
    </row>
    <row r="22" spans="1:6">
      <c r="A22" s="14"/>
      <c r="B22" s="14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3"/>
  <sheetViews>
    <sheetView rightToLeft="1" workbookViewId="0">
      <selection activeCell="G24" sqref="G24"/>
    </sheetView>
  </sheetViews>
  <sheetFormatPr defaultRowHeight="12.75"/>
  <cols>
    <col min="1" max="1" width="24.7109375" bestFit="1" customWidth="1"/>
    <col min="2" max="2" width="1.28515625" customWidth="1"/>
    <col min="3" max="3" width="16.85546875" customWidth="1"/>
    <col min="4" max="4" width="1.28515625" customWidth="1"/>
    <col min="5" max="5" width="18.85546875" bestFit="1" customWidth="1"/>
    <col min="6" max="6" width="1.28515625" customWidth="1"/>
    <col min="7" max="7" width="15" bestFit="1" customWidth="1"/>
    <col min="8" max="8" width="1.28515625" customWidth="1"/>
    <col min="9" max="9" width="12.140625" bestFit="1" customWidth="1"/>
    <col min="10" max="10" width="1.28515625" customWidth="1"/>
    <col min="11" max="11" width="13.5703125" bestFit="1" customWidth="1"/>
    <col min="12" max="12" width="1.28515625" customWidth="1"/>
    <col min="13" max="13" width="15.5703125" customWidth="1"/>
    <col min="14" max="14" width="1.28515625" customWidth="1"/>
    <col min="15" max="15" width="12.7109375" bestFit="1" customWidth="1"/>
    <col min="16" max="16" width="1.28515625" customWidth="1"/>
    <col min="17" max="17" width="13.7109375" bestFit="1" customWidth="1"/>
    <col min="18" max="18" width="1.28515625" customWidth="1"/>
    <col min="19" max="19" width="15.5703125" customWidth="1"/>
    <col min="20" max="20" width="0.28515625" customWidth="1"/>
  </cols>
  <sheetData>
    <row r="1" spans="1:21" ht="25.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</row>
    <row r="2" spans="1:21" ht="25.5">
      <c r="A2" s="92" t="s">
        <v>128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</row>
    <row r="3" spans="1:21" ht="25.5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</row>
    <row r="5" spans="1:21" ht="24">
      <c r="A5" s="94" t="s">
        <v>148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</row>
    <row r="6" spans="1:21" ht="21">
      <c r="A6" s="97"/>
      <c r="C6" s="95" t="s">
        <v>184</v>
      </c>
      <c r="D6" s="95"/>
      <c r="E6" s="95"/>
      <c r="F6" s="95"/>
      <c r="G6" s="95"/>
      <c r="I6" s="95" t="s">
        <v>146</v>
      </c>
      <c r="J6" s="95"/>
      <c r="K6" s="95"/>
      <c r="L6" s="95"/>
      <c r="M6" s="95"/>
      <c r="O6" s="95" t="s">
        <v>147</v>
      </c>
      <c r="P6" s="95"/>
      <c r="Q6" s="95"/>
      <c r="R6" s="95"/>
      <c r="S6" s="95"/>
    </row>
    <row r="7" spans="1:21" ht="42">
      <c r="A7" s="97"/>
      <c r="C7" s="10" t="s">
        <v>185</v>
      </c>
      <c r="D7" s="3"/>
      <c r="E7" s="10" t="s">
        <v>186</v>
      </c>
      <c r="F7" s="3"/>
      <c r="G7" s="10" t="s">
        <v>187</v>
      </c>
      <c r="I7" s="10" t="s">
        <v>188</v>
      </c>
      <c r="J7" s="3"/>
      <c r="K7" s="10" t="s">
        <v>189</v>
      </c>
      <c r="L7" s="3"/>
      <c r="M7" s="10" t="s">
        <v>190</v>
      </c>
      <c r="O7" s="10" t="s">
        <v>188</v>
      </c>
      <c r="P7" s="3"/>
      <c r="Q7" s="10" t="s">
        <v>189</v>
      </c>
      <c r="R7" s="3"/>
      <c r="S7" s="10" t="s">
        <v>190</v>
      </c>
    </row>
    <row r="8" spans="1:21" ht="18.75">
      <c r="A8" s="13" t="s">
        <v>64</v>
      </c>
      <c r="C8" s="65" t="s">
        <v>191</v>
      </c>
      <c r="D8" s="17"/>
      <c r="E8" s="29">
        <v>100000</v>
      </c>
      <c r="F8" s="17"/>
      <c r="G8" s="29">
        <v>8700</v>
      </c>
      <c r="I8" s="5">
        <v>870000000</v>
      </c>
      <c r="K8" s="53">
        <v>-11176471</v>
      </c>
      <c r="M8" s="5">
        <f>I8+K8</f>
        <v>858823529</v>
      </c>
      <c r="O8" s="5">
        <v>870000000</v>
      </c>
      <c r="Q8" s="53">
        <v>-11176471</v>
      </c>
      <c r="S8" s="5">
        <f>O8+Q8</f>
        <v>858823529</v>
      </c>
    </row>
    <row r="9" spans="1:21" ht="18.75">
      <c r="A9" s="13" t="s">
        <v>88</v>
      </c>
      <c r="C9" s="66" t="s">
        <v>191</v>
      </c>
      <c r="D9" s="17"/>
      <c r="E9" s="22">
        <v>400000</v>
      </c>
      <c r="F9" s="17"/>
      <c r="G9" s="22">
        <v>600</v>
      </c>
      <c r="I9" s="8">
        <v>240000000</v>
      </c>
      <c r="K9" s="56">
        <v>-3403106</v>
      </c>
      <c r="M9" s="8">
        <f>I9+K9</f>
        <v>236596894</v>
      </c>
      <c r="O9" s="8">
        <v>240000000</v>
      </c>
      <c r="Q9" s="56">
        <v>-3403106</v>
      </c>
      <c r="S9" s="8">
        <f>O9+Q9</f>
        <v>236596894</v>
      </c>
    </row>
    <row r="10" spans="1:21" s="15" customFormat="1" ht="21">
      <c r="A10" s="30"/>
      <c r="C10" s="21"/>
      <c r="D10" s="50"/>
      <c r="E10" s="21"/>
      <c r="F10" s="50"/>
      <c r="G10" s="21"/>
      <c r="I10" s="16">
        <f>SUM(I8:I9)</f>
        <v>1110000000</v>
      </c>
      <c r="K10" s="57">
        <f>SUM(K8:K9)</f>
        <v>-14579577</v>
      </c>
      <c r="M10" s="16">
        <f>SUM(M8:M9)</f>
        <v>1095420423</v>
      </c>
      <c r="O10" s="16">
        <f>SUM(O8:O9)</f>
        <v>1110000000</v>
      </c>
      <c r="Q10" s="57">
        <f>SUM(Q8:Q9)</f>
        <v>-14579577</v>
      </c>
      <c r="S10" s="16">
        <f>SUM(S8:S9)</f>
        <v>1095420423</v>
      </c>
    </row>
    <row r="11" spans="1:21">
      <c r="A11" s="14"/>
    </row>
    <row r="12" spans="1:21">
      <c r="A12" s="14"/>
    </row>
    <row r="13" spans="1:21">
      <c r="A13" s="14"/>
      <c r="M13" s="35"/>
      <c r="N13" s="35"/>
      <c r="O13" s="35"/>
      <c r="P13" s="35"/>
      <c r="Q13" s="35"/>
      <c r="R13" s="35"/>
      <c r="S13" s="35"/>
      <c r="T13" s="35"/>
      <c r="U13" s="35"/>
    </row>
    <row r="14" spans="1:21">
      <c r="A14" s="14"/>
      <c r="M14" s="35"/>
      <c r="N14" s="35"/>
      <c r="O14" s="36">
        <v>1110000000</v>
      </c>
      <c r="P14" s="35"/>
      <c r="Q14" s="36">
        <v>14579577</v>
      </c>
      <c r="R14" s="35"/>
      <c r="S14" s="35"/>
      <c r="T14" s="35"/>
      <c r="U14" s="35"/>
    </row>
    <row r="15" spans="1:21">
      <c r="A15" s="14"/>
      <c r="M15" s="35"/>
      <c r="N15" s="35"/>
      <c r="O15" s="35"/>
      <c r="P15" s="35"/>
      <c r="Q15" s="35"/>
      <c r="R15" s="35"/>
      <c r="S15" s="35"/>
      <c r="T15" s="35"/>
      <c r="U15" s="35"/>
    </row>
    <row r="16" spans="1:21">
      <c r="A16" s="14"/>
      <c r="M16" s="35"/>
      <c r="N16" s="35"/>
      <c r="O16" s="35"/>
      <c r="P16" s="35"/>
      <c r="Q16" s="35"/>
      <c r="R16" s="35"/>
      <c r="S16" s="35"/>
      <c r="T16" s="35"/>
      <c r="U16" s="35"/>
    </row>
    <row r="17" spans="1:21">
      <c r="A17" s="14"/>
      <c r="M17" s="35"/>
      <c r="N17" s="35"/>
      <c r="O17" s="35"/>
      <c r="P17" s="35"/>
      <c r="Q17" s="35"/>
      <c r="R17" s="35"/>
      <c r="S17" s="35"/>
      <c r="T17" s="35"/>
      <c r="U17" s="35"/>
    </row>
    <row r="18" spans="1:21">
      <c r="M18" s="35"/>
      <c r="N18" s="35"/>
      <c r="O18" s="36">
        <f>O10-O14</f>
        <v>0</v>
      </c>
      <c r="P18" s="35"/>
      <c r="Q18" s="61">
        <f>Q10+Q14</f>
        <v>0</v>
      </c>
      <c r="R18" s="35"/>
      <c r="S18" s="35"/>
      <c r="T18" s="35"/>
      <c r="U18" s="35"/>
    </row>
    <row r="19" spans="1:21">
      <c r="M19" s="35"/>
      <c r="N19" s="35"/>
      <c r="O19" s="35"/>
      <c r="P19" s="35"/>
      <c r="Q19" s="35"/>
      <c r="R19" s="35"/>
      <c r="S19" s="35"/>
      <c r="T19" s="35"/>
      <c r="U19" s="35"/>
    </row>
    <row r="20" spans="1:21">
      <c r="M20" s="35"/>
      <c r="N20" s="35"/>
      <c r="O20" s="35"/>
      <c r="P20" s="35"/>
      <c r="Q20" s="35"/>
      <c r="R20" s="35"/>
      <c r="S20" s="35"/>
      <c r="T20" s="35"/>
      <c r="U20" s="35"/>
    </row>
    <row r="21" spans="1:21">
      <c r="M21" s="35"/>
      <c r="N21" s="35"/>
      <c r="O21" s="35"/>
      <c r="P21" s="35"/>
      <c r="Q21" s="35"/>
      <c r="R21" s="35"/>
      <c r="S21" s="35"/>
      <c r="T21" s="35"/>
      <c r="U21" s="35"/>
    </row>
    <row r="22" spans="1:21">
      <c r="M22" s="35"/>
      <c r="N22" s="35"/>
      <c r="O22" s="35"/>
      <c r="P22" s="35"/>
      <c r="Q22" s="35"/>
      <c r="R22" s="35"/>
      <c r="S22" s="35"/>
      <c r="T22" s="35"/>
      <c r="U22" s="35"/>
    </row>
    <row r="23" spans="1:21">
      <c r="M23" s="35"/>
      <c r="N23" s="35"/>
      <c r="O23" s="35"/>
      <c r="P23" s="35"/>
      <c r="Q23" s="35"/>
      <c r="R23" s="35"/>
      <c r="S23" s="35"/>
      <c r="T23" s="35"/>
      <c r="U23" s="35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14"/>
  <sheetViews>
    <sheetView rightToLeft="1" workbookViewId="0">
      <selection activeCell="I16" sqref="I16:I17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5.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ht="25.5">
      <c r="A2" s="92" t="s">
        <v>128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1" ht="25.5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5" spans="1:11" ht="24">
      <c r="A5" s="94" t="s">
        <v>153</v>
      </c>
      <c r="B5" s="94"/>
      <c r="C5" s="94"/>
      <c r="D5" s="94"/>
      <c r="E5" s="94"/>
      <c r="F5" s="94"/>
      <c r="G5" s="94"/>
      <c r="H5" s="94"/>
      <c r="I5" s="94"/>
      <c r="J5" s="94"/>
      <c r="K5" s="94"/>
    </row>
    <row r="6" spans="1:11" ht="21">
      <c r="I6" s="2" t="s">
        <v>146</v>
      </c>
      <c r="K6" s="2" t="s">
        <v>147</v>
      </c>
    </row>
    <row r="7" spans="1:11" ht="42">
      <c r="A7" s="30"/>
      <c r="C7" s="9" t="s">
        <v>192</v>
      </c>
      <c r="E7" s="9" t="s">
        <v>193</v>
      </c>
      <c r="G7" s="9" t="s">
        <v>194</v>
      </c>
      <c r="I7" s="10" t="s">
        <v>195</v>
      </c>
      <c r="K7" s="10" t="s">
        <v>195</v>
      </c>
    </row>
    <row r="8" spans="1:11">
      <c r="A8" s="14"/>
    </row>
    <row r="9" spans="1:11">
      <c r="A9" s="14"/>
    </row>
    <row r="10" spans="1:11">
      <c r="A10" s="14"/>
    </row>
    <row r="11" spans="1:11">
      <c r="A11" s="14"/>
    </row>
    <row r="12" spans="1:11">
      <c r="A12" s="14"/>
    </row>
    <row r="13" spans="1:11">
      <c r="A13" s="14"/>
    </row>
    <row r="14" spans="1:11">
      <c r="A14" s="14"/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11"/>
  <sheetViews>
    <sheetView rightToLeft="1" workbookViewId="0">
      <selection activeCell="I25" sqref="H25:I25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5.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</row>
    <row r="2" spans="1:19" ht="25.5">
      <c r="A2" s="92" t="s">
        <v>128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</row>
    <row r="3" spans="1:19" ht="25.5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</row>
    <row r="5" spans="1:19" ht="24">
      <c r="A5" s="94" t="s">
        <v>196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</row>
    <row r="6" spans="1:19" ht="21">
      <c r="A6" s="97"/>
      <c r="I6" s="95" t="s">
        <v>146</v>
      </c>
      <c r="J6" s="95"/>
      <c r="K6" s="95"/>
      <c r="L6" s="95"/>
      <c r="M6" s="95"/>
      <c r="O6" s="95" t="s">
        <v>147</v>
      </c>
      <c r="P6" s="95"/>
      <c r="Q6" s="95"/>
      <c r="R6" s="95"/>
      <c r="S6" s="95"/>
    </row>
    <row r="7" spans="1:19" ht="42">
      <c r="A7" s="97"/>
      <c r="C7" s="9" t="s">
        <v>197</v>
      </c>
      <c r="E7" s="9" t="s">
        <v>114</v>
      </c>
      <c r="G7" s="9" t="s">
        <v>198</v>
      </c>
      <c r="I7" s="10" t="s">
        <v>199</v>
      </c>
      <c r="J7" s="3"/>
      <c r="K7" s="10" t="s">
        <v>189</v>
      </c>
      <c r="L7" s="3"/>
      <c r="M7" s="10" t="s">
        <v>200</v>
      </c>
      <c r="O7" s="10" t="s">
        <v>199</v>
      </c>
      <c r="P7" s="3"/>
      <c r="Q7" s="10" t="s">
        <v>189</v>
      </c>
      <c r="R7" s="3"/>
      <c r="S7" s="10" t="s">
        <v>200</v>
      </c>
    </row>
    <row r="8" spans="1:19">
      <c r="A8" s="14"/>
    </row>
    <row r="9" spans="1:19">
      <c r="A9" s="14"/>
    </row>
    <row r="10" spans="1:19">
      <c r="A10" s="14"/>
    </row>
    <row r="11" spans="1:19">
      <c r="A11" s="14"/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27"/>
  <sheetViews>
    <sheetView rightToLeft="1" workbookViewId="0">
      <selection activeCell="Q37" sqref="Q37"/>
    </sheetView>
  </sheetViews>
  <sheetFormatPr defaultRowHeight="12.75"/>
  <cols>
    <col min="1" max="1" width="16.28515625" customWidth="1"/>
    <col min="2" max="2" width="1.28515625" customWidth="1"/>
    <col min="3" max="3" width="14.28515625" customWidth="1"/>
    <col min="4" max="4" width="1.28515625" customWidth="1"/>
    <col min="5" max="5" width="11.7109375" bestFit="1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1.7109375" bestFit="1" customWidth="1"/>
    <col min="12" max="12" width="1.28515625" customWidth="1"/>
    <col min="13" max="13" width="15.5703125" customWidth="1"/>
    <col min="14" max="14" width="0.28515625" customWidth="1"/>
  </cols>
  <sheetData>
    <row r="1" spans="1:13" ht="25.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</row>
    <row r="2" spans="1:13" ht="25.5">
      <c r="A2" s="92" t="s">
        <v>128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13" ht="25.5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</row>
    <row r="5" spans="1:13" ht="24">
      <c r="A5" s="94" t="s">
        <v>201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</row>
    <row r="6" spans="1:13" ht="21">
      <c r="A6" s="97"/>
      <c r="C6" s="95" t="s">
        <v>146</v>
      </c>
      <c r="D6" s="95"/>
      <c r="E6" s="95"/>
      <c r="F6" s="95"/>
      <c r="G6" s="95"/>
      <c r="I6" s="95" t="s">
        <v>147</v>
      </c>
      <c r="J6" s="95"/>
      <c r="K6" s="95"/>
      <c r="L6" s="95"/>
      <c r="M6" s="95"/>
    </row>
    <row r="7" spans="1:13" ht="21">
      <c r="A7" s="97"/>
      <c r="C7" s="10" t="s">
        <v>199</v>
      </c>
      <c r="D7" s="3"/>
      <c r="E7" s="10" t="s">
        <v>189</v>
      </c>
      <c r="F7" s="3"/>
      <c r="G7" s="10" t="s">
        <v>200</v>
      </c>
      <c r="I7" s="10" t="s">
        <v>199</v>
      </c>
      <c r="J7" s="3"/>
      <c r="K7" s="10" t="s">
        <v>189</v>
      </c>
      <c r="L7" s="3"/>
      <c r="M7" s="10" t="s">
        <v>200</v>
      </c>
    </row>
    <row r="8" spans="1:13" ht="18.75">
      <c r="A8" s="13" t="s">
        <v>218</v>
      </c>
      <c r="C8" s="11">
        <v>28032963</v>
      </c>
      <c r="D8" s="62"/>
      <c r="E8" s="29">
        <v>0</v>
      </c>
      <c r="F8" s="62"/>
      <c r="G8" s="11">
        <f>C8+E8</f>
        <v>28032963</v>
      </c>
      <c r="H8" s="62"/>
      <c r="I8" s="11">
        <v>28032963</v>
      </c>
      <c r="J8" s="62"/>
      <c r="K8" s="29">
        <v>0</v>
      </c>
      <c r="L8" s="62"/>
      <c r="M8" s="11">
        <f>I8+K8</f>
        <v>28032963</v>
      </c>
    </row>
    <row r="9" spans="1:13" ht="18.75">
      <c r="A9" s="13" t="s">
        <v>220</v>
      </c>
      <c r="C9" s="12">
        <v>836215175</v>
      </c>
      <c r="D9" s="62">
        <v>0</v>
      </c>
      <c r="E9" s="55">
        <v>-5284043</v>
      </c>
      <c r="F9" s="62">
        <v>0</v>
      </c>
      <c r="G9" s="12">
        <f>C9+E9</f>
        <v>830931132</v>
      </c>
      <c r="H9" s="62">
        <v>0</v>
      </c>
      <c r="I9" s="12">
        <v>836215175</v>
      </c>
      <c r="J9" s="62">
        <v>0</v>
      </c>
      <c r="K9" s="55">
        <v>-5284043</v>
      </c>
      <c r="L9" s="62">
        <v>0</v>
      </c>
      <c r="M9" s="12">
        <f>I9+K9</f>
        <v>830931132</v>
      </c>
    </row>
    <row r="10" spans="1:13" s="15" customFormat="1" ht="21.75" thickBot="1">
      <c r="A10" s="30"/>
      <c r="C10" s="16">
        <f>SUM(C8:C9)</f>
        <v>864248138</v>
      </c>
      <c r="D10" s="63"/>
      <c r="E10" s="60">
        <f>SUM(E8:E9)</f>
        <v>-5284043</v>
      </c>
      <c r="F10" s="63"/>
      <c r="G10" s="16">
        <f>SUM(G8:G9)</f>
        <v>858964095</v>
      </c>
      <c r="H10" s="63"/>
      <c r="I10" s="16">
        <f>SUM(I8:I9)</f>
        <v>864248138</v>
      </c>
      <c r="J10" s="63"/>
      <c r="K10" s="60">
        <f>SUM(K8:K9)</f>
        <v>-5284043</v>
      </c>
      <c r="L10" s="55"/>
      <c r="M10" s="16">
        <f>SUM(M8:M9)</f>
        <v>858964095</v>
      </c>
    </row>
    <row r="11" spans="1:13" ht="13.5" thickTop="1">
      <c r="A11" s="14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</row>
    <row r="12" spans="1:13">
      <c r="A12" s="14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</row>
    <row r="13" spans="1:13">
      <c r="A13" s="1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</row>
    <row r="14" spans="1:13">
      <c r="A14" s="14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3">
      <c r="A15" s="14"/>
      <c r="C15" s="35"/>
      <c r="D15" s="35"/>
      <c r="E15" s="35"/>
      <c r="F15" s="35"/>
      <c r="G15" s="35"/>
      <c r="H15" s="35"/>
      <c r="I15" s="64">
        <v>864248138</v>
      </c>
      <c r="J15" s="35"/>
      <c r="K15" s="36">
        <v>5284043</v>
      </c>
      <c r="L15" s="35"/>
      <c r="M15" s="35"/>
    </row>
    <row r="16" spans="1:13"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</row>
    <row r="17" spans="3:13">
      <c r="C17" s="35"/>
      <c r="D17" s="35"/>
      <c r="E17" s="35"/>
      <c r="F17" s="35"/>
      <c r="G17" s="35"/>
      <c r="H17" s="35"/>
      <c r="I17" s="35"/>
      <c r="J17" s="35"/>
      <c r="K17" s="36">
        <f>K9+K15</f>
        <v>0</v>
      </c>
      <c r="L17" s="35"/>
      <c r="M17" s="35"/>
    </row>
    <row r="18" spans="3:13">
      <c r="C18" s="35"/>
      <c r="D18" s="35"/>
      <c r="E18" s="35"/>
      <c r="F18" s="35"/>
      <c r="G18" s="35"/>
      <c r="H18" s="35"/>
      <c r="I18" s="36">
        <f>I10-I15</f>
        <v>0</v>
      </c>
      <c r="J18" s="35"/>
      <c r="K18" s="35"/>
      <c r="L18" s="35"/>
      <c r="M18" s="35"/>
    </row>
    <row r="19" spans="3:13"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</row>
    <row r="20" spans="3:13"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3:13"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</row>
    <row r="22" spans="3:13"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</row>
    <row r="23" spans="3:13"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</row>
    <row r="24" spans="3:13"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</row>
    <row r="25" spans="3:13"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</row>
    <row r="26" spans="3:13"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</row>
    <row r="27" spans="3:13"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46"/>
  <sheetViews>
    <sheetView rightToLeft="1" topLeftCell="A22" workbookViewId="0">
      <selection activeCell="X28" sqref="X28"/>
    </sheetView>
  </sheetViews>
  <sheetFormatPr defaultRowHeight="12.75"/>
  <cols>
    <col min="1" max="1" width="26.28515625" bestFit="1" customWidth="1"/>
    <col min="2" max="2" width="1.28515625" customWidth="1"/>
    <col min="3" max="3" width="12" bestFit="1" customWidth="1"/>
    <col min="4" max="4" width="1.28515625" customWidth="1"/>
    <col min="5" max="5" width="17.5703125" bestFit="1" customWidth="1"/>
    <col min="6" max="6" width="1.28515625" customWidth="1"/>
    <col min="7" max="7" width="17" bestFit="1" customWidth="1"/>
    <col min="8" max="8" width="1.28515625" customWidth="1"/>
    <col min="9" max="9" width="16" bestFit="1" customWidth="1"/>
    <col min="10" max="10" width="1.28515625" customWidth="1"/>
    <col min="11" max="11" width="12" bestFit="1" customWidth="1"/>
    <col min="12" max="12" width="1.28515625" customWidth="1"/>
    <col min="13" max="13" width="17.5703125" bestFit="1" customWidth="1"/>
    <col min="14" max="14" width="1.28515625" customWidth="1"/>
    <col min="15" max="15" width="17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5.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</row>
    <row r="2" spans="1:18" ht="25.5">
      <c r="A2" s="92" t="s">
        <v>128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18" ht="25.5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</row>
    <row r="5" spans="1:18" ht="24">
      <c r="A5" s="94" t="s">
        <v>202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</row>
    <row r="6" spans="1:18" ht="21">
      <c r="A6" s="97"/>
      <c r="C6" s="95" t="s">
        <v>146</v>
      </c>
      <c r="D6" s="95"/>
      <c r="E6" s="95"/>
      <c r="F6" s="95"/>
      <c r="G6" s="95"/>
      <c r="H6" s="95"/>
      <c r="I6" s="97"/>
      <c r="K6" s="95" t="s">
        <v>147</v>
      </c>
      <c r="L6" s="95"/>
      <c r="M6" s="95"/>
      <c r="N6" s="95"/>
      <c r="O6" s="95"/>
      <c r="P6" s="95"/>
      <c r="Q6" s="97"/>
      <c r="R6" s="97"/>
    </row>
    <row r="7" spans="1:18" ht="42">
      <c r="A7" s="97"/>
      <c r="C7" s="10" t="s">
        <v>12</v>
      </c>
      <c r="D7" s="3"/>
      <c r="E7" s="10" t="s">
        <v>203</v>
      </c>
      <c r="F7" s="3"/>
      <c r="G7" s="10" t="s">
        <v>204</v>
      </c>
      <c r="H7" s="3"/>
      <c r="I7" s="52" t="s">
        <v>205</v>
      </c>
      <c r="K7" s="10" t="s">
        <v>12</v>
      </c>
      <c r="L7" s="3"/>
      <c r="M7" s="10" t="s">
        <v>203</v>
      </c>
      <c r="N7" s="3"/>
      <c r="O7" s="10" t="s">
        <v>204</v>
      </c>
      <c r="P7" s="3"/>
      <c r="Q7" s="114" t="s">
        <v>205</v>
      </c>
      <c r="R7" s="114"/>
    </row>
    <row r="8" spans="1:18" ht="18.75">
      <c r="A8" s="13" t="s">
        <v>58</v>
      </c>
      <c r="C8" s="29">
        <v>200000</v>
      </c>
      <c r="E8" s="53">
        <v>4506890461</v>
      </c>
      <c r="F8" s="54"/>
      <c r="G8" s="53">
        <v>3937327365</v>
      </c>
      <c r="H8" s="54"/>
      <c r="I8" s="59">
        <f>E8-G8</f>
        <v>569563096</v>
      </c>
      <c r="K8" s="29">
        <v>200000</v>
      </c>
      <c r="M8" s="53">
        <v>4506890461</v>
      </c>
      <c r="N8" s="54"/>
      <c r="O8" s="53">
        <v>3937327365</v>
      </c>
      <c r="P8" s="54"/>
      <c r="Q8" s="115">
        <f>M8-O8</f>
        <v>569563096</v>
      </c>
      <c r="R8" s="115"/>
    </row>
    <row r="9" spans="1:18" ht="18.75">
      <c r="A9" s="6" t="s">
        <v>19</v>
      </c>
      <c r="C9" s="18">
        <v>245000</v>
      </c>
      <c r="E9" s="55">
        <v>2601632313</v>
      </c>
      <c r="F9" s="54"/>
      <c r="G9" s="55">
        <v>2377578147</v>
      </c>
      <c r="H9" s="54"/>
      <c r="I9" s="59">
        <f t="shared" ref="I9:I27" si="0">E9-G9</f>
        <v>224054166</v>
      </c>
      <c r="K9" s="18">
        <v>245000</v>
      </c>
      <c r="M9" s="55">
        <v>2601632313</v>
      </c>
      <c r="N9" s="54"/>
      <c r="O9" s="55">
        <v>2377578147</v>
      </c>
      <c r="P9" s="54"/>
      <c r="Q9" s="115">
        <f t="shared" ref="Q9:Q27" si="1">M9-O9</f>
        <v>224054166</v>
      </c>
      <c r="R9" s="115"/>
    </row>
    <row r="10" spans="1:18" ht="18.75">
      <c r="A10" s="6" t="s">
        <v>70</v>
      </c>
      <c r="C10" s="18">
        <v>257500</v>
      </c>
      <c r="E10" s="55">
        <v>5168183150</v>
      </c>
      <c r="F10" s="54"/>
      <c r="G10" s="55">
        <v>5176622893</v>
      </c>
      <c r="H10" s="54"/>
      <c r="I10" s="59">
        <f t="shared" si="0"/>
        <v>-8439743</v>
      </c>
      <c r="K10" s="18">
        <v>257500</v>
      </c>
      <c r="M10" s="55">
        <v>5168183150</v>
      </c>
      <c r="N10" s="54"/>
      <c r="O10" s="55">
        <v>5176622893</v>
      </c>
      <c r="P10" s="54"/>
      <c r="Q10" s="115">
        <f t="shared" si="1"/>
        <v>-8439743</v>
      </c>
      <c r="R10" s="115"/>
    </row>
    <row r="11" spans="1:18" ht="18.75">
      <c r="A11" s="6" t="s">
        <v>22</v>
      </c>
      <c r="C11" s="18">
        <v>1750000</v>
      </c>
      <c r="E11" s="55">
        <v>6508800489</v>
      </c>
      <c r="F11" s="54"/>
      <c r="G11" s="55">
        <v>6534346017</v>
      </c>
      <c r="H11" s="54"/>
      <c r="I11" s="59">
        <f t="shared" si="0"/>
        <v>-25545528</v>
      </c>
      <c r="K11" s="18">
        <v>1750000</v>
      </c>
      <c r="M11" s="55">
        <v>6508800489</v>
      </c>
      <c r="N11" s="54"/>
      <c r="O11" s="55">
        <v>6534346017</v>
      </c>
      <c r="P11" s="54"/>
      <c r="Q11" s="115">
        <f t="shared" si="1"/>
        <v>-25545528</v>
      </c>
      <c r="R11" s="115"/>
    </row>
    <row r="12" spans="1:18" ht="18.75">
      <c r="A12" s="6" t="s">
        <v>54</v>
      </c>
      <c r="C12" s="18">
        <v>193476</v>
      </c>
      <c r="E12" s="55">
        <v>6930493613</v>
      </c>
      <c r="F12" s="54"/>
      <c r="G12" s="55">
        <v>6047383564</v>
      </c>
      <c r="H12" s="54"/>
      <c r="I12" s="59">
        <f t="shared" si="0"/>
        <v>883110049</v>
      </c>
      <c r="K12" s="18">
        <v>193476</v>
      </c>
      <c r="M12" s="55">
        <v>6930493613</v>
      </c>
      <c r="N12" s="54"/>
      <c r="O12" s="55">
        <v>6047383564</v>
      </c>
      <c r="P12" s="54"/>
      <c r="Q12" s="115">
        <f t="shared" si="1"/>
        <v>883110049</v>
      </c>
      <c r="R12" s="115"/>
    </row>
    <row r="13" spans="1:18" ht="18.75">
      <c r="A13" s="6" t="s">
        <v>89</v>
      </c>
      <c r="C13" s="18">
        <v>15000</v>
      </c>
      <c r="E13" s="55">
        <v>572879203</v>
      </c>
      <c r="F13" s="54"/>
      <c r="G13" s="55">
        <v>472997299</v>
      </c>
      <c r="H13" s="54"/>
      <c r="I13" s="59">
        <f t="shared" si="0"/>
        <v>99881904</v>
      </c>
      <c r="K13" s="18">
        <v>15000</v>
      </c>
      <c r="M13" s="55">
        <v>572879203</v>
      </c>
      <c r="N13" s="54"/>
      <c r="O13" s="55">
        <v>472997299</v>
      </c>
      <c r="P13" s="54"/>
      <c r="Q13" s="115">
        <f t="shared" si="1"/>
        <v>99881904</v>
      </c>
      <c r="R13" s="115"/>
    </row>
    <row r="14" spans="1:18" ht="18.75">
      <c r="A14" s="6" t="s">
        <v>48</v>
      </c>
      <c r="C14" s="18">
        <v>1440000</v>
      </c>
      <c r="E14" s="55">
        <v>8020531876</v>
      </c>
      <c r="F14" s="54"/>
      <c r="G14" s="55">
        <v>7687314144</v>
      </c>
      <c r="H14" s="54"/>
      <c r="I14" s="59">
        <f t="shared" si="0"/>
        <v>333217732</v>
      </c>
      <c r="K14" s="18">
        <v>1440000</v>
      </c>
      <c r="M14" s="55">
        <v>8020531876</v>
      </c>
      <c r="N14" s="54"/>
      <c r="O14" s="55">
        <v>7687314144</v>
      </c>
      <c r="P14" s="54"/>
      <c r="Q14" s="115">
        <f t="shared" si="1"/>
        <v>333217732</v>
      </c>
      <c r="R14" s="115"/>
    </row>
    <row r="15" spans="1:18" ht="18.75">
      <c r="A15" s="6" t="s">
        <v>38</v>
      </c>
      <c r="C15" s="18">
        <v>263271</v>
      </c>
      <c r="E15" s="55">
        <v>1479443227</v>
      </c>
      <c r="F15" s="54"/>
      <c r="G15" s="55">
        <v>1567415451</v>
      </c>
      <c r="H15" s="54"/>
      <c r="I15" s="59">
        <f>E15-G15</f>
        <v>-87972224</v>
      </c>
      <c r="K15" s="18">
        <v>263271</v>
      </c>
      <c r="M15" s="55">
        <v>1479443227</v>
      </c>
      <c r="N15" s="54"/>
      <c r="O15" s="55">
        <v>1567415451</v>
      </c>
      <c r="P15" s="54"/>
      <c r="Q15" s="115">
        <f t="shared" si="1"/>
        <v>-87972224</v>
      </c>
      <c r="R15" s="115"/>
    </row>
    <row r="16" spans="1:18" ht="18.75">
      <c r="A16" s="6" t="s">
        <v>65</v>
      </c>
      <c r="C16" s="18">
        <v>600000</v>
      </c>
      <c r="E16" s="55">
        <v>10986739326</v>
      </c>
      <c r="F16" s="54"/>
      <c r="G16" s="55">
        <v>11561930040</v>
      </c>
      <c r="H16" s="54"/>
      <c r="I16" s="59">
        <f t="shared" si="0"/>
        <v>-575190714</v>
      </c>
      <c r="K16" s="18">
        <v>600000</v>
      </c>
      <c r="M16" s="55">
        <v>10986739326</v>
      </c>
      <c r="N16" s="54"/>
      <c r="O16" s="55">
        <v>11561930040</v>
      </c>
      <c r="P16" s="54"/>
      <c r="Q16" s="115">
        <f t="shared" si="1"/>
        <v>-575190714</v>
      </c>
      <c r="R16" s="115"/>
    </row>
    <row r="17" spans="1:18" ht="18.75">
      <c r="A17" s="6" t="s">
        <v>73</v>
      </c>
      <c r="C17" s="18">
        <v>6600000</v>
      </c>
      <c r="E17" s="55">
        <v>10039589743</v>
      </c>
      <c r="F17" s="54"/>
      <c r="G17" s="55">
        <v>10871310026</v>
      </c>
      <c r="H17" s="54"/>
      <c r="I17" s="59">
        <f t="shared" si="0"/>
        <v>-831720283</v>
      </c>
      <c r="K17" s="18">
        <v>6600000</v>
      </c>
      <c r="M17" s="55">
        <v>10039589743</v>
      </c>
      <c r="N17" s="54"/>
      <c r="O17" s="55">
        <v>10871310026</v>
      </c>
      <c r="P17" s="54"/>
      <c r="Q17" s="115">
        <f t="shared" si="1"/>
        <v>-831720283</v>
      </c>
      <c r="R17" s="115"/>
    </row>
    <row r="18" spans="1:18" ht="18.75">
      <c r="A18" s="6" t="s">
        <v>87</v>
      </c>
      <c r="C18" s="18">
        <v>800000</v>
      </c>
      <c r="E18" s="55">
        <v>7207849331</v>
      </c>
      <c r="F18" s="54"/>
      <c r="G18" s="55">
        <v>5598875746</v>
      </c>
      <c r="H18" s="54"/>
      <c r="I18" s="59">
        <f t="shared" si="0"/>
        <v>1608973585</v>
      </c>
      <c r="K18" s="18">
        <v>800000</v>
      </c>
      <c r="M18" s="55">
        <v>7207849331</v>
      </c>
      <c r="N18" s="54"/>
      <c r="O18" s="55">
        <v>5598875746</v>
      </c>
      <c r="P18" s="54"/>
      <c r="Q18" s="115">
        <f t="shared" si="1"/>
        <v>1608973585</v>
      </c>
      <c r="R18" s="115"/>
    </row>
    <row r="19" spans="1:18" ht="18.75">
      <c r="A19" s="6" t="s">
        <v>56</v>
      </c>
      <c r="C19" s="18">
        <v>44172</v>
      </c>
      <c r="E19" s="55">
        <v>6173533064</v>
      </c>
      <c r="F19" s="54"/>
      <c r="G19" s="55">
        <v>6070092917</v>
      </c>
      <c r="H19" s="54"/>
      <c r="I19" s="59">
        <f t="shared" si="0"/>
        <v>103440147</v>
      </c>
      <c r="K19" s="18">
        <v>44172</v>
      </c>
      <c r="M19" s="55">
        <v>6173533064</v>
      </c>
      <c r="N19" s="54"/>
      <c r="O19" s="55">
        <v>6070092917</v>
      </c>
      <c r="P19" s="54"/>
      <c r="Q19" s="115">
        <f t="shared" si="1"/>
        <v>103440147</v>
      </c>
      <c r="R19" s="115"/>
    </row>
    <row r="20" spans="1:18" ht="18.75">
      <c r="A20" s="6" t="s">
        <v>29</v>
      </c>
      <c r="C20" s="18">
        <v>1000000</v>
      </c>
      <c r="E20" s="55">
        <v>7966511560</v>
      </c>
      <c r="F20" s="54"/>
      <c r="G20" s="55">
        <v>6531494490</v>
      </c>
      <c r="H20" s="54"/>
      <c r="I20" s="59">
        <f t="shared" si="0"/>
        <v>1435017070</v>
      </c>
      <c r="K20" s="18">
        <v>1000000</v>
      </c>
      <c r="M20" s="55">
        <v>7966511560</v>
      </c>
      <c r="N20" s="54"/>
      <c r="O20" s="55">
        <v>6531494490</v>
      </c>
      <c r="P20" s="54"/>
      <c r="Q20" s="115">
        <f t="shared" si="1"/>
        <v>1435017070</v>
      </c>
      <c r="R20" s="115"/>
    </row>
    <row r="21" spans="1:18" ht="18.75">
      <c r="A21" s="6" t="s">
        <v>84</v>
      </c>
      <c r="C21" s="18">
        <v>500000</v>
      </c>
      <c r="E21" s="55">
        <v>2379959603</v>
      </c>
      <c r="F21" s="54"/>
      <c r="G21" s="55">
        <v>2220399406</v>
      </c>
      <c r="H21" s="54"/>
      <c r="I21" s="59">
        <f t="shared" si="0"/>
        <v>159560197</v>
      </c>
      <c r="K21" s="18">
        <v>500000</v>
      </c>
      <c r="M21" s="55">
        <v>2379959603</v>
      </c>
      <c r="N21" s="54"/>
      <c r="O21" s="55">
        <v>2220399406</v>
      </c>
      <c r="P21" s="54"/>
      <c r="Q21" s="115">
        <f t="shared" si="1"/>
        <v>159560197</v>
      </c>
      <c r="R21" s="115"/>
    </row>
    <row r="22" spans="1:18" ht="18.75">
      <c r="A22" s="6" t="s">
        <v>32</v>
      </c>
      <c r="C22" s="18">
        <v>23227</v>
      </c>
      <c r="E22" s="55">
        <v>14319995278</v>
      </c>
      <c r="F22" s="54"/>
      <c r="G22" s="55">
        <v>9102822957</v>
      </c>
      <c r="H22" s="54"/>
      <c r="I22" s="59">
        <f t="shared" si="0"/>
        <v>5217172321</v>
      </c>
      <c r="K22" s="18">
        <v>23227</v>
      </c>
      <c r="M22" s="55">
        <v>14319995278</v>
      </c>
      <c r="N22" s="54"/>
      <c r="O22" s="55">
        <v>9102822957</v>
      </c>
      <c r="P22" s="54"/>
      <c r="Q22" s="115">
        <f t="shared" si="1"/>
        <v>5217172321</v>
      </c>
      <c r="R22" s="115"/>
    </row>
    <row r="23" spans="1:18" ht="18.75">
      <c r="A23" s="6" t="s">
        <v>37</v>
      </c>
      <c r="C23" s="18">
        <v>1000000</v>
      </c>
      <c r="E23" s="55">
        <v>9821517796</v>
      </c>
      <c r="F23" s="54"/>
      <c r="G23" s="55">
        <v>8047309749</v>
      </c>
      <c r="H23" s="54"/>
      <c r="I23" s="59">
        <f t="shared" si="0"/>
        <v>1774208047</v>
      </c>
      <c r="K23" s="18">
        <v>1000000</v>
      </c>
      <c r="M23" s="55">
        <v>9821517796</v>
      </c>
      <c r="N23" s="54"/>
      <c r="O23" s="55">
        <v>8047309749</v>
      </c>
      <c r="P23" s="54"/>
      <c r="Q23" s="115">
        <f>M23-O23</f>
        <v>1774208047</v>
      </c>
      <c r="R23" s="115"/>
    </row>
    <row r="24" spans="1:18" ht="18.75">
      <c r="A24" s="6" t="s">
        <v>30</v>
      </c>
      <c r="C24" s="18">
        <v>50000</v>
      </c>
      <c r="E24" s="55">
        <v>1574849525</v>
      </c>
      <c r="F24" s="54"/>
      <c r="G24" s="55">
        <v>1706704400</v>
      </c>
      <c r="H24" s="54"/>
      <c r="I24" s="59">
        <f t="shared" si="0"/>
        <v>-131854875</v>
      </c>
      <c r="K24" s="18">
        <v>50000</v>
      </c>
      <c r="M24" s="55">
        <v>1574849525</v>
      </c>
      <c r="N24" s="54"/>
      <c r="O24" s="55">
        <v>1706704400</v>
      </c>
      <c r="P24" s="54"/>
      <c r="Q24" s="115">
        <f t="shared" si="1"/>
        <v>-131854875</v>
      </c>
      <c r="R24" s="115"/>
    </row>
    <row r="25" spans="1:18" ht="18.75">
      <c r="A25" s="6" t="s">
        <v>24</v>
      </c>
      <c r="C25" s="18">
        <v>11334000</v>
      </c>
      <c r="E25" s="55">
        <v>17448609369</v>
      </c>
      <c r="F25" s="54"/>
      <c r="G25" s="55">
        <v>16610915344</v>
      </c>
      <c r="H25" s="54"/>
      <c r="I25" s="59">
        <f t="shared" si="0"/>
        <v>837694025</v>
      </c>
      <c r="K25" s="18">
        <v>11334000</v>
      </c>
      <c r="M25" s="55">
        <v>17448609369</v>
      </c>
      <c r="N25" s="54"/>
      <c r="O25" s="55">
        <v>16610915344</v>
      </c>
      <c r="P25" s="54"/>
      <c r="Q25" s="115">
        <f t="shared" si="1"/>
        <v>837694025</v>
      </c>
      <c r="R25" s="115"/>
    </row>
    <row r="26" spans="1:18" ht="18.75">
      <c r="A26" s="6" t="s">
        <v>23</v>
      </c>
      <c r="C26" s="18">
        <v>10000000</v>
      </c>
      <c r="E26" s="55">
        <v>6677977250</v>
      </c>
      <c r="F26" s="54"/>
      <c r="G26" s="55">
        <v>6618440875</v>
      </c>
      <c r="H26" s="54"/>
      <c r="I26" s="59">
        <f t="shared" si="0"/>
        <v>59536375</v>
      </c>
      <c r="K26" s="18">
        <v>10000000</v>
      </c>
      <c r="M26" s="55">
        <v>6677977250</v>
      </c>
      <c r="N26" s="54"/>
      <c r="O26" s="55">
        <v>6618440875</v>
      </c>
      <c r="P26" s="54"/>
      <c r="Q26" s="115">
        <f t="shared" si="1"/>
        <v>59536375</v>
      </c>
      <c r="R26" s="115"/>
    </row>
    <row r="27" spans="1:18" ht="18.75">
      <c r="A27" s="13" t="s">
        <v>55</v>
      </c>
      <c r="C27" s="22">
        <v>250000</v>
      </c>
      <c r="E27" s="56">
        <v>3336507889</v>
      </c>
      <c r="F27" s="54"/>
      <c r="G27" s="56">
        <v>3316662470</v>
      </c>
      <c r="H27" s="54"/>
      <c r="I27" s="59">
        <f t="shared" si="0"/>
        <v>19845419</v>
      </c>
      <c r="K27" s="22">
        <v>250000</v>
      </c>
      <c r="M27" s="56">
        <v>3336507889</v>
      </c>
      <c r="N27" s="54"/>
      <c r="O27" s="56">
        <v>3316662470</v>
      </c>
      <c r="P27" s="54"/>
      <c r="Q27" s="115">
        <f t="shared" si="1"/>
        <v>19845419</v>
      </c>
      <c r="R27" s="115"/>
    </row>
    <row r="28" spans="1:18" s="15" customFormat="1" ht="21">
      <c r="A28" s="30"/>
      <c r="B28" s="50"/>
      <c r="C28" s="51"/>
      <c r="E28" s="57">
        <f>SUM(E8:E27)</f>
        <v>133722494066</v>
      </c>
      <c r="F28" s="58"/>
      <c r="G28" s="57">
        <f>SUM(G8:G27)</f>
        <v>122057943300</v>
      </c>
      <c r="H28" s="58"/>
      <c r="I28" s="60">
        <f>SUM(I8:I27)</f>
        <v>11664550766</v>
      </c>
      <c r="K28" s="21"/>
      <c r="M28" s="57">
        <f>SUM(M8:M27)</f>
        <v>133722494066</v>
      </c>
      <c r="N28" s="58"/>
      <c r="O28" s="57">
        <f>SUM(O8:O27)</f>
        <v>122057943300</v>
      </c>
      <c r="P28" s="58"/>
      <c r="Q28" s="116">
        <f>SUM(Q8:R27)</f>
        <v>11664550766</v>
      </c>
      <c r="R28" s="116"/>
    </row>
    <row r="30" spans="1:18">
      <c r="E30" s="43"/>
      <c r="F30" s="43"/>
      <c r="G30" s="43"/>
      <c r="H30" s="43"/>
      <c r="I30" s="43"/>
      <c r="J30" s="43"/>
      <c r="K30" s="43"/>
      <c r="L30" s="43"/>
      <c r="M30" s="35"/>
      <c r="N30" s="35"/>
      <c r="O30" s="35"/>
      <c r="P30" s="35"/>
      <c r="Q30" s="35"/>
    </row>
    <row r="31" spans="1:18">
      <c r="E31" s="43"/>
      <c r="F31" s="43"/>
      <c r="G31" s="43"/>
      <c r="H31" s="43"/>
      <c r="I31" s="43"/>
      <c r="J31" s="43"/>
      <c r="K31" s="43"/>
      <c r="L31" s="43"/>
      <c r="M31" s="35"/>
      <c r="N31" s="35"/>
      <c r="O31" s="35"/>
      <c r="P31" s="35"/>
      <c r="Q31" s="36">
        <v>12706274351</v>
      </c>
    </row>
    <row r="32" spans="1:18">
      <c r="E32" s="43"/>
      <c r="F32" s="43"/>
      <c r="G32" s="43"/>
      <c r="H32" s="43"/>
      <c r="I32" s="43"/>
      <c r="J32" s="43"/>
      <c r="K32" s="43"/>
      <c r="L32" s="43"/>
      <c r="M32" s="35"/>
      <c r="N32" s="35"/>
      <c r="O32" s="35"/>
      <c r="P32" s="35"/>
      <c r="Q32" s="36">
        <f>Q31-Q28</f>
        <v>1041723585</v>
      </c>
    </row>
    <row r="33" spans="5:17">
      <c r="E33" s="43"/>
      <c r="F33" s="43"/>
      <c r="G33" s="43"/>
      <c r="H33" s="43"/>
      <c r="I33" s="43"/>
      <c r="J33" s="43"/>
      <c r="K33" s="43"/>
      <c r="L33" s="43"/>
      <c r="M33" s="36">
        <v>134764217651</v>
      </c>
      <c r="N33" s="35"/>
      <c r="O33" s="35"/>
      <c r="P33" s="35"/>
      <c r="Q33" s="35"/>
    </row>
    <row r="34" spans="5:17">
      <c r="E34" s="43"/>
      <c r="F34" s="43"/>
      <c r="G34" s="43"/>
      <c r="H34" s="43"/>
      <c r="I34" s="43"/>
      <c r="J34" s="43"/>
      <c r="K34" s="43"/>
      <c r="L34" s="43"/>
      <c r="M34" s="36">
        <v>367902491</v>
      </c>
      <c r="N34" s="35"/>
      <c r="O34" s="36">
        <v>122057943300</v>
      </c>
      <c r="P34" s="35"/>
      <c r="Q34" s="36">
        <v>11664550766</v>
      </c>
    </row>
    <row r="35" spans="5:17">
      <c r="E35" s="43"/>
      <c r="F35" s="43"/>
      <c r="G35" s="43"/>
      <c r="H35" s="43"/>
      <c r="I35" s="43"/>
      <c r="J35" s="43"/>
      <c r="K35" s="43"/>
      <c r="L35" s="43"/>
      <c r="M35" s="36">
        <v>673821094</v>
      </c>
      <c r="N35" s="35"/>
      <c r="O35" s="35"/>
      <c r="P35" s="35"/>
      <c r="Q35" s="35"/>
    </row>
    <row r="36" spans="5:17">
      <c r="E36" s="43"/>
      <c r="F36" s="43"/>
      <c r="G36" s="43"/>
      <c r="H36" s="43"/>
      <c r="I36" s="43"/>
      <c r="J36" s="43"/>
      <c r="K36" s="43"/>
      <c r="L36" s="43"/>
      <c r="M36" s="36">
        <f>M33-M34-M35</f>
        <v>133722494066</v>
      </c>
      <c r="N36" s="35"/>
      <c r="O36" s="35"/>
      <c r="P36" s="35"/>
      <c r="Q36" s="35"/>
    </row>
    <row r="37" spans="5:17">
      <c r="E37" s="43"/>
      <c r="F37" s="43"/>
      <c r="G37" s="43"/>
      <c r="H37" s="43"/>
      <c r="I37" s="43"/>
      <c r="J37" s="43"/>
      <c r="K37" s="43"/>
      <c r="L37" s="43"/>
      <c r="M37" s="35"/>
      <c r="N37" s="35"/>
      <c r="O37" s="35"/>
      <c r="P37" s="35"/>
      <c r="Q37" s="61">
        <f>Q28-Q34</f>
        <v>0</v>
      </c>
    </row>
    <row r="38" spans="5:17">
      <c r="E38" s="43"/>
      <c r="F38" s="43"/>
      <c r="G38" s="43"/>
      <c r="H38" s="43"/>
      <c r="I38" s="43"/>
      <c r="J38" s="43"/>
      <c r="K38" s="43"/>
      <c r="L38" s="43"/>
      <c r="M38" s="61">
        <f>M28-M36</f>
        <v>0</v>
      </c>
      <c r="N38" s="35"/>
      <c r="O38" s="61">
        <f>O28-O34</f>
        <v>0</v>
      </c>
      <c r="P38" s="35"/>
      <c r="Q38" s="35"/>
    </row>
    <row r="39" spans="5:17">
      <c r="E39" s="43"/>
      <c r="F39" s="43"/>
      <c r="G39" s="43"/>
      <c r="H39" s="43"/>
      <c r="I39" s="43"/>
      <c r="J39" s="43"/>
      <c r="K39" s="43"/>
      <c r="L39" s="43"/>
      <c r="M39" s="35"/>
      <c r="N39" s="35"/>
      <c r="O39" s="35"/>
      <c r="P39" s="35"/>
      <c r="Q39" s="35"/>
    </row>
    <row r="40" spans="5:17">
      <c r="E40" s="43"/>
      <c r="F40" s="43"/>
      <c r="G40" s="43"/>
      <c r="H40" s="43"/>
      <c r="I40" s="43"/>
      <c r="J40" s="43"/>
      <c r="K40" s="43"/>
      <c r="L40" s="43"/>
      <c r="M40" s="35"/>
      <c r="N40" s="35"/>
      <c r="O40" s="35"/>
      <c r="P40" s="35"/>
      <c r="Q40" s="35"/>
    </row>
    <row r="41" spans="5:17">
      <c r="E41" s="43"/>
      <c r="F41" s="43"/>
      <c r="G41" s="43"/>
      <c r="H41" s="43"/>
      <c r="I41" s="43"/>
      <c r="J41" s="43"/>
      <c r="K41" s="43"/>
      <c r="L41" s="43"/>
      <c r="M41" s="35"/>
      <c r="N41" s="35"/>
      <c r="O41" s="35"/>
      <c r="P41" s="35"/>
      <c r="Q41" s="35"/>
    </row>
    <row r="42" spans="5:17">
      <c r="E42" s="43"/>
      <c r="F42" s="43"/>
      <c r="G42" s="43"/>
      <c r="H42" s="43"/>
      <c r="I42" s="43"/>
      <c r="J42" s="43"/>
      <c r="K42" s="43"/>
      <c r="L42" s="43"/>
      <c r="M42" s="35"/>
      <c r="N42" s="35"/>
      <c r="O42" s="35"/>
      <c r="P42" s="35"/>
      <c r="Q42" s="35"/>
    </row>
    <row r="43" spans="5:17">
      <c r="E43" s="43"/>
      <c r="F43" s="43"/>
      <c r="G43" s="43"/>
      <c r="H43" s="43"/>
      <c r="I43" s="43"/>
      <c r="J43" s="43"/>
      <c r="K43" s="43"/>
      <c r="L43" s="43"/>
      <c r="M43" s="35"/>
      <c r="N43" s="35"/>
      <c r="O43" s="35"/>
      <c r="P43" s="35"/>
      <c r="Q43" s="35"/>
    </row>
    <row r="44" spans="5:17"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</row>
    <row r="45" spans="5:17"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</row>
    <row r="46" spans="5:17"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</row>
  </sheetData>
  <mergeCells count="29">
    <mergeCell ref="Q28:R28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108"/>
  <sheetViews>
    <sheetView rightToLeft="1" zoomScaleNormal="100" workbookViewId="0">
      <selection activeCell="R81" sqref="R81"/>
    </sheetView>
  </sheetViews>
  <sheetFormatPr defaultRowHeight="12.75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2.85546875" bestFit="1" customWidth="1"/>
    <col min="7" max="7" width="1.28515625" customWidth="1"/>
    <col min="8" max="8" width="18.7109375" bestFit="1" customWidth="1"/>
    <col min="9" max="9" width="1.28515625" customWidth="1"/>
    <col min="10" max="10" width="20.28515625" bestFit="1" customWidth="1"/>
    <col min="11" max="11" width="1.28515625" customWidth="1"/>
    <col min="12" max="12" width="11.42578125" bestFit="1" customWidth="1"/>
    <col min="13" max="13" width="1.28515625" customWidth="1"/>
    <col min="14" max="14" width="16.140625" bestFit="1" customWidth="1"/>
    <col min="15" max="15" width="1.28515625" customWidth="1"/>
    <col min="16" max="16" width="13.140625" bestFit="1" customWidth="1"/>
    <col min="17" max="17" width="1.28515625" customWidth="1"/>
    <col min="18" max="18" width="16.7109375" bestFit="1" customWidth="1"/>
    <col min="19" max="19" width="1.28515625" customWidth="1"/>
    <col min="20" max="20" width="12.7109375" bestFit="1" customWidth="1"/>
    <col min="21" max="21" width="1.28515625" customWidth="1"/>
    <col min="22" max="22" width="16.140625" bestFit="1" customWidth="1"/>
    <col min="23" max="23" width="1.28515625" customWidth="1"/>
    <col min="24" max="24" width="17.85546875" bestFit="1" customWidth="1"/>
    <col min="25" max="25" width="1.28515625" customWidth="1"/>
    <col min="26" max="26" width="20.28515625" bestFit="1" customWidth="1"/>
    <col min="27" max="27" width="1.28515625" customWidth="1"/>
    <col min="28" max="28" width="18.28515625" bestFit="1" customWidth="1"/>
    <col min="29" max="29" width="0.28515625" customWidth="1"/>
    <col min="32" max="32" width="16.42578125" bestFit="1" customWidth="1"/>
  </cols>
  <sheetData>
    <row r="1" spans="1:32" ht="25.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</row>
    <row r="2" spans="1:32" ht="25.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</row>
    <row r="3" spans="1:32" ht="25.5">
      <c r="A3" s="92" t="s">
        <v>217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</row>
    <row r="4" spans="1:32" ht="24">
      <c r="A4" s="1" t="s">
        <v>3</v>
      </c>
      <c r="B4" s="94" t="s">
        <v>4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</row>
    <row r="5" spans="1:32" ht="24">
      <c r="A5" s="94" t="s">
        <v>5</v>
      </c>
      <c r="B5" s="94"/>
      <c r="C5" s="94" t="s">
        <v>6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</row>
    <row r="6" spans="1:32" ht="21">
      <c r="F6" s="95" t="s">
        <v>7</v>
      </c>
      <c r="G6" s="95"/>
      <c r="H6" s="95"/>
      <c r="I6" s="95"/>
      <c r="J6" s="95"/>
      <c r="L6" s="95" t="s">
        <v>8</v>
      </c>
      <c r="M6" s="95"/>
      <c r="N6" s="95"/>
      <c r="O6" s="95"/>
      <c r="P6" s="95"/>
      <c r="Q6" s="95"/>
      <c r="R6" s="95"/>
      <c r="T6" s="95" t="s">
        <v>9</v>
      </c>
      <c r="U6" s="95"/>
      <c r="V6" s="95"/>
      <c r="W6" s="95"/>
      <c r="X6" s="95"/>
      <c r="Y6" s="95"/>
      <c r="Z6" s="95"/>
      <c r="AA6" s="95"/>
      <c r="AB6" s="95"/>
    </row>
    <row r="7" spans="1:32" ht="21">
      <c r="F7" s="3"/>
      <c r="G7" s="3"/>
      <c r="H7" s="3"/>
      <c r="I7" s="3"/>
      <c r="J7" s="3"/>
      <c r="L7" s="96" t="s">
        <v>10</v>
      </c>
      <c r="M7" s="96"/>
      <c r="N7" s="96"/>
      <c r="O7" s="3"/>
      <c r="P7" s="96" t="s">
        <v>11</v>
      </c>
      <c r="Q7" s="96"/>
      <c r="R7" s="96"/>
      <c r="T7" s="3"/>
      <c r="U7" s="3"/>
      <c r="V7" s="3"/>
      <c r="W7" s="3"/>
      <c r="X7" s="3"/>
      <c r="Y7" s="3"/>
      <c r="Z7" s="3"/>
      <c r="AA7" s="3"/>
      <c r="AB7" s="3"/>
    </row>
    <row r="8" spans="1:32" ht="21">
      <c r="A8" s="97"/>
      <c r="B8" s="97"/>
      <c r="C8" s="97"/>
      <c r="E8" s="95" t="s">
        <v>12</v>
      </c>
      <c r="F8" s="95"/>
      <c r="H8" s="2" t="s">
        <v>13</v>
      </c>
      <c r="J8" s="2" t="s">
        <v>14</v>
      </c>
      <c r="L8" s="4" t="s">
        <v>12</v>
      </c>
      <c r="M8" s="3"/>
      <c r="N8" s="4" t="s">
        <v>13</v>
      </c>
      <c r="P8" s="4" t="s">
        <v>12</v>
      </c>
      <c r="Q8" s="3"/>
      <c r="R8" s="4" t="s">
        <v>15</v>
      </c>
      <c r="T8" s="2" t="s">
        <v>12</v>
      </c>
      <c r="U8" s="25"/>
      <c r="V8" s="2" t="s">
        <v>16</v>
      </c>
      <c r="X8" s="2" t="s">
        <v>13</v>
      </c>
      <c r="Z8" s="2" t="s">
        <v>14</v>
      </c>
      <c r="AB8" s="31" t="s">
        <v>17</v>
      </c>
    </row>
    <row r="9" spans="1:32" ht="18.75">
      <c r="A9" s="98" t="s">
        <v>18</v>
      </c>
      <c r="B9" s="98"/>
      <c r="C9" s="98"/>
      <c r="E9" s="99">
        <v>1800000</v>
      </c>
      <c r="F9" s="99"/>
      <c r="H9" s="5">
        <v>19638207270</v>
      </c>
      <c r="J9" s="5">
        <v>19700528580</v>
      </c>
      <c r="L9" s="23">
        <v>0</v>
      </c>
      <c r="N9" s="23">
        <v>0</v>
      </c>
      <c r="P9" s="23">
        <v>0</v>
      </c>
      <c r="R9" s="23">
        <v>0</v>
      </c>
      <c r="T9" s="27">
        <v>1800000</v>
      </c>
      <c r="U9" s="25"/>
      <c r="V9" s="27">
        <v>11090</v>
      </c>
      <c r="X9" s="5">
        <f>H9+N9-R9</f>
        <v>19638207270</v>
      </c>
      <c r="Z9" s="5">
        <v>19807693740</v>
      </c>
      <c r="AB9" s="39">
        <f>Z9/$AF$9</f>
        <v>1.5978817548533353E-2</v>
      </c>
      <c r="AF9" s="36">
        <v>1239621998301</v>
      </c>
    </row>
    <row r="10" spans="1:32" ht="18.75">
      <c r="A10" s="100" t="s">
        <v>19</v>
      </c>
      <c r="B10" s="100"/>
      <c r="C10" s="100"/>
      <c r="E10" s="101">
        <v>245000</v>
      </c>
      <c r="F10" s="101"/>
      <c r="H10" s="7">
        <v>1788422413</v>
      </c>
      <c r="J10" s="7">
        <v>2377578147</v>
      </c>
      <c r="L10" s="18">
        <v>0</v>
      </c>
      <c r="N10" s="18">
        <v>0</v>
      </c>
      <c r="P10" s="33">
        <v>-245000</v>
      </c>
      <c r="R10" s="7">
        <v>2601632313</v>
      </c>
      <c r="T10" s="28">
        <v>0</v>
      </c>
      <c r="U10" s="25"/>
      <c r="V10" s="28">
        <v>0</v>
      </c>
      <c r="X10" s="18">
        <v>0</v>
      </c>
      <c r="Y10" s="17"/>
      <c r="Z10" s="18">
        <v>0</v>
      </c>
      <c r="AB10" s="39">
        <f t="shared" ref="AB10:AB73" si="0">Z10/$AF$9</f>
        <v>0</v>
      </c>
    </row>
    <row r="11" spans="1:32" ht="18.75">
      <c r="A11" s="100" t="s">
        <v>20</v>
      </c>
      <c r="B11" s="100"/>
      <c r="C11" s="100"/>
      <c r="E11" s="101">
        <v>40000000</v>
      </c>
      <c r="F11" s="101"/>
      <c r="H11" s="7">
        <v>14550352428</v>
      </c>
      <c r="J11" s="7">
        <v>24846440800</v>
      </c>
      <c r="L11" s="18">
        <v>0</v>
      </c>
      <c r="N11" s="18">
        <v>0</v>
      </c>
      <c r="P11" s="33">
        <v>0</v>
      </c>
      <c r="R11" s="18">
        <v>0</v>
      </c>
      <c r="T11" s="28">
        <v>40000000</v>
      </c>
      <c r="U11" s="25"/>
      <c r="V11" s="28">
        <v>612</v>
      </c>
      <c r="X11" s="7">
        <v>14550352428</v>
      </c>
      <c r="Z11" s="7">
        <v>24290769600</v>
      </c>
      <c r="AB11" s="39">
        <f t="shared" si="0"/>
        <v>1.9595303756542254E-2</v>
      </c>
    </row>
    <row r="12" spans="1:32" ht="21.75" customHeight="1">
      <c r="A12" s="100" t="s">
        <v>21</v>
      </c>
      <c r="B12" s="100"/>
      <c r="C12" s="100"/>
      <c r="E12" s="101">
        <v>1769195</v>
      </c>
      <c r="F12" s="101"/>
      <c r="H12" s="7">
        <v>23488547775</v>
      </c>
      <c r="J12" s="7">
        <v>30739139837.601501</v>
      </c>
      <c r="L12" s="18">
        <v>0</v>
      </c>
      <c r="N12" s="18">
        <v>0</v>
      </c>
      <c r="P12" s="33">
        <v>0</v>
      </c>
      <c r="R12" s="18">
        <v>0</v>
      </c>
      <c r="T12" s="28">
        <v>1769195</v>
      </c>
      <c r="U12" s="25"/>
      <c r="V12" s="28">
        <v>17320</v>
      </c>
      <c r="X12" s="7">
        <v>23488547775</v>
      </c>
      <c r="Z12" s="7">
        <v>30405591204.298</v>
      </c>
      <c r="AB12" s="39">
        <f t="shared" si="0"/>
        <v>2.4528115220584394E-2</v>
      </c>
    </row>
    <row r="13" spans="1:32" ht="21.75" customHeight="1">
      <c r="A13" s="100" t="s">
        <v>22</v>
      </c>
      <c r="B13" s="100"/>
      <c r="C13" s="100"/>
      <c r="E13" s="101">
        <v>1750000</v>
      </c>
      <c r="F13" s="101"/>
      <c r="H13" s="7">
        <v>3871011690</v>
      </c>
      <c r="J13" s="7">
        <v>6534346017.5</v>
      </c>
      <c r="L13" s="18">
        <v>0</v>
      </c>
      <c r="N13" s="18">
        <v>0</v>
      </c>
      <c r="P13" s="33">
        <v>-1750000</v>
      </c>
      <c r="R13" s="7">
        <v>6508800489</v>
      </c>
      <c r="T13" s="28">
        <v>0</v>
      </c>
      <c r="U13" s="25"/>
      <c r="V13" s="28">
        <v>0</v>
      </c>
      <c r="X13" s="18">
        <v>0</v>
      </c>
      <c r="Y13" s="17"/>
      <c r="Z13" s="18">
        <v>0</v>
      </c>
      <c r="AB13" s="39">
        <f t="shared" si="0"/>
        <v>0</v>
      </c>
    </row>
    <row r="14" spans="1:32" ht="21.75" customHeight="1">
      <c r="A14" s="100" t="s">
        <v>23</v>
      </c>
      <c r="B14" s="100"/>
      <c r="C14" s="100"/>
      <c r="E14" s="101">
        <v>60000000</v>
      </c>
      <c r="F14" s="101"/>
      <c r="H14" s="7">
        <v>38387674375</v>
      </c>
      <c r="J14" s="7">
        <v>39710645400</v>
      </c>
      <c r="L14" s="18">
        <v>0</v>
      </c>
      <c r="N14" s="18">
        <v>0</v>
      </c>
      <c r="P14" s="33">
        <v>-10000000</v>
      </c>
      <c r="R14" s="7">
        <v>6677977250</v>
      </c>
      <c r="T14" s="28">
        <v>50000000</v>
      </c>
      <c r="U14" s="25"/>
      <c r="V14" s="28">
        <v>671</v>
      </c>
      <c r="X14" s="7">
        <v>31989728625</v>
      </c>
      <c r="Z14" s="7">
        <v>33290658500</v>
      </c>
      <c r="AB14" s="39">
        <f t="shared" si="0"/>
        <v>2.6855491872221918E-2</v>
      </c>
    </row>
    <row r="15" spans="1:32" ht="21.75" customHeight="1">
      <c r="A15" s="100" t="s">
        <v>24</v>
      </c>
      <c r="B15" s="100"/>
      <c r="C15" s="100"/>
      <c r="E15" s="101">
        <v>38000000</v>
      </c>
      <c r="F15" s="101"/>
      <c r="H15" s="7">
        <v>24116507714</v>
      </c>
      <c r="J15" s="7">
        <v>55692146020</v>
      </c>
      <c r="L15" s="18">
        <v>0</v>
      </c>
      <c r="N15" s="18">
        <v>0</v>
      </c>
      <c r="P15" s="33">
        <v>-11334000</v>
      </c>
      <c r="R15" s="7">
        <v>17448609369</v>
      </c>
      <c r="T15" s="28">
        <v>26666000</v>
      </c>
      <c r="U15" s="25"/>
      <c r="V15" s="28">
        <v>1474</v>
      </c>
      <c r="X15" s="7">
        <v>16923441966</v>
      </c>
      <c r="Z15" s="7">
        <v>39001851062.68</v>
      </c>
      <c r="AB15" s="39">
        <f t="shared" si="0"/>
        <v>3.1462696786710077E-2</v>
      </c>
    </row>
    <row r="16" spans="1:32" ht="21.75" customHeight="1">
      <c r="A16" s="100" t="s">
        <v>25</v>
      </c>
      <c r="B16" s="100"/>
      <c r="C16" s="100"/>
      <c r="E16" s="101">
        <v>7000000</v>
      </c>
      <c r="F16" s="101"/>
      <c r="H16" s="7">
        <v>13377999733</v>
      </c>
      <c r="J16" s="7">
        <v>33979293880</v>
      </c>
      <c r="L16" s="18">
        <v>0</v>
      </c>
      <c r="N16" s="18">
        <v>0</v>
      </c>
      <c r="P16" s="33">
        <v>0</v>
      </c>
      <c r="R16" s="18">
        <v>0</v>
      </c>
      <c r="T16" s="28">
        <v>16483819</v>
      </c>
      <c r="U16" s="25"/>
      <c r="V16" s="28">
        <v>2234</v>
      </c>
      <c r="X16" s="7">
        <v>13377999733</v>
      </c>
      <c r="Z16" s="7">
        <v>36540195542.776398</v>
      </c>
      <c r="AB16" s="39">
        <f t="shared" si="0"/>
        <v>2.9476885367360071E-2</v>
      </c>
    </row>
    <row r="17" spans="1:28" ht="21.75" customHeight="1">
      <c r="A17" s="100" t="s">
        <v>26</v>
      </c>
      <c r="B17" s="100"/>
      <c r="C17" s="100"/>
      <c r="E17" s="101">
        <v>426720</v>
      </c>
      <c r="F17" s="101"/>
      <c r="H17" s="7">
        <v>619940930</v>
      </c>
      <c r="J17" s="7">
        <v>955662222.58080006</v>
      </c>
      <c r="L17" s="18">
        <v>0</v>
      </c>
      <c r="N17" s="18">
        <v>0</v>
      </c>
      <c r="P17" s="33">
        <v>0</v>
      </c>
      <c r="R17" s="18">
        <v>0</v>
      </c>
      <c r="T17" s="28">
        <v>426720</v>
      </c>
      <c r="U17" s="25"/>
      <c r="V17" s="28">
        <v>2033</v>
      </c>
      <c r="X17" s="7">
        <v>619940930</v>
      </c>
      <c r="Z17" s="7">
        <v>860815816.79519999</v>
      </c>
      <c r="AB17" s="39">
        <f t="shared" si="0"/>
        <v>6.9441799030270205E-4</v>
      </c>
    </row>
    <row r="18" spans="1:28" ht="21.75" customHeight="1">
      <c r="A18" s="100" t="s">
        <v>27</v>
      </c>
      <c r="B18" s="100"/>
      <c r="C18" s="100"/>
      <c r="E18" s="101">
        <v>1891700</v>
      </c>
      <c r="F18" s="101"/>
      <c r="H18" s="7">
        <v>6613179564</v>
      </c>
      <c r="J18" s="7">
        <v>5895899356.4189997</v>
      </c>
      <c r="L18" s="18">
        <v>0</v>
      </c>
      <c r="N18" s="18">
        <v>0</v>
      </c>
      <c r="P18" s="33">
        <v>0</v>
      </c>
      <c r="R18" s="18">
        <v>0</v>
      </c>
      <c r="T18" s="28">
        <v>1891700</v>
      </c>
      <c r="U18" s="25"/>
      <c r="V18" s="28">
        <v>2597</v>
      </c>
      <c r="X18" s="7">
        <v>6613179564</v>
      </c>
      <c r="Z18" s="7">
        <v>4874769381.9230003</v>
      </c>
      <c r="AB18" s="39">
        <f t="shared" si="0"/>
        <v>3.9324644033457432E-3</v>
      </c>
    </row>
    <row r="19" spans="1:28" ht="21.75" customHeight="1">
      <c r="A19" s="100" t="s">
        <v>28</v>
      </c>
      <c r="B19" s="100"/>
      <c r="C19" s="100"/>
      <c r="E19" s="101">
        <v>10363636</v>
      </c>
      <c r="F19" s="101"/>
      <c r="H19" s="7">
        <v>35190301246</v>
      </c>
      <c r="J19" s="7">
        <v>49484322750.980598</v>
      </c>
      <c r="L19" s="18">
        <v>0</v>
      </c>
      <c r="N19" s="18">
        <v>0</v>
      </c>
      <c r="P19" s="33">
        <v>0</v>
      </c>
      <c r="R19" s="18">
        <v>0</v>
      </c>
      <c r="T19" s="28">
        <v>10363636</v>
      </c>
      <c r="U19" s="25"/>
      <c r="V19" s="28">
        <v>5790</v>
      </c>
      <c r="X19" s="7">
        <v>35190301246</v>
      </c>
      <c r="Z19" s="7">
        <v>59541610292.638802</v>
      </c>
      <c r="AB19" s="39">
        <f t="shared" si="0"/>
        <v>4.8032069755332904E-2</v>
      </c>
    </row>
    <row r="20" spans="1:28" ht="21.75" customHeight="1">
      <c r="A20" s="100" t="s">
        <v>29</v>
      </c>
      <c r="B20" s="100"/>
      <c r="C20" s="100"/>
      <c r="E20" s="101">
        <v>3000000</v>
      </c>
      <c r="F20" s="101"/>
      <c r="H20" s="7">
        <v>10524785447</v>
      </c>
      <c r="J20" s="7">
        <v>18515758200</v>
      </c>
      <c r="L20" s="18">
        <v>1000000</v>
      </c>
      <c r="N20" s="7">
        <v>7610219720</v>
      </c>
      <c r="P20" s="33">
        <v>-1000000</v>
      </c>
      <c r="R20" s="7">
        <v>7966511560</v>
      </c>
      <c r="T20" s="28">
        <v>3000000</v>
      </c>
      <c r="U20" s="25"/>
      <c r="V20" s="28">
        <v>8110</v>
      </c>
      <c r="X20" s="7">
        <v>13601253875</v>
      </c>
      <c r="Z20" s="7">
        <v>24141929100</v>
      </c>
      <c r="AB20" s="39">
        <f t="shared" si="0"/>
        <v>1.9475234493328147E-2</v>
      </c>
    </row>
    <row r="21" spans="1:28" ht="21.75" customHeight="1">
      <c r="A21" s="100" t="s">
        <v>30</v>
      </c>
      <c r="B21" s="100"/>
      <c r="C21" s="100"/>
      <c r="E21" s="101">
        <v>50000</v>
      </c>
      <c r="F21" s="101"/>
      <c r="H21" s="7">
        <v>1398768925</v>
      </c>
      <c r="J21" s="7">
        <v>1706704400</v>
      </c>
      <c r="L21" s="18">
        <v>0</v>
      </c>
      <c r="N21" s="18">
        <v>0</v>
      </c>
      <c r="P21" s="33">
        <v>-50000</v>
      </c>
      <c r="R21" s="7">
        <v>1574849525</v>
      </c>
      <c r="T21" s="28">
        <v>0</v>
      </c>
      <c r="U21" s="25"/>
      <c r="V21" s="28">
        <v>0</v>
      </c>
      <c r="X21" s="18">
        <v>0</v>
      </c>
      <c r="Y21" s="17"/>
      <c r="Z21" s="18">
        <v>0</v>
      </c>
      <c r="AB21" s="39">
        <f t="shared" si="0"/>
        <v>0</v>
      </c>
    </row>
    <row r="22" spans="1:28" ht="21.75" customHeight="1">
      <c r="A22" s="100" t="s">
        <v>31</v>
      </c>
      <c r="B22" s="100"/>
      <c r="C22" s="100"/>
      <c r="E22" s="101">
        <v>4000000</v>
      </c>
      <c r="F22" s="101"/>
      <c r="H22" s="7">
        <v>14046504299</v>
      </c>
      <c r="J22" s="7">
        <v>12720901400</v>
      </c>
      <c r="L22" s="18">
        <v>0</v>
      </c>
      <c r="N22" s="18">
        <v>0</v>
      </c>
      <c r="P22" s="33">
        <v>0</v>
      </c>
      <c r="R22" s="18">
        <v>0</v>
      </c>
      <c r="T22" s="28">
        <v>4000000</v>
      </c>
      <c r="U22" s="25"/>
      <c r="V22" s="28">
        <v>3997</v>
      </c>
      <c r="X22" s="7">
        <v>14046504299</v>
      </c>
      <c r="Z22" s="7">
        <v>15864412760</v>
      </c>
      <c r="AB22" s="39">
        <f t="shared" si="0"/>
        <v>1.2797782535114278E-2</v>
      </c>
    </row>
    <row r="23" spans="1:28" ht="21.75" customHeight="1">
      <c r="A23" s="100" t="s">
        <v>32</v>
      </c>
      <c r="B23" s="100"/>
      <c r="C23" s="100"/>
      <c r="E23" s="101">
        <v>50000</v>
      </c>
      <c r="F23" s="101"/>
      <c r="H23" s="7">
        <v>13761258598</v>
      </c>
      <c r="J23" s="7">
        <v>19595347960</v>
      </c>
      <c r="L23" s="18">
        <v>0</v>
      </c>
      <c r="N23" s="18">
        <v>0</v>
      </c>
      <c r="P23" s="33">
        <v>-23227</v>
      </c>
      <c r="R23" s="7">
        <v>14319995278</v>
      </c>
      <c r="T23" s="28">
        <v>26773</v>
      </c>
      <c r="U23" s="25"/>
      <c r="V23" s="28">
        <v>612690</v>
      </c>
      <c r="X23" s="7">
        <v>7368603528</v>
      </c>
      <c r="Z23" s="7">
        <v>16276749933.3699</v>
      </c>
      <c r="AB23" s="39">
        <f t="shared" si="0"/>
        <v>1.3130413913014187E-2</v>
      </c>
    </row>
    <row r="24" spans="1:28" ht="21.75" customHeight="1">
      <c r="A24" s="100" t="s">
        <v>33</v>
      </c>
      <c r="B24" s="100"/>
      <c r="C24" s="100"/>
      <c r="E24" s="101">
        <v>100000</v>
      </c>
      <c r="F24" s="101"/>
      <c r="H24" s="7">
        <v>3709856793</v>
      </c>
      <c r="J24" s="7">
        <v>4467199540</v>
      </c>
      <c r="L24" s="18">
        <v>0</v>
      </c>
      <c r="N24" s="18">
        <v>0</v>
      </c>
      <c r="P24" s="33">
        <v>0</v>
      </c>
      <c r="R24" s="18">
        <v>0</v>
      </c>
      <c r="T24" s="28">
        <v>100000</v>
      </c>
      <c r="U24" s="25"/>
      <c r="V24" s="28">
        <v>68910</v>
      </c>
      <c r="X24" s="7">
        <v>3709856793</v>
      </c>
      <c r="Z24" s="7">
        <v>6837732570</v>
      </c>
      <c r="AB24" s="39">
        <f t="shared" si="0"/>
        <v>5.5159819520560734E-3</v>
      </c>
    </row>
    <row r="25" spans="1:28" ht="21.75" customHeight="1">
      <c r="A25" s="100" t="s">
        <v>34</v>
      </c>
      <c r="B25" s="100"/>
      <c r="C25" s="100"/>
      <c r="E25" s="101">
        <v>100000</v>
      </c>
      <c r="F25" s="101"/>
      <c r="H25" s="7">
        <v>2651405291</v>
      </c>
      <c r="J25" s="7">
        <v>4127843200</v>
      </c>
      <c r="L25" s="18">
        <v>0</v>
      </c>
      <c r="N25" s="18">
        <v>0</v>
      </c>
      <c r="P25" s="33">
        <v>0</v>
      </c>
      <c r="R25" s="18">
        <v>0</v>
      </c>
      <c r="T25" s="28">
        <v>100000</v>
      </c>
      <c r="U25" s="25"/>
      <c r="V25" s="28">
        <v>43100</v>
      </c>
      <c r="X25" s="7">
        <v>2651405291</v>
      </c>
      <c r="Z25" s="7">
        <v>4276683700</v>
      </c>
      <c r="AB25" s="39">
        <f t="shared" si="0"/>
        <v>3.4499901630186728E-3</v>
      </c>
    </row>
    <row r="26" spans="1:28" ht="21.75" customHeight="1">
      <c r="A26" s="100" t="s">
        <v>35</v>
      </c>
      <c r="B26" s="100"/>
      <c r="C26" s="100"/>
      <c r="E26" s="101">
        <v>250000</v>
      </c>
      <c r="F26" s="101"/>
      <c r="H26" s="7">
        <v>11623044150</v>
      </c>
      <c r="J26" s="7">
        <v>24831556750</v>
      </c>
      <c r="L26" s="18">
        <v>0</v>
      </c>
      <c r="N26" s="18">
        <v>0</v>
      </c>
      <c r="P26" s="33">
        <v>0</v>
      </c>
      <c r="R26" s="18">
        <v>0</v>
      </c>
      <c r="T26" s="28">
        <v>250000</v>
      </c>
      <c r="U26" s="25"/>
      <c r="V26" s="28">
        <v>104050</v>
      </c>
      <c r="X26" s="7">
        <v>11623044150</v>
      </c>
      <c r="Z26" s="7">
        <v>25811423375</v>
      </c>
      <c r="AB26" s="39">
        <f t="shared" si="0"/>
        <v>2.0822011395713047E-2</v>
      </c>
    </row>
    <row r="27" spans="1:28" ht="21.75" customHeight="1">
      <c r="A27" s="100" t="s">
        <v>36</v>
      </c>
      <c r="B27" s="100"/>
      <c r="C27" s="100"/>
      <c r="E27" s="101">
        <v>10000000</v>
      </c>
      <c r="F27" s="101"/>
      <c r="H27" s="7">
        <v>11114090286</v>
      </c>
      <c r="J27" s="7">
        <v>18237922591</v>
      </c>
      <c r="L27" s="18">
        <v>0</v>
      </c>
      <c r="N27" s="18">
        <v>0</v>
      </c>
      <c r="P27" s="33">
        <v>0</v>
      </c>
      <c r="R27" s="18">
        <v>0</v>
      </c>
      <c r="T27" s="28">
        <v>10000000</v>
      </c>
      <c r="U27" s="25"/>
      <c r="V27" s="28">
        <v>1667</v>
      </c>
      <c r="X27" s="7">
        <v>11114090286</v>
      </c>
      <c r="Z27" s="7">
        <v>16541140888</v>
      </c>
      <c r="AB27" s="39">
        <f t="shared" si="0"/>
        <v>1.3343697442180716E-2</v>
      </c>
    </row>
    <row r="28" spans="1:28" ht="21.75" customHeight="1">
      <c r="A28" s="100" t="s">
        <v>37</v>
      </c>
      <c r="B28" s="100"/>
      <c r="C28" s="100"/>
      <c r="E28" s="101">
        <v>4000000</v>
      </c>
      <c r="F28" s="101"/>
      <c r="H28" s="7">
        <v>10355874453</v>
      </c>
      <c r="J28" s="7">
        <v>32189238800</v>
      </c>
      <c r="L28" s="18">
        <v>0</v>
      </c>
      <c r="N28" s="18">
        <v>0</v>
      </c>
      <c r="P28" s="33">
        <v>-1000000</v>
      </c>
      <c r="R28" s="7">
        <v>9821517796</v>
      </c>
      <c r="T28" s="28">
        <v>3000000</v>
      </c>
      <c r="U28" s="25"/>
      <c r="V28" s="28">
        <v>9860</v>
      </c>
      <c r="X28" s="7">
        <v>7766905844</v>
      </c>
      <c r="Z28" s="7">
        <v>29351346600</v>
      </c>
      <c r="AB28" s="39">
        <f t="shared" si="0"/>
        <v>2.3677658705821888E-2</v>
      </c>
    </row>
    <row r="29" spans="1:28" ht="21.75" customHeight="1">
      <c r="A29" s="100" t="s">
        <v>38</v>
      </c>
      <c r="B29" s="100"/>
      <c r="C29" s="100"/>
      <c r="E29" s="101">
        <v>400000</v>
      </c>
      <c r="F29" s="101"/>
      <c r="H29" s="7">
        <v>1782852949</v>
      </c>
      <c r="J29" s="7">
        <v>2381448000</v>
      </c>
      <c r="L29" s="18">
        <v>0</v>
      </c>
      <c r="N29" s="18">
        <v>0</v>
      </c>
      <c r="P29" s="33">
        <v>-263271</v>
      </c>
      <c r="R29" s="7">
        <v>1479443227</v>
      </c>
      <c r="T29" s="28">
        <v>136729</v>
      </c>
      <c r="U29" s="25"/>
      <c r="V29" s="28">
        <v>5660</v>
      </c>
      <c r="X29" s="7">
        <v>609419250</v>
      </c>
      <c r="Z29" s="7">
        <v>767904000.13779998</v>
      </c>
      <c r="AB29" s="39">
        <f t="shared" si="0"/>
        <v>6.194662576093948E-4</v>
      </c>
    </row>
    <row r="30" spans="1:28" ht="21.75" customHeight="1">
      <c r="A30" s="100" t="s">
        <v>39</v>
      </c>
      <c r="B30" s="100"/>
      <c r="C30" s="100"/>
      <c r="E30" s="101">
        <v>633</v>
      </c>
      <c r="F30" s="101"/>
      <c r="H30" s="7">
        <v>27043353</v>
      </c>
      <c r="J30" s="7">
        <v>37246739.762999997</v>
      </c>
      <c r="L30" s="18">
        <v>0</v>
      </c>
      <c r="N30" s="18">
        <v>0</v>
      </c>
      <c r="P30" s="33">
        <v>0</v>
      </c>
      <c r="R30" s="18">
        <v>0</v>
      </c>
      <c r="T30" s="28">
        <v>633</v>
      </c>
      <c r="U30" s="25"/>
      <c r="V30" s="28">
        <v>67650</v>
      </c>
      <c r="X30" s="7">
        <v>27043353</v>
      </c>
      <c r="Z30" s="7">
        <v>42491432.461499996</v>
      </c>
      <c r="AB30" s="39">
        <f t="shared" si="0"/>
        <v>3.427773347015289E-5</v>
      </c>
    </row>
    <row r="31" spans="1:28" ht="21.75" customHeight="1">
      <c r="A31" s="100" t="s">
        <v>40</v>
      </c>
      <c r="B31" s="100"/>
      <c r="C31" s="100"/>
      <c r="E31" s="101">
        <v>900000</v>
      </c>
      <c r="F31" s="101"/>
      <c r="H31" s="7">
        <v>2934412033</v>
      </c>
      <c r="J31" s="7">
        <v>4965319080</v>
      </c>
      <c r="L31" s="18">
        <v>0</v>
      </c>
      <c r="N31" s="18">
        <v>0</v>
      </c>
      <c r="P31" s="33">
        <v>0</v>
      </c>
      <c r="R31" s="18">
        <v>0</v>
      </c>
      <c r="T31" s="28">
        <v>900000</v>
      </c>
      <c r="U31" s="25"/>
      <c r="V31" s="28">
        <v>5530</v>
      </c>
      <c r="X31" s="7">
        <v>2934412033</v>
      </c>
      <c r="Z31" s="7">
        <v>4938527790</v>
      </c>
      <c r="AB31" s="39">
        <f t="shared" si="0"/>
        <v>3.9838981534440687E-3</v>
      </c>
    </row>
    <row r="32" spans="1:28" ht="21.75" customHeight="1">
      <c r="A32" s="100" t="s">
        <v>41</v>
      </c>
      <c r="B32" s="100"/>
      <c r="C32" s="100"/>
      <c r="E32" s="101">
        <v>670438</v>
      </c>
      <c r="F32" s="101"/>
      <c r="H32" s="7">
        <v>4197397467</v>
      </c>
      <c r="J32" s="7">
        <v>4922890805.5240002</v>
      </c>
      <c r="L32" s="18">
        <v>0</v>
      </c>
      <c r="N32" s="18">
        <v>0</v>
      </c>
      <c r="P32" s="33">
        <v>0</v>
      </c>
      <c r="R32" s="18">
        <v>0</v>
      </c>
      <c r="T32" s="28">
        <v>670438</v>
      </c>
      <c r="U32" s="25"/>
      <c r="V32" s="28">
        <v>7150</v>
      </c>
      <c r="X32" s="7">
        <v>4197397467</v>
      </c>
      <c r="Z32" s="7">
        <v>4756576926.9589996</v>
      </c>
      <c r="AB32" s="39">
        <f t="shared" si="0"/>
        <v>3.8371188422585793E-3</v>
      </c>
    </row>
    <row r="33" spans="1:28" ht="21.75" customHeight="1">
      <c r="A33" s="100" t="s">
        <v>42</v>
      </c>
      <c r="B33" s="100"/>
      <c r="C33" s="100"/>
      <c r="E33" s="101">
        <v>617383</v>
      </c>
      <c r="F33" s="101"/>
      <c r="H33" s="7">
        <v>1854876906</v>
      </c>
      <c r="J33" s="7">
        <v>612610629.40999997</v>
      </c>
      <c r="L33" s="18">
        <v>0</v>
      </c>
      <c r="N33" s="18">
        <v>0</v>
      </c>
      <c r="P33" s="33">
        <v>0</v>
      </c>
      <c r="R33" s="18">
        <v>0</v>
      </c>
      <c r="T33" s="28">
        <v>617383</v>
      </c>
      <c r="U33" s="25"/>
      <c r="V33" s="28">
        <v>1000</v>
      </c>
      <c r="X33" s="7">
        <v>1854876906</v>
      </c>
      <c r="Z33" s="7">
        <v>612610629.40999997</v>
      </c>
      <c r="AB33" s="39">
        <f t="shared" si="0"/>
        <v>4.9419147953943317E-4</v>
      </c>
    </row>
    <row r="34" spans="1:28" ht="21.75" customHeight="1">
      <c r="A34" s="100" t="s">
        <v>43</v>
      </c>
      <c r="B34" s="100"/>
      <c r="C34" s="100"/>
      <c r="E34" s="101">
        <v>2400000</v>
      </c>
      <c r="F34" s="101"/>
      <c r="H34" s="7">
        <v>30892800000</v>
      </c>
      <c r="J34" s="7">
        <v>44866480320</v>
      </c>
      <c r="L34" s="18">
        <v>0</v>
      </c>
      <c r="N34" s="18">
        <v>0</v>
      </c>
      <c r="P34" s="33">
        <v>0</v>
      </c>
      <c r="R34" s="18">
        <v>0</v>
      </c>
      <c r="T34" s="28">
        <v>2400000</v>
      </c>
      <c r="U34" s="25"/>
      <c r="V34" s="28">
        <v>14880</v>
      </c>
      <c r="X34" s="7">
        <v>30892800000</v>
      </c>
      <c r="Z34" s="7">
        <v>35435946240</v>
      </c>
      <c r="AB34" s="39">
        <f t="shared" si="0"/>
        <v>2.858609018601458E-2</v>
      </c>
    </row>
    <row r="35" spans="1:28" ht="21.75" customHeight="1">
      <c r="A35" s="100" t="s">
        <v>44</v>
      </c>
      <c r="B35" s="100"/>
      <c r="C35" s="100"/>
      <c r="E35" s="101">
        <v>650000</v>
      </c>
      <c r="F35" s="101"/>
      <c r="H35" s="7">
        <v>20168699200</v>
      </c>
      <c r="J35" s="7">
        <v>31249062975</v>
      </c>
      <c r="L35" s="18">
        <v>0</v>
      </c>
      <c r="N35" s="18">
        <v>0</v>
      </c>
      <c r="P35" s="33">
        <v>0</v>
      </c>
      <c r="R35" s="18">
        <v>0</v>
      </c>
      <c r="T35" s="28">
        <v>650000</v>
      </c>
      <c r="U35" s="25"/>
      <c r="V35" s="28">
        <v>50150</v>
      </c>
      <c r="X35" s="7">
        <v>20168699200</v>
      </c>
      <c r="Z35" s="7">
        <v>32345521325</v>
      </c>
      <c r="AB35" s="39">
        <f t="shared" si="0"/>
        <v>2.6093052050812342E-2</v>
      </c>
    </row>
    <row r="36" spans="1:28" ht="21.75" customHeight="1">
      <c r="A36" s="100" t="s">
        <v>45</v>
      </c>
      <c r="B36" s="100"/>
      <c r="C36" s="100"/>
      <c r="E36" s="101">
        <v>595000</v>
      </c>
      <c r="F36" s="101"/>
      <c r="H36" s="7">
        <v>11029405607</v>
      </c>
      <c r="J36" s="7">
        <v>26686109380</v>
      </c>
      <c r="L36" s="18">
        <v>0</v>
      </c>
      <c r="N36" s="18">
        <v>0</v>
      </c>
      <c r="P36" s="33">
        <v>0</v>
      </c>
      <c r="R36" s="18">
        <v>0</v>
      </c>
      <c r="T36" s="28">
        <v>2695000</v>
      </c>
      <c r="U36" s="25"/>
      <c r="V36" s="28">
        <v>10250</v>
      </c>
      <c r="X36" s="7">
        <v>11029405607</v>
      </c>
      <c r="Z36" s="7">
        <v>27410218412.5</v>
      </c>
      <c r="AB36" s="39">
        <f t="shared" si="0"/>
        <v>2.2111755398071243E-2</v>
      </c>
    </row>
    <row r="37" spans="1:28" ht="21.75" customHeight="1">
      <c r="A37" s="100" t="s">
        <v>46</v>
      </c>
      <c r="B37" s="100"/>
      <c r="C37" s="100"/>
      <c r="E37" s="101">
        <v>562500</v>
      </c>
      <c r="F37" s="101"/>
      <c r="H37" s="7">
        <v>4968006854</v>
      </c>
      <c r="J37" s="7">
        <v>5575937231.25</v>
      </c>
      <c r="L37" s="18">
        <v>0</v>
      </c>
      <c r="N37" s="18">
        <v>0</v>
      </c>
      <c r="P37" s="33">
        <v>0</v>
      </c>
      <c r="R37" s="18">
        <v>0</v>
      </c>
      <c r="T37" s="28">
        <v>562500</v>
      </c>
      <c r="U37" s="25"/>
      <c r="V37" s="28">
        <v>9810</v>
      </c>
      <c r="X37" s="7">
        <v>4968006854</v>
      </c>
      <c r="Z37" s="7">
        <v>5475469893.75</v>
      </c>
      <c r="AB37" s="39">
        <f t="shared" si="0"/>
        <v>4.4170480204889593E-3</v>
      </c>
    </row>
    <row r="38" spans="1:28" ht="21.75" customHeight="1">
      <c r="A38" s="100" t="s">
        <v>47</v>
      </c>
      <c r="B38" s="100"/>
      <c r="C38" s="100"/>
      <c r="E38" s="101">
        <v>1200000</v>
      </c>
      <c r="F38" s="101"/>
      <c r="H38" s="7">
        <v>29387285787</v>
      </c>
      <c r="J38" s="7">
        <v>45711894360</v>
      </c>
      <c r="L38" s="18">
        <v>0</v>
      </c>
      <c r="N38" s="18">
        <v>0</v>
      </c>
      <c r="P38" s="33">
        <v>0</v>
      </c>
      <c r="R38" s="18">
        <v>0</v>
      </c>
      <c r="T38" s="28">
        <v>1200000</v>
      </c>
      <c r="U38" s="25"/>
      <c r="V38" s="28">
        <v>43530</v>
      </c>
      <c r="X38" s="7">
        <v>29387285787</v>
      </c>
      <c r="Z38" s="7">
        <v>51832215720</v>
      </c>
      <c r="AB38" s="39">
        <f t="shared" si="0"/>
        <v>4.1812920221680601E-2</v>
      </c>
    </row>
    <row r="39" spans="1:28" ht="21.75" customHeight="1">
      <c r="A39" s="100" t="s">
        <v>48</v>
      </c>
      <c r="B39" s="100"/>
      <c r="C39" s="100"/>
      <c r="E39" s="101">
        <v>1440000</v>
      </c>
      <c r="F39" s="101"/>
      <c r="H39" s="7">
        <v>6037597681</v>
      </c>
      <c r="J39" s="7">
        <v>7687314144</v>
      </c>
      <c r="L39" s="18">
        <v>0</v>
      </c>
      <c r="N39" s="18">
        <v>0</v>
      </c>
      <c r="P39" s="33">
        <v>-1440000</v>
      </c>
      <c r="R39" s="7">
        <v>8020531876</v>
      </c>
      <c r="T39" s="28">
        <v>0</v>
      </c>
      <c r="U39" s="25"/>
      <c r="V39" s="28">
        <v>0</v>
      </c>
      <c r="X39" s="18">
        <v>0</v>
      </c>
      <c r="Y39" s="17"/>
      <c r="Z39" s="18">
        <v>0</v>
      </c>
      <c r="AB39" s="39">
        <f t="shared" si="0"/>
        <v>0</v>
      </c>
    </row>
    <row r="40" spans="1:28" ht="21.75" customHeight="1">
      <c r="A40" s="100" t="s">
        <v>49</v>
      </c>
      <c r="B40" s="100"/>
      <c r="C40" s="100"/>
      <c r="E40" s="101">
        <v>600000</v>
      </c>
      <c r="F40" s="101"/>
      <c r="H40" s="7">
        <v>7875851981</v>
      </c>
      <c r="J40" s="7">
        <v>12633581640</v>
      </c>
      <c r="L40" s="18">
        <v>0</v>
      </c>
      <c r="N40" s="18">
        <v>0</v>
      </c>
      <c r="P40" s="33">
        <v>0</v>
      </c>
      <c r="R40" s="18">
        <v>0</v>
      </c>
      <c r="T40" s="28">
        <v>600000</v>
      </c>
      <c r="U40" s="25"/>
      <c r="V40" s="28">
        <v>24210</v>
      </c>
      <c r="X40" s="7">
        <v>7875851981</v>
      </c>
      <c r="Z40" s="7">
        <v>14413714020</v>
      </c>
      <c r="AB40" s="39">
        <f t="shared" si="0"/>
        <v>1.1627507449654116E-2</v>
      </c>
    </row>
    <row r="41" spans="1:28" ht="21.75" customHeight="1">
      <c r="A41" s="100" t="s">
        <v>50</v>
      </c>
      <c r="B41" s="100"/>
      <c r="C41" s="100"/>
      <c r="E41" s="101">
        <v>200000</v>
      </c>
      <c r="F41" s="101"/>
      <c r="H41" s="7">
        <v>1691568315</v>
      </c>
      <c r="J41" s="7">
        <v>2820031340</v>
      </c>
      <c r="L41" s="18">
        <v>0</v>
      </c>
      <c r="N41" s="18">
        <v>0</v>
      </c>
      <c r="P41" s="33">
        <v>0</v>
      </c>
      <c r="R41" s="18">
        <v>0</v>
      </c>
      <c r="T41" s="28">
        <v>200000</v>
      </c>
      <c r="U41" s="25"/>
      <c r="V41" s="28">
        <v>16750</v>
      </c>
      <c r="X41" s="7">
        <v>1691568315</v>
      </c>
      <c r="Z41" s="7">
        <v>3324104500</v>
      </c>
      <c r="AB41" s="39">
        <f t="shared" si="0"/>
        <v>2.6815468784483886E-3</v>
      </c>
    </row>
    <row r="42" spans="1:28" ht="21.75" customHeight="1">
      <c r="A42" s="100" t="s">
        <v>51</v>
      </c>
      <c r="B42" s="100"/>
      <c r="C42" s="100"/>
      <c r="E42" s="101">
        <v>1000000</v>
      </c>
      <c r="F42" s="101"/>
      <c r="H42" s="7">
        <v>5765170532</v>
      </c>
      <c r="J42" s="7">
        <v>4559480650</v>
      </c>
      <c r="L42" s="18">
        <v>0</v>
      </c>
      <c r="N42" s="18">
        <v>0</v>
      </c>
      <c r="P42" s="33">
        <v>0</v>
      </c>
      <c r="R42" s="18">
        <v>0</v>
      </c>
      <c r="T42" s="28">
        <v>1000000</v>
      </c>
      <c r="U42" s="25"/>
      <c r="V42" s="28">
        <v>3918</v>
      </c>
      <c r="X42" s="7">
        <v>5765170532</v>
      </c>
      <c r="Z42" s="7">
        <v>3887713860</v>
      </c>
      <c r="AB42" s="39">
        <f t="shared" si="0"/>
        <v>3.1362091551524734E-3</v>
      </c>
    </row>
    <row r="43" spans="1:28" ht="21.75" customHeight="1">
      <c r="A43" s="100" t="s">
        <v>52</v>
      </c>
      <c r="B43" s="100"/>
      <c r="C43" s="100"/>
      <c r="E43" s="101">
        <v>1200000</v>
      </c>
      <c r="F43" s="101"/>
      <c r="H43" s="7">
        <v>12046928609</v>
      </c>
      <c r="J43" s="7">
        <v>10645072560</v>
      </c>
      <c r="L43" s="18">
        <v>0</v>
      </c>
      <c r="N43" s="18">
        <v>0</v>
      </c>
      <c r="P43" s="33">
        <v>0</v>
      </c>
      <c r="R43" s="18">
        <v>0</v>
      </c>
      <c r="T43" s="28">
        <v>1200000</v>
      </c>
      <c r="U43" s="25"/>
      <c r="V43" s="28">
        <v>8540</v>
      </c>
      <c r="X43" s="7">
        <v>12046928609</v>
      </c>
      <c r="Z43" s="7">
        <v>10168782960</v>
      </c>
      <c r="AB43" s="39">
        <f t="shared" si="0"/>
        <v>8.2031320627877873E-3</v>
      </c>
    </row>
    <row r="44" spans="1:28" ht="21.75" customHeight="1">
      <c r="A44" s="100" t="s">
        <v>53</v>
      </c>
      <c r="B44" s="100"/>
      <c r="C44" s="100"/>
      <c r="E44" s="101">
        <v>200000</v>
      </c>
      <c r="F44" s="101"/>
      <c r="H44" s="7">
        <v>6928423606</v>
      </c>
      <c r="J44" s="7">
        <v>7612695440</v>
      </c>
      <c r="L44" s="18">
        <v>0</v>
      </c>
      <c r="N44" s="18">
        <v>0</v>
      </c>
      <c r="P44" s="33">
        <v>0</v>
      </c>
      <c r="R44" s="18">
        <v>0</v>
      </c>
      <c r="T44" s="28">
        <v>200000</v>
      </c>
      <c r="U44" s="25"/>
      <c r="V44" s="28">
        <v>36620</v>
      </c>
      <c r="X44" s="7">
        <v>6928423606</v>
      </c>
      <c r="Z44" s="7">
        <v>7267385480</v>
      </c>
      <c r="AB44" s="39">
        <f t="shared" si="0"/>
        <v>5.8625818918674613E-3</v>
      </c>
    </row>
    <row r="45" spans="1:28" ht="21.75" customHeight="1">
      <c r="A45" s="100" t="s">
        <v>54</v>
      </c>
      <c r="B45" s="100"/>
      <c r="C45" s="100"/>
      <c r="E45" s="101">
        <v>693476</v>
      </c>
      <c r="F45" s="101"/>
      <c r="H45" s="7">
        <v>15717175845</v>
      </c>
      <c r="J45" s="7">
        <v>21675636061.380001</v>
      </c>
      <c r="L45" s="18">
        <v>0</v>
      </c>
      <c r="N45" s="18">
        <v>0</v>
      </c>
      <c r="P45" s="33">
        <v>-193476</v>
      </c>
      <c r="R45" s="7">
        <v>6930493613</v>
      </c>
      <c r="T45" s="28">
        <v>500000</v>
      </c>
      <c r="U45" s="25"/>
      <c r="V45" s="28">
        <v>36100</v>
      </c>
      <c r="X45" s="7">
        <v>11332169998</v>
      </c>
      <c r="Z45" s="7">
        <v>17910473500</v>
      </c>
      <c r="AB45" s="39">
        <f t="shared" si="0"/>
        <v>1.4448334673430869E-2</v>
      </c>
    </row>
    <row r="46" spans="1:28" ht="21.75" customHeight="1">
      <c r="A46" s="100" t="s">
        <v>55</v>
      </c>
      <c r="B46" s="100"/>
      <c r="C46" s="100"/>
      <c r="E46" s="101">
        <v>4960000</v>
      </c>
      <c r="F46" s="101"/>
      <c r="H46" s="7">
        <v>18681549209</v>
      </c>
      <c r="J46" s="7">
        <v>65802583504</v>
      </c>
      <c r="L46" s="18">
        <v>0</v>
      </c>
      <c r="N46" s="18">
        <v>0</v>
      </c>
      <c r="P46" s="33">
        <v>-250000</v>
      </c>
      <c r="R46" s="7">
        <v>3336507889</v>
      </c>
      <c r="T46" s="28">
        <v>4710000</v>
      </c>
      <c r="U46" s="25"/>
      <c r="V46" s="28">
        <v>12210</v>
      </c>
      <c r="X46" s="7">
        <v>17739938865</v>
      </c>
      <c r="Z46" s="7">
        <v>57064554657</v>
      </c>
      <c r="AB46" s="39">
        <f t="shared" si="0"/>
        <v>4.6033835100709318E-2</v>
      </c>
    </row>
    <row r="47" spans="1:28" ht="21.75" customHeight="1">
      <c r="A47" s="100" t="s">
        <v>56</v>
      </c>
      <c r="B47" s="100"/>
      <c r="C47" s="100"/>
      <c r="E47" s="101">
        <v>144172</v>
      </c>
      <c r="F47" s="101"/>
      <c r="H47" s="7">
        <v>3270488232</v>
      </c>
      <c r="J47" s="7">
        <v>19812040160.4356</v>
      </c>
      <c r="L47" s="18">
        <v>0</v>
      </c>
      <c r="N47" s="18">
        <v>0</v>
      </c>
      <c r="P47" s="33">
        <v>-44172</v>
      </c>
      <c r="R47" s="7">
        <v>6173533064</v>
      </c>
      <c r="T47" s="28">
        <v>100000</v>
      </c>
      <c r="U47" s="25"/>
      <c r="V47" s="28">
        <v>137620</v>
      </c>
      <c r="X47" s="7">
        <v>2268462830</v>
      </c>
      <c r="Z47" s="7">
        <v>13655619740</v>
      </c>
      <c r="AB47" s="39">
        <f t="shared" si="0"/>
        <v>1.1015954669016932E-2</v>
      </c>
    </row>
    <row r="48" spans="1:28" ht="21.75" customHeight="1">
      <c r="A48" s="100" t="s">
        <v>57</v>
      </c>
      <c r="B48" s="100"/>
      <c r="C48" s="100"/>
      <c r="E48" s="101">
        <v>1744082</v>
      </c>
      <c r="F48" s="101"/>
      <c r="H48" s="7">
        <v>25086461666</v>
      </c>
      <c r="J48" s="7">
        <v>19659618796.150398</v>
      </c>
      <c r="L48" s="18">
        <v>0</v>
      </c>
      <c r="N48" s="18">
        <v>0</v>
      </c>
      <c r="P48" s="33">
        <v>0</v>
      </c>
      <c r="R48" s="18">
        <v>0</v>
      </c>
      <c r="T48" s="28">
        <v>1744082</v>
      </c>
      <c r="U48" s="25"/>
      <c r="V48" s="28">
        <v>10510</v>
      </c>
      <c r="X48" s="7">
        <v>25086461666</v>
      </c>
      <c r="Z48" s="7">
        <v>18188608586.9314</v>
      </c>
      <c r="AB48" s="39">
        <f t="shared" si="0"/>
        <v>1.4672705560130691E-2</v>
      </c>
    </row>
    <row r="49" spans="1:28" ht="21.75" customHeight="1">
      <c r="A49" s="100" t="s">
        <v>58</v>
      </c>
      <c r="B49" s="100"/>
      <c r="C49" s="100"/>
      <c r="E49" s="101">
        <v>800000</v>
      </c>
      <c r="F49" s="101"/>
      <c r="H49" s="7">
        <v>11098131448</v>
      </c>
      <c r="J49" s="7">
        <v>15749309440</v>
      </c>
      <c r="L49" s="18">
        <v>0</v>
      </c>
      <c r="N49" s="18">
        <v>0</v>
      </c>
      <c r="P49" s="33">
        <v>-200000</v>
      </c>
      <c r="R49" s="7">
        <v>4506890461</v>
      </c>
      <c r="T49" s="28">
        <v>600000</v>
      </c>
      <c r="U49" s="25"/>
      <c r="V49" s="28">
        <v>24430</v>
      </c>
      <c r="X49" s="7">
        <v>8323598586</v>
      </c>
      <c r="Z49" s="7">
        <v>14544693660</v>
      </c>
      <c r="AB49" s="39">
        <f t="shared" si="0"/>
        <v>1.173316840128253E-2</v>
      </c>
    </row>
    <row r="50" spans="1:28" ht="21.75" customHeight="1">
      <c r="A50" s="100" t="s">
        <v>59</v>
      </c>
      <c r="B50" s="100"/>
      <c r="C50" s="100"/>
      <c r="E50" s="101">
        <v>5000000</v>
      </c>
      <c r="F50" s="101"/>
      <c r="H50" s="7">
        <v>21579709418</v>
      </c>
      <c r="J50" s="7">
        <v>14755054900</v>
      </c>
      <c r="L50" s="18">
        <v>0</v>
      </c>
      <c r="N50" s="18">
        <v>0</v>
      </c>
      <c r="P50" s="33">
        <v>0</v>
      </c>
      <c r="R50" s="18">
        <v>0</v>
      </c>
      <c r="T50" s="28">
        <v>5000000</v>
      </c>
      <c r="U50" s="25"/>
      <c r="V50" s="28">
        <v>2844</v>
      </c>
      <c r="X50" s="7">
        <v>21579709418</v>
      </c>
      <c r="Z50" s="7">
        <v>14110079400</v>
      </c>
      <c r="AB50" s="39">
        <f t="shared" si="0"/>
        <v>1.1382566152697338E-2</v>
      </c>
    </row>
    <row r="51" spans="1:28" ht="21.75" customHeight="1">
      <c r="A51" s="100" t="s">
        <v>60</v>
      </c>
      <c r="B51" s="100"/>
      <c r="C51" s="100"/>
      <c r="E51" s="101">
        <v>3750000</v>
      </c>
      <c r="F51" s="101"/>
      <c r="H51" s="7">
        <v>11808212130</v>
      </c>
      <c r="J51" s="7">
        <v>15870118312.5</v>
      </c>
      <c r="L51" s="18">
        <v>0</v>
      </c>
      <c r="N51" s="18">
        <v>0</v>
      </c>
      <c r="P51" s="33">
        <v>0</v>
      </c>
      <c r="R51" s="18">
        <v>0</v>
      </c>
      <c r="T51" s="28">
        <v>3750000</v>
      </c>
      <c r="U51" s="25"/>
      <c r="V51" s="28">
        <v>4343</v>
      </c>
      <c r="X51" s="7">
        <v>11808212130</v>
      </c>
      <c r="Z51" s="7">
        <v>16160357287.5</v>
      </c>
      <c r="AB51" s="39">
        <f t="shared" si="0"/>
        <v>1.3036520253471661E-2</v>
      </c>
    </row>
    <row r="52" spans="1:28" ht="21.75" customHeight="1">
      <c r="A52" s="100" t="s">
        <v>61</v>
      </c>
      <c r="B52" s="100"/>
      <c r="C52" s="100"/>
      <c r="E52" s="101">
        <v>1206000</v>
      </c>
      <c r="F52" s="101"/>
      <c r="H52" s="7">
        <v>20026106994</v>
      </c>
      <c r="J52" s="7">
        <v>24998595481.799999</v>
      </c>
      <c r="L52" s="18">
        <v>0</v>
      </c>
      <c r="N52" s="18">
        <v>0</v>
      </c>
      <c r="P52" s="33">
        <v>0</v>
      </c>
      <c r="R52" s="18">
        <v>0</v>
      </c>
      <c r="T52" s="28">
        <v>1206000</v>
      </c>
      <c r="U52" s="25"/>
      <c r="V52" s="28">
        <v>21550</v>
      </c>
      <c r="X52" s="7">
        <v>20026106994</v>
      </c>
      <c r="Z52" s="7">
        <v>25788402711</v>
      </c>
      <c r="AB52" s="39">
        <f t="shared" si="0"/>
        <v>2.0803440683002598E-2</v>
      </c>
    </row>
    <row r="53" spans="1:28" ht="21.75" customHeight="1">
      <c r="A53" s="100" t="s">
        <v>62</v>
      </c>
      <c r="B53" s="100"/>
      <c r="C53" s="100"/>
      <c r="E53" s="101">
        <v>6800000</v>
      </c>
      <c r="F53" s="101"/>
      <c r="H53" s="7">
        <v>9892674613</v>
      </c>
      <c r="J53" s="7">
        <v>26213788860</v>
      </c>
      <c r="L53" s="18">
        <v>2871879</v>
      </c>
      <c r="N53" s="7">
        <v>12376840736</v>
      </c>
      <c r="P53" s="33">
        <v>0</v>
      </c>
      <c r="R53" s="18">
        <v>0</v>
      </c>
      <c r="T53" s="28">
        <v>9671879</v>
      </c>
      <c r="U53" s="25"/>
      <c r="V53" s="28">
        <v>3992</v>
      </c>
      <c r="X53" s="7">
        <v>22269515349</v>
      </c>
      <c r="Z53" s="7">
        <v>38311684578.317398</v>
      </c>
      <c r="AB53" s="39">
        <f t="shared" si="0"/>
        <v>3.0905941190803803E-2</v>
      </c>
    </row>
    <row r="54" spans="1:28" ht="21.75" customHeight="1">
      <c r="A54" s="100" t="s">
        <v>63</v>
      </c>
      <c r="B54" s="100"/>
      <c r="C54" s="100"/>
      <c r="E54" s="101">
        <v>3280000</v>
      </c>
      <c r="F54" s="101"/>
      <c r="H54" s="7">
        <v>29974190258</v>
      </c>
      <c r="J54" s="7">
        <v>32155898528</v>
      </c>
      <c r="L54" s="18">
        <v>0</v>
      </c>
      <c r="N54" s="18">
        <v>0</v>
      </c>
      <c r="P54" s="33">
        <v>0</v>
      </c>
      <c r="R54" s="18">
        <v>0</v>
      </c>
      <c r="T54" s="28">
        <v>3280000</v>
      </c>
      <c r="U54" s="25"/>
      <c r="V54" s="28">
        <v>11220</v>
      </c>
      <c r="X54" s="7">
        <v>29974190258</v>
      </c>
      <c r="Z54" s="7">
        <v>36517123632</v>
      </c>
      <c r="AB54" s="39">
        <f t="shared" si="0"/>
        <v>2.9458273314001852E-2</v>
      </c>
    </row>
    <row r="55" spans="1:28" ht="21.75" customHeight="1">
      <c r="A55" s="100" t="s">
        <v>64</v>
      </c>
      <c r="B55" s="100"/>
      <c r="C55" s="100"/>
      <c r="E55" s="101">
        <v>100000</v>
      </c>
      <c r="F55" s="101"/>
      <c r="H55" s="7">
        <v>5677263616</v>
      </c>
      <c r="J55" s="7">
        <v>8324153030</v>
      </c>
      <c r="L55" s="18">
        <v>0</v>
      </c>
      <c r="N55" s="18">
        <v>0</v>
      </c>
      <c r="P55" s="33">
        <v>0</v>
      </c>
      <c r="R55" s="18">
        <v>0</v>
      </c>
      <c r="T55" s="28">
        <v>300000</v>
      </c>
      <c r="U55" s="25"/>
      <c r="V55" s="28">
        <v>25573</v>
      </c>
      <c r="X55" s="7">
        <v>5677263616</v>
      </c>
      <c r="Z55" s="7">
        <v>7612596213</v>
      </c>
      <c r="AB55" s="39">
        <f t="shared" si="0"/>
        <v>6.1410625363487138E-3</v>
      </c>
    </row>
    <row r="56" spans="1:28" ht="21.75" customHeight="1">
      <c r="A56" s="100" t="s">
        <v>65</v>
      </c>
      <c r="B56" s="100"/>
      <c r="C56" s="100"/>
      <c r="E56" s="101">
        <v>600000</v>
      </c>
      <c r="F56" s="101"/>
      <c r="H56" s="7">
        <v>8956124786</v>
      </c>
      <c r="J56" s="7">
        <v>11561930040</v>
      </c>
      <c r="L56" s="18">
        <v>0</v>
      </c>
      <c r="N56" s="18">
        <v>0</v>
      </c>
      <c r="P56" s="33">
        <v>-600000</v>
      </c>
      <c r="R56" s="7">
        <v>10986739326</v>
      </c>
      <c r="T56" s="28">
        <v>0</v>
      </c>
      <c r="U56" s="25"/>
      <c r="V56" s="28">
        <v>0</v>
      </c>
      <c r="X56" s="18">
        <v>0</v>
      </c>
      <c r="Y56" s="17"/>
      <c r="Z56" s="18">
        <v>0</v>
      </c>
      <c r="AB56" s="39">
        <f t="shared" si="0"/>
        <v>0</v>
      </c>
    </row>
    <row r="57" spans="1:28" ht="21.75" customHeight="1">
      <c r="A57" s="100" t="s">
        <v>66</v>
      </c>
      <c r="B57" s="100"/>
      <c r="C57" s="100"/>
      <c r="E57" s="101">
        <v>2000000</v>
      </c>
      <c r="F57" s="101"/>
      <c r="H57" s="7">
        <v>7359427302</v>
      </c>
      <c r="J57" s="7">
        <v>22961127800</v>
      </c>
      <c r="L57" s="18">
        <v>200000</v>
      </c>
      <c r="N57" s="7">
        <v>2604921062</v>
      </c>
      <c r="P57" s="33">
        <v>0</v>
      </c>
      <c r="R57" s="18">
        <v>0</v>
      </c>
      <c r="T57" s="28">
        <v>2200000</v>
      </c>
      <c r="U57" s="25"/>
      <c r="V57" s="28">
        <v>15890</v>
      </c>
      <c r="X57" s="7">
        <v>9964348364</v>
      </c>
      <c r="Z57" s="7">
        <v>34687774660</v>
      </c>
      <c r="AB57" s="39">
        <f t="shared" si="0"/>
        <v>2.7982542022925005E-2</v>
      </c>
    </row>
    <row r="58" spans="1:28" ht="21.75" customHeight="1">
      <c r="A58" s="100" t="s">
        <v>67</v>
      </c>
      <c r="B58" s="100"/>
      <c r="C58" s="100"/>
      <c r="E58" s="101">
        <v>350000</v>
      </c>
      <c r="F58" s="101"/>
      <c r="H58" s="7">
        <v>2909039013</v>
      </c>
      <c r="J58" s="7">
        <v>2097658780</v>
      </c>
      <c r="L58" s="18">
        <v>0</v>
      </c>
      <c r="N58" s="18">
        <v>0</v>
      </c>
      <c r="P58" s="33">
        <v>0</v>
      </c>
      <c r="R58" s="18">
        <v>0</v>
      </c>
      <c r="T58" s="28">
        <v>350000</v>
      </c>
      <c r="U58" s="25"/>
      <c r="V58" s="28">
        <v>5760</v>
      </c>
      <c r="X58" s="7">
        <v>2909039013</v>
      </c>
      <c r="Z58" s="7">
        <v>2000416320</v>
      </c>
      <c r="AB58" s="39">
        <f t="shared" si="0"/>
        <v>1.6137308975975972E-3</v>
      </c>
    </row>
    <row r="59" spans="1:28" ht="21.75" customHeight="1">
      <c r="A59" s="100" t="s">
        <v>68</v>
      </c>
      <c r="B59" s="100"/>
      <c r="C59" s="100"/>
      <c r="E59" s="101">
        <v>13404</v>
      </c>
      <c r="F59" s="101"/>
      <c r="H59" s="7">
        <v>472249210</v>
      </c>
      <c r="J59" s="7">
        <v>605167612.13999999</v>
      </c>
      <c r="L59" s="18">
        <v>0</v>
      </c>
      <c r="N59" s="18">
        <v>0</v>
      </c>
      <c r="P59" s="33">
        <v>0</v>
      </c>
      <c r="R59" s="18">
        <v>0</v>
      </c>
      <c r="T59" s="28">
        <v>13404</v>
      </c>
      <c r="U59" s="25"/>
      <c r="V59" s="28">
        <v>61800</v>
      </c>
      <c r="X59" s="7">
        <v>472249210</v>
      </c>
      <c r="Z59" s="7">
        <v>821963921.54400003</v>
      </c>
      <c r="AB59" s="39">
        <f t="shared" si="0"/>
        <v>6.6307626249821844E-4</v>
      </c>
    </row>
    <row r="60" spans="1:28" ht="21.75" customHeight="1">
      <c r="A60" s="100" t="s">
        <v>69</v>
      </c>
      <c r="B60" s="100"/>
      <c r="C60" s="100"/>
      <c r="E60" s="101">
        <v>3000000</v>
      </c>
      <c r="F60" s="101"/>
      <c r="H60" s="7">
        <v>19332083180</v>
      </c>
      <c r="J60" s="7">
        <v>26255464200</v>
      </c>
      <c r="L60" s="18">
        <v>0</v>
      </c>
      <c r="N60" s="18">
        <v>0</v>
      </c>
      <c r="P60" s="33">
        <v>0</v>
      </c>
      <c r="R60" s="18">
        <v>0</v>
      </c>
      <c r="T60" s="28">
        <v>3000000</v>
      </c>
      <c r="U60" s="25"/>
      <c r="V60" s="28">
        <v>9250</v>
      </c>
      <c r="X60" s="7">
        <v>19332083180</v>
      </c>
      <c r="Z60" s="7">
        <v>27535492500</v>
      </c>
      <c r="AB60" s="39">
        <f t="shared" si="0"/>
        <v>2.2212813694609784E-2</v>
      </c>
    </row>
    <row r="61" spans="1:28" ht="21.75" customHeight="1">
      <c r="A61" s="100" t="s">
        <v>70</v>
      </c>
      <c r="B61" s="100"/>
      <c r="C61" s="100"/>
      <c r="E61" s="101">
        <v>515000</v>
      </c>
      <c r="F61" s="101"/>
      <c r="H61" s="7">
        <v>8499312922</v>
      </c>
      <c r="J61" s="7">
        <v>10353245953</v>
      </c>
      <c r="L61" s="18">
        <v>0</v>
      </c>
      <c r="N61" s="18">
        <v>0</v>
      </c>
      <c r="P61" s="33">
        <v>-257500</v>
      </c>
      <c r="R61" s="7">
        <v>5168183150</v>
      </c>
      <c r="T61" s="28">
        <v>257500</v>
      </c>
      <c r="U61" s="25"/>
      <c r="V61" s="28">
        <v>18810</v>
      </c>
      <c r="X61" s="7">
        <v>4249656465</v>
      </c>
      <c r="Z61" s="7">
        <v>4806134165.25</v>
      </c>
      <c r="AB61" s="39">
        <f t="shared" si="0"/>
        <v>3.8770965438151201E-3</v>
      </c>
    </row>
    <row r="62" spans="1:28" ht="21.75" customHeight="1">
      <c r="A62" s="100" t="s">
        <v>71</v>
      </c>
      <c r="B62" s="100"/>
      <c r="C62" s="100"/>
      <c r="E62" s="101">
        <v>447253</v>
      </c>
      <c r="F62" s="101"/>
      <c r="H62" s="7">
        <v>5023261418</v>
      </c>
      <c r="J62" s="7">
        <v>6701315588.0810003</v>
      </c>
      <c r="L62" s="18">
        <v>0</v>
      </c>
      <c r="N62" s="18">
        <v>0</v>
      </c>
      <c r="P62" s="33">
        <v>0</v>
      </c>
      <c r="R62" s="18">
        <v>0</v>
      </c>
      <c r="T62" s="28">
        <v>447253</v>
      </c>
      <c r="U62" s="25"/>
      <c r="V62" s="28">
        <v>16480</v>
      </c>
      <c r="X62" s="7">
        <v>5023261418</v>
      </c>
      <c r="Z62" s="7">
        <v>7313753701.4287996</v>
      </c>
      <c r="AB62" s="39">
        <f t="shared" si="0"/>
        <v>5.8999870214088467E-3</v>
      </c>
    </row>
    <row r="63" spans="1:28" ht="21.75" customHeight="1">
      <c r="A63" s="100" t="s">
        <v>72</v>
      </c>
      <c r="B63" s="100"/>
      <c r="C63" s="100"/>
      <c r="E63" s="101">
        <v>2457000</v>
      </c>
      <c r="F63" s="101"/>
      <c r="H63" s="7">
        <v>21215630194</v>
      </c>
      <c r="J63" s="7">
        <v>25135856190.900002</v>
      </c>
      <c r="L63" s="18">
        <v>0</v>
      </c>
      <c r="N63" s="18">
        <v>0</v>
      </c>
      <c r="P63" s="33">
        <v>0</v>
      </c>
      <c r="R63" s="18">
        <v>0</v>
      </c>
      <c r="T63" s="28">
        <v>2457000</v>
      </c>
      <c r="U63" s="25"/>
      <c r="V63" s="28">
        <v>9520</v>
      </c>
      <c r="X63" s="7">
        <v>21215630194</v>
      </c>
      <c r="Z63" s="7">
        <v>23209830352.799999</v>
      </c>
      <c r="AB63" s="39">
        <f t="shared" si="0"/>
        <v>1.8723312739376122E-2</v>
      </c>
    </row>
    <row r="64" spans="1:28" ht="21.75" customHeight="1">
      <c r="A64" s="100" t="s">
        <v>73</v>
      </c>
      <c r="B64" s="100"/>
      <c r="C64" s="100"/>
      <c r="E64" s="101">
        <v>20000000</v>
      </c>
      <c r="F64" s="101"/>
      <c r="H64" s="7">
        <v>26351896262</v>
      </c>
      <c r="J64" s="7">
        <v>32943364000</v>
      </c>
      <c r="L64" s="18">
        <v>0</v>
      </c>
      <c r="N64" s="18">
        <v>0</v>
      </c>
      <c r="P64" s="33">
        <v>-6600000</v>
      </c>
      <c r="R64" s="7">
        <v>10039589743</v>
      </c>
      <c r="T64" s="28">
        <v>13400000</v>
      </c>
      <c r="U64" s="25"/>
      <c r="V64" s="28">
        <v>1609</v>
      </c>
      <c r="X64" s="7">
        <v>17655770501</v>
      </c>
      <c r="Z64" s="7">
        <v>21393936562</v>
      </c>
      <c r="AB64" s="39">
        <f t="shared" si="0"/>
        <v>1.7258435709693827E-2</v>
      </c>
    </row>
    <row r="65" spans="1:28" ht="21.75" customHeight="1">
      <c r="A65" s="100" t="s">
        <v>74</v>
      </c>
      <c r="B65" s="100"/>
      <c r="C65" s="100"/>
      <c r="E65" s="101">
        <v>360000</v>
      </c>
      <c r="F65" s="101"/>
      <c r="H65" s="7">
        <v>3511745772</v>
      </c>
      <c r="J65" s="7">
        <v>4543802784</v>
      </c>
      <c r="L65" s="18">
        <v>0</v>
      </c>
      <c r="N65" s="18">
        <v>0</v>
      </c>
      <c r="P65" s="33">
        <v>0</v>
      </c>
      <c r="R65" s="18">
        <v>0</v>
      </c>
      <c r="T65" s="28">
        <v>360000</v>
      </c>
      <c r="U65" s="25"/>
      <c r="V65" s="28">
        <v>13000</v>
      </c>
      <c r="X65" s="7">
        <v>3511745772</v>
      </c>
      <c r="Z65" s="7">
        <v>4643823600</v>
      </c>
      <c r="AB65" s="39">
        <f t="shared" si="0"/>
        <v>3.7461610122801366E-3</v>
      </c>
    </row>
    <row r="66" spans="1:28" ht="21.75" customHeight="1">
      <c r="A66" s="100" t="s">
        <v>75</v>
      </c>
      <c r="B66" s="100"/>
      <c r="C66" s="100"/>
      <c r="E66" s="101">
        <v>3482565</v>
      </c>
      <c r="F66" s="101"/>
      <c r="H66" s="7">
        <v>15517656968</v>
      </c>
      <c r="J66" s="7">
        <v>25606327764.595501</v>
      </c>
      <c r="L66" s="18">
        <v>0</v>
      </c>
      <c r="N66" s="18">
        <v>0</v>
      </c>
      <c r="P66" s="33">
        <v>0</v>
      </c>
      <c r="R66" s="18">
        <v>0</v>
      </c>
      <c r="T66" s="28">
        <v>3482565</v>
      </c>
      <c r="U66" s="25"/>
      <c r="V66" s="28">
        <v>8110</v>
      </c>
      <c r="X66" s="7">
        <v>15517656968</v>
      </c>
      <c r="Z66" s="7">
        <v>28025279105.380501</v>
      </c>
      <c r="AB66" s="39">
        <f t="shared" si="0"/>
        <v>2.2607923337752446E-2</v>
      </c>
    </row>
    <row r="67" spans="1:28" ht="21.75" customHeight="1">
      <c r="A67" s="100" t="s">
        <v>76</v>
      </c>
      <c r="B67" s="100"/>
      <c r="C67" s="100"/>
      <c r="E67" s="101">
        <v>4000000</v>
      </c>
      <c r="F67" s="101"/>
      <c r="H67" s="7">
        <v>16673786696</v>
      </c>
      <c r="J67" s="7">
        <v>27902632400</v>
      </c>
      <c r="L67" s="18">
        <v>0</v>
      </c>
      <c r="N67" s="18">
        <v>0</v>
      </c>
      <c r="P67" s="33">
        <v>0</v>
      </c>
      <c r="R67" s="18">
        <v>0</v>
      </c>
      <c r="T67" s="28">
        <v>4000000</v>
      </c>
      <c r="U67" s="25"/>
      <c r="V67" s="28">
        <v>7430</v>
      </c>
      <c r="X67" s="7">
        <v>16673786696</v>
      </c>
      <c r="Z67" s="7">
        <v>29490264400</v>
      </c>
      <c r="AB67" s="39">
        <f t="shared" si="0"/>
        <v>2.3789723351488389E-2</v>
      </c>
    </row>
    <row r="68" spans="1:28" ht="21.75" customHeight="1">
      <c r="A68" s="100" t="s">
        <v>77</v>
      </c>
      <c r="B68" s="100"/>
      <c r="C68" s="100"/>
      <c r="E68" s="101">
        <v>0</v>
      </c>
      <c r="F68" s="101"/>
      <c r="G68" s="17"/>
      <c r="H68" s="18">
        <v>0</v>
      </c>
      <c r="I68" s="17"/>
      <c r="J68" s="18">
        <v>0</v>
      </c>
      <c r="L68" s="18">
        <v>100000</v>
      </c>
      <c r="N68" s="7">
        <v>2149711609</v>
      </c>
      <c r="P68" s="33">
        <v>0</v>
      </c>
      <c r="R68" s="18">
        <v>0</v>
      </c>
      <c r="T68" s="28">
        <v>100000</v>
      </c>
      <c r="U68" s="25"/>
      <c r="V68" s="28">
        <v>21440</v>
      </c>
      <c r="X68" s="7">
        <v>2149711609</v>
      </c>
      <c r="Z68" s="7">
        <v>2127426880</v>
      </c>
      <c r="AB68" s="39">
        <f t="shared" si="0"/>
        <v>1.7161900022069686E-3</v>
      </c>
    </row>
    <row r="69" spans="1:28" ht="21.75" customHeight="1">
      <c r="A69" s="100" t="s">
        <v>78</v>
      </c>
      <c r="B69" s="100"/>
      <c r="C69" s="100"/>
      <c r="E69" s="101">
        <v>0</v>
      </c>
      <c r="F69" s="101"/>
      <c r="G69" s="17"/>
      <c r="H69" s="18">
        <v>0</v>
      </c>
      <c r="I69" s="17"/>
      <c r="J69" s="18">
        <v>0</v>
      </c>
      <c r="L69" s="18">
        <v>220000</v>
      </c>
      <c r="N69" s="7">
        <v>9705787505</v>
      </c>
      <c r="P69" s="33">
        <v>0</v>
      </c>
      <c r="R69" s="18">
        <v>0</v>
      </c>
      <c r="T69" s="28">
        <v>220000</v>
      </c>
      <c r="U69" s="25"/>
      <c r="V69" s="28">
        <v>44000</v>
      </c>
      <c r="X69" s="7">
        <v>9705787505</v>
      </c>
      <c r="Z69" s="7">
        <v>9605173600</v>
      </c>
      <c r="AB69" s="39">
        <f t="shared" si="0"/>
        <v>7.7484697860837016E-3</v>
      </c>
    </row>
    <row r="70" spans="1:28" ht="21.75" customHeight="1">
      <c r="A70" s="100" t="s">
        <v>79</v>
      </c>
      <c r="B70" s="100"/>
      <c r="C70" s="100"/>
      <c r="E70" s="101">
        <v>0</v>
      </c>
      <c r="F70" s="101"/>
      <c r="G70" s="17"/>
      <c r="H70" s="18">
        <v>0</v>
      </c>
      <c r="I70" s="17"/>
      <c r="J70" s="18">
        <v>0</v>
      </c>
      <c r="L70" s="18">
        <v>600000</v>
      </c>
      <c r="N70" s="7">
        <v>10064741192</v>
      </c>
      <c r="P70" s="33">
        <v>0</v>
      </c>
      <c r="R70" s="18">
        <v>0</v>
      </c>
      <c r="T70" s="28">
        <v>600000</v>
      </c>
      <c r="U70" s="25"/>
      <c r="V70" s="28">
        <v>16730</v>
      </c>
      <c r="X70" s="7">
        <v>10064741192</v>
      </c>
      <c r="Z70" s="7">
        <v>9960406260</v>
      </c>
      <c r="AB70" s="39">
        <f t="shared" si="0"/>
        <v>8.0350350942880368E-3</v>
      </c>
    </row>
    <row r="71" spans="1:28" ht="21.75" customHeight="1">
      <c r="A71" s="100" t="s">
        <v>80</v>
      </c>
      <c r="B71" s="100"/>
      <c r="C71" s="100"/>
      <c r="E71" s="101">
        <v>0</v>
      </c>
      <c r="F71" s="101"/>
      <c r="G71" s="17"/>
      <c r="H71" s="18">
        <v>0</v>
      </c>
      <c r="I71" s="17"/>
      <c r="J71" s="18">
        <v>0</v>
      </c>
      <c r="L71" s="18">
        <v>400000</v>
      </c>
      <c r="N71" s="7">
        <v>1894194981</v>
      </c>
      <c r="P71" s="33">
        <v>0</v>
      </c>
      <c r="R71" s="18">
        <v>0</v>
      </c>
      <c r="T71" s="28">
        <v>400000</v>
      </c>
      <c r="U71" s="25"/>
      <c r="V71" s="28">
        <v>4864</v>
      </c>
      <c r="X71" s="7">
        <v>1894194981</v>
      </c>
      <c r="Z71" s="7">
        <v>1930560512</v>
      </c>
      <c r="AB71" s="39">
        <f t="shared" si="0"/>
        <v>1.5573783900624432E-3</v>
      </c>
    </row>
    <row r="72" spans="1:28" ht="21.75" customHeight="1">
      <c r="A72" s="100" t="s">
        <v>81</v>
      </c>
      <c r="B72" s="100"/>
      <c r="C72" s="100"/>
      <c r="E72" s="101">
        <v>0</v>
      </c>
      <c r="F72" s="101"/>
      <c r="G72" s="17"/>
      <c r="H72" s="18">
        <v>0</v>
      </c>
      <c r="I72" s="17"/>
      <c r="J72" s="18">
        <v>0</v>
      </c>
      <c r="L72" s="18">
        <v>4400000</v>
      </c>
      <c r="N72" s="7">
        <v>19226282657</v>
      </c>
      <c r="P72" s="33">
        <v>0</v>
      </c>
      <c r="R72" s="18">
        <v>0</v>
      </c>
      <c r="T72" s="28">
        <v>4400000</v>
      </c>
      <c r="U72" s="25"/>
      <c r="V72" s="28">
        <v>4371</v>
      </c>
      <c r="X72" s="7">
        <v>19226282657</v>
      </c>
      <c r="Z72" s="7">
        <v>19083733548</v>
      </c>
      <c r="AB72" s="39">
        <f t="shared" si="0"/>
        <v>1.5394800652259935E-2</v>
      </c>
    </row>
    <row r="73" spans="1:28" ht="21.75" customHeight="1">
      <c r="A73" s="100" t="s">
        <v>82</v>
      </c>
      <c r="B73" s="100"/>
      <c r="C73" s="100"/>
      <c r="E73" s="101">
        <v>0</v>
      </c>
      <c r="F73" s="101"/>
      <c r="G73" s="17"/>
      <c r="H73" s="18">
        <v>0</v>
      </c>
      <c r="I73" s="17"/>
      <c r="J73" s="18">
        <v>0</v>
      </c>
      <c r="L73" s="18">
        <v>800000</v>
      </c>
      <c r="N73" s="7">
        <v>6760076509</v>
      </c>
      <c r="P73" s="33">
        <v>0</v>
      </c>
      <c r="R73" s="18">
        <v>0</v>
      </c>
      <c r="T73" s="28">
        <v>800000</v>
      </c>
      <c r="U73" s="25"/>
      <c r="V73" s="28">
        <v>11490</v>
      </c>
      <c r="X73" s="7">
        <v>6760076509</v>
      </c>
      <c r="Z73" s="7">
        <v>9120945840</v>
      </c>
      <c r="AB73" s="39">
        <f t="shared" si="0"/>
        <v>7.3578444497604733E-3</v>
      </c>
    </row>
    <row r="74" spans="1:28" ht="21.75" customHeight="1">
      <c r="A74" s="100" t="s">
        <v>83</v>
      </c>
      <c r="B74" s="100"/>
      <c r="C74" s="100"/>
      <c r="E74" s="101">
        <v>0</v>
      </c>
      <c r="F74" s="101"/>
      <c r="G74" s="17"/>
      <c r="H74" s="18">
        <v>0</v>
      </c>
      <c r="I74" s="17"/>
      <c r="J74" s="18">
        <v>0</v>
      </c>
      <c r="L74" s="18">
        <v>2513000</v>
      </c>
      <c r="N74" s="7">
        <v>15823366652</v>
      </c>
      <c r="P74" s="33">
        <v>0</v>
      </c>
      <c r="R74" s="18">
        <v>0</v>
      </c>
      <c r="T74" s="28">
        <v>2513000</v>
      </c>
      <c r="U74" s="25"/>
      <c r="V74" s="28">
        <v>7340</v>
      </c>
      <c r="X74" s="7">
        <v>15823366652</v>
      </c>
      <c r="Z74" s="7">
        <v>18302836903.400002</v>
      </c>
      <c r="AB74" s="39">
        <f t="shared" ref="AB74:AB80" si="1">Z74/$AF$9</f>
        <v>1.4764853260498352E-2</v>
      </c>
    </row>
    <row r="75" spans="1:28" ht="21.75" customHeight="1">
      <c r="A75" s="100" t="s">
        <v>84</v>
      </c>
      <c r="B75" s="100"/>
      <c r="C75" s="100"/>
      <c r="E75" s="101">
        <v>0</v>
      </c>
      <c r="F75" s="101"/>
      <c r="G75" s="17"/>
      <c r="H75" s="18">
        <v>0</v>
      </c>
      <c r="I75" s="17"/>
      <c r="J75" s="18">
        <v>0</v>
      </c>
      <c r="L75" s="18">
        <v>2500000</v>
      </c>
      <c r="N75" s="7">
        <v>11101997033</v>
      </c>
      <c r="P75" s="33">
        <v>-500000</v>
      </c>
      <c r="R75" s="7">
        <v>2379959603</v>
      </c>
      <c r="T75" s="28">
        <v>2000000</v>
      </c>
      <c r="U75" s="25"/>
      <c r="V75" s="28">
        <v>4795</v>
      </c>
      <c r="X75" s="7">
        <v>8881597627</v>
      </c>
      <c r="Z75" s="7">
        <v>9515869300</v>
      </c>
      <c r="AB75" s="39">
        <f t="shared" si="1"/>
        <v>7.6764282281552377E-3</v>
      </c>
    </row>
    <row r="76" spans="1:28" ht="21.75" customHeight="1">
      <c r="A76" s="100" t="s">
        <v>85</v>
      </c>
      <c r="B76" s="100"/>
      <c r="C76" s="100"/>
      <c r="E76" s="101">
        <v>0</v>
      </c>
      <c r="F76" s="101"/>
      <c r="G76" s="17"/>
      <c r="H76" s="18">
        <v>0</v>
      </c>
      <c r="I76" s="17"/>
      <c r="J76" s="18">
        <v>0</v>
      </c>
      <c r="L76" s="18">
        <v>800000</v>
      </c>
      <c r="N76" s="7">
        <v>19082701183</v>
      </c>
      <c r="P76" s="33">
        <v>0</v>
      </c>
      <c r="R76" s="18">
        <v>0</v>
      </c>
      <c r="T76" s="28">
        <v>800000</v>
      </c>
      <c r="U76" s="25"/>
      <c r="V76" s="28">
        <v>25950</v>
      </c>
      <c r="X76" s="7">
        <v>19082701183</v>
      </c>
      <c r="Z76" s="7">
        <v>20599525200</v>
      </c>
      <c r="AB76" s="39">
        <f t="shared" si="1"/>
        <v>1.6617586028832402E-2</v>
      </c>
    </row>
    <row r="77" spans="1:28" ht="21.75" customHeight="1">
      <c r="A77" s="100" t="s">
        <v>86</v>
      </c>
      <c r="B77" s="100"/>
      <c r="C77" s="100"/>
      <c r="E77" s="101">
        <v>0</v>
      </c>
      <c r="F77" s="101"/>
      <c r="G77" s="17"/>
      <c r="H77" s="18">
        <v>0</v>
      </c>
      <c r="I77" s="17"/>
      <c r="J77" s="18">
        <v>0</v>
      </c>
      <c r="L77" s="18">
        <v>200000</v>
      </c>
      <c r="N77" s="7">
        <v>9276646631</v>
      </c>
      <c r="P77" s="33">
        <v>0</v>
      </c>
      <c r="R77" s="18">
        <v>0</v>
      </c>
      <c r="T77" s="28">
        <v>200000</v>
      </c>
      <c r="U77" s="25"/>
      <c r="V77" s="28">
        <v>63440</v>
      </c>
      <c r="X77" s="7">
        <v>9276646631</v>
      </c>
      <c r="Z77" s="7">
        <v>12589921760</v>
      </c>
      <c r="AB77" s="39">
        <f t="shared" si="1"/>
        <v>1.0156258744403925E-2</v>
      </c>
    </row>
    <row r="78" spans="1:28" ht="21.75" customHeight="1">
      <c r="A78" s="100" t="s">
        <v>87</v>
      </c>
      <c r="B78" s="100"/>
      <c r="C78" s="100"/>
      <c r="E78" s="101">
        <v>0</v>
      </c>
      <c r="F78" s="101"/>
      <c r="G78" s="17"/>
      <c r="H78" s="18">
        <v>0</v>
      </c>
      <c r="I78" s="17"/>
      <c r="J78" s="18">
        <v>0</v>
      </c>
      <c r="L78" s="18">
        <v>1800000</v>
      </c>
      <c r="N78" s="7">
        <v>12597470429</v>
      </c>
      <c r="P78" s="33">
        <v>-800000</v>
      </c>
      <c r="R78" s="7">
        <v>7207849331</v>
      </c>
      <c r="T78" s="28">
        <v>1000000</v>
      </c>
      <c r="U78" s="25"/>
      <c r="V78" s="28">
        <v>9070</v>
      </c>
      <c r="X78" s="7">
        <v>6998594683</v>
      </c>
      <c r="Z78" s="7">
        <v>8999888900</v>
      </c>
      <c r="AB78" s="39">
        <f t="shared" si="1"/>
        <v>7.2601881156796663E-3</v>
      </c>
    </row>
    <row r="79" spans="1:28" ht="21.75" customHeight="1">
      <c r="A79" s="100" t="s">
        <v>88</v>
      </c>
      <c r="B79" s="100"/>
      <c r="C79" s="100"/>
      <c r="E79" s="101">
        <v>0</v>
      </c>
      <c r="F79" s="101"/>
      <c r="G79" s="17"/>
      <c r="H79" s="18">
        <v>0</v>
      </c>
      <c r="I79" s="17"/>
      <c r="J79" s="18">
        <v>0</v>
      </c>
      <c r="L79" s="18">
        <v>400000</v>
      </c>
      <c r="N79" s="7">
        <v>1183544573</v>
      </c>
      <c r="P79" s="33">
        <v>0</v>
      </c>
      <c r="R79" s="18">
        <v>0</v>
      </c>
      <c r="T79" s="28">
        <v>400000</v>
      </c>
      <c r="U79" s="25"/>
      <c r="V79" s="28">
        <v>3867</v>
      </c>
      <c r="X79" s="7">
        <v>1183544573</v>
      </c>
      <c r="Z79" s="7">
        <v>1534843236</v>
      </c>
      <c r="AB79" s="39">
        <f t="shared" si="1"/>
        <v>1.2381542422638708E-3</v>
      </c>
    </row>
    <row r="80" spans="1:28" ht="21.75" customHeight="1">
      <c r="A80" s="98" t="s">
        <v>89</v>
      </c>
      <c r="B80" s="98"/>
      <c r="C80" s="98"/>
      <c r="D80" s="14"/>
      <c r="E80" s="101">
        <v>0</v>
      </c>
      <c r="F80" s="102"/>
      <c r="G80" s="17"/>
      <c r="H80" s="19">
        <v>0</v>
      </c>
      <c r="I80" s="17"/>
      <c r="J80" s="19">
        <v>0</v>
      </c>
      <c r="L80" s="22">
        <v>15000</v>
      </c>
      <c r="N80" s="8">
        <v>472997299</v>
      </c>
      <c r="P80" s="34">
        <v>-15000</v>
      </c>
      <c r="R80" s="8">
        <v>572879203</v>
      </c>
      <c r="T80" s="24">
        <v>0</v>
      </c>
      <c r="U80" s="25"/>
      <c r="V80" s="24">
        <v>0</v>
      </c>
      <c r="W80" s="25"/>
      <c r="X80" s="26">
        <v>0</v>
      </c>
      <c r="Y80" s="25"/>
      <c r="Z80" s="26">
        <v>0</v>
      </c>
      <c r="AB80" s="39">
        <f t="shared" si="1"/>
        <v>0</v>
      </c>
    </row>
    <row r="81" spans="1:30" s="15" customFormat="1" ht="21.75" customHeight="1">
      <c r="A81" s="97"/>
      <c r="B81" s="97"/>
      <c r="C81" s="97"/>
      <c r="D81" s="97"/>
      <c r="F81" s="21"/>
      <c r="H81" s="16">
        <f>SUM(H9:H80)</f>
        <v>717050231412</v>
      </c>
      <c r="J81" s="16">
        <f>SUM(J9:J80)</f>
        <v>1080960341335.0114</v>
      </c>
      <c r="L81" s="21"/>
      <c r="N81" s="16">
        <f>SUM(N9:N80)</f>
        <v>141931499771</v>
      </c>
      <c r="P81" s="21"/>
      <c r="R81" s="16">
        <f>SUM(R9:R80)</f>
        <v>133722494066</v>
      </c>
      <c r="T81" s="21"/>
      <c r="V81" s="21"/>
      <c r="X81" s="16">
        <f>SUM(X9:X80)</f>
        <v>778308756396</v>
      </c>
      <c r="Z81" s="16">
        <f>SUM(Z9:Z80)</f>
        <v>1157558552451.2515</v>
      </c>
      <c r="AB81" s="40">
        <f>SUM(AB9:AB80)</f>
        <v>0.93379962120531701</v>
      </c>
    </row>
    <row r="83" spans="1:30"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</row>
    <row r="84" spans="1:30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43"/>
      <c r="AD84" s="43"/>
    </row>
    <row r="85" spans="1:30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6">
        <v>747415956396</v>
      </c>
      <c r="Y85" s="35"/>
      <c r="Z85" s="35">
        <v>747415956396</v>
      </c>
      <c r="AA85" s="35"/>
      <c r="AB85" s="35"/>
      <c r="AC85" s="43"/>
      <c r="AD85" s="43"/>
    </row>
    <row r="86" spans="1:30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6">
        <v>30892800000</v>
      </c>
      <c r="Y86" s="35"/>
      <c r="Z86" s="35">
        <v>30892800000</v>
      </c>
      <c r="AA86" s="35"/>
      <c r="AB86" s="35"/>
      <c r="AC86" s="43"/>
      <c r="AD86" s="43"/>
    </row>
    <row r="87" spans="1:30">
      <c r="A87" s="35"/>
      <c r="B87" s="35"/>
      <c r="C87" s="35"/>
      <c r="D87" s="35"/>
      <c r="E87" s="35"/>
      <c r="F87" s="35"/>
      <c r="G87" s="35"/>
      <c r="H87" s="37">
        <v>717050231412</v>
      </c>
      <c r="I87" s="37"/>
      <c r="J87" s="37">
        <v>1080960341335.0114</v>
      </c>
      <c r="K87" s="35"/>
      <c r="L87" s="36">
        <v>18819879</v>
      </c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>
        <v>374706649815</v>
      </c>
      <c r="AA87" s="35"/>
      <c r="AB87" s="35"/>
      <c r="AC87" s="43"/>
      <c r="AD87" s="43"/>
    </row>
    <row r="88" spans="1:30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6">
        <v>141931499771</v>
      </c>
      <c r="O88" s="35"/>
      <c r="P88" s="35"/>
      <c r="Q88" s="35"/>
      <c r="R88" s="36">
        <v>133722494066</v>
      </c>
      <c r="S88" s="35"/>
      <c r="T88" s="35"/>
      <c r="U88" s="35"/>
      <c r="V88" s="35"/>
      <c r="W88" s="35"/>
      <c r="X88" s="36">
        <f>SUM(X85:X87)</f>
        <v>778308756396</v>
      </c>
      <c r="Y88" s="35"/>
      <c r="Z88" s="36">
        <v>4543146240</v>
      </c>
      <c r="AA88" s="35"/>
      <c r="AB88" s="35"/>
      <c r="AC88" s="43"/>
      <c r="AD88" s="43"/>
    </row>
    <row r="89" spans="1:30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7">
        <f>SUM(Z85:Z88)</f>
        <v>1157558552451</v>
      </c>
      <c r="AA89" s="35"/>
      <c r="AB89" s="35"/>
      <c r="AC89" s="43"/>
      <c r="AD89" s="43"/>
    </row>
    <row r="90" spans="1:30">
      <c r="A90" s="35"/>
      <c r="B90" s="35"/>
      <c r="C90" s="35"/>
      <c r="D90" s="35"/>
      <c r="E90" s="35"/>
      <c r="F90" s="35"/>
      <c r="G90" s="35"/>
      <c r="H90" s="36">
        <f>H81-H87</f>
        <v>0</v>
      </c>
      <c r="I90" s="35"/>
      <c r="J90" s="36">
        <f>J81-J87</f>
        <v>0</v>
      </c>
      <c r="K90" s="35"/>
      <c r="L90" s="35"/>
      <c r="M90" s="35"/>
      <c r="N90" s="35"/>
      <c r="O90" s="35"/>
      <c r="P90" s="35"/>
      <c r="Q90" s="35"/>
      <c r="R90" s="36">
        <f>R81-R88</f>
        <v>0</v>
      </c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43"/>
      <c r="AD90" s="43"/>
    </row>
    <row r="91" spans="1:30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6">
        <f>N81-N88</f>
        <v>0</v>
      </c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43"/>
      <c r="AD91" s="43"/>
    </row>
    <row r="92" spans="1:30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6">
        <f>X81-X88</f>
        <v>0</v>
      </c>
      <c r="Y92" s="35"/>
      <c r="Z92" s="35"/>
      <c r="AA92" s="35"/>
      <c r="AB92" s="35"/>
      <c r="AC92" s="43"/>
      <c r="AD92" s="43"/>
    </row>
    <row r="93" spans="1:30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8">
        <f>Z81-Z89</f>
        <v>0.25146484375</v>
      </c>
      <c r="AA93" s="35"/>
      <c r="AB93" s="35"/>
      <c r="AC93" s="43"/>
      <c r="AD93" s="43"/>
    </row>
    <row r="94" spans="1:30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43"/>
      <c r="AD94" s="43"/>
    </row>
    <row r="95" spans="1:30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43"/>
      <c r="AD95" s="43"/>
    </row>
    <row r="96" spans="1:30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43"/>
      <c r="AD96" s="43"/>
    </row>
    <row r="97" spans="1:30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43"/>
      <c r="AD97" s="43"/>
    </row>
    <row r="98" spans="1:30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43"/>
      <c r="AD98" s="43"/>
    </row>
    <row r="99" spans="1:30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43"/>
      <c r="AD99" s="43"/>
    </row>
    <row r="100" spans="1:30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43"/>
      <c r="AD100" s="43"/>
    </row>
    <row r="101" spans="1:30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43"/>
      <c r="AD101" s="43"/>
    </row>
    <row r="102" spans="1:30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43"/>
      <c r="AD102" s="43"/>
    </row>
    <row r="103" spans="1:30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43"/>
      <c r="AD103" s="43"/>
    </row>
    <row r="104" spans="1:30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43"/>
      <c r="AD104" s="43"/>
    </row>
    <row r="105" spans="1:30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43"/>
      <c r="AD105" s="43"/>
    </row>
    <row r="106" spans="1:30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43"/>
      <c r="AD106" s="43"/>
    </row>
    <row r="107" spans="1:30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43"/>
      <c r="AD107" s="43"/>
    </row>
    <row r="108" spans="1:30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</row>
  </sheetData>
  <mergeCells count="158">
    <mergeCell ref="A77:C77"/>
    <mergeCell ref="E77:F77"/>
    <mergeCell ref="A78:C78"/>
    <mergeCell ref="E78:F78"/>
    <mergeCell ref="A79:C79"/>
    <mergeCell ref="E79:F79"/>
    <mergeCell ref="A80:C80"/>
    <mergeCell ref="E80:F80"/>
    <mergeCell ref="A81:D81"/>
    <mergeCell ref="A72:C72"/>
    <mergeCell ref="E72:F72"/>
    <mergeCell ref="A73:C73"/>
    <mergeCell ref="E73:F73"/>
    <mergeCell ref="A74:C74"/>
    <mergeCell ref="E74:F74"/>
    <mergeCell ref="A75:C75"/>
    <mergeCell ref="E75:F75"/>
    <mergeCell ref="A76:C76"/>
    <mergeCell ref="E76:F76"/>
    <mergeCell ref="A67:C67"/>
    <mergeCell ref="E67:F67"/>
    <mergeCell ref="A68:C68"/>
    <mergeCell ref="E68:F68"/>
    <mergeCell ref="A69:C69"/>
    <mergeCell ref="E69:F69"/>
    <mergeCell ref="A70:C70"/>
    <mergeCell ref="E70:F70"/>
    <mergeCell ref="A71:C71"/>
    <mergeCell ref="E71:F71"/>
    <mergeCell ref="A62:C62"/>
    <mergeCell ref="E62:F62"/>
    <mergeCell ref="A63:C63"/>
    <mergeCell ref="E63:F63"/>
    <mergeCell ref="A64:C64"/>
    <mergeCell ref="E64:F64"/>
    <mergeCell ref="A65:C65"/>
    <mergeCell ref="E65:F65"/>
    <mergeCell ref="A66:C66"/>
    <mergeCell ref="E66:F66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4:AB4"/>
    <mergeCell ref="A5:B5"/>
    <mergeCell ref="C5:AB5"/>
    <mergeCell ref="F6:J6"/>
    <mergeCell ref="L6:R6"/>
    <mergeCell ref="T6:AB6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11"/>
  <sheetViews>
    <sheetView rightToLeft="1" workbookViewId="0">
      <selection activeCell="M25" sqref="M25"/>
    </sheetView>
  </sheetViews>
  <sheetFormatPr defaultRowHeight="12.75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5.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</row>
    <row r="2" spans="1:25" ht="25.5">
      <c r="A2" s="92" t="s">
        <v>128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</row>
    <row r="3" spans="1:25" ht="25.5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</row>
    <row r="5" spans="1:25" ht="24">
      <c r="A5" s="94" t="s">
        <v>206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</row>
    <row r="7" spans="1:25" ht="21">
      <c r="E7" s="95" t="s">
        <v>146</v>
      </c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Y7" s="2" t="s">
        <v>147</v>
      </c>
    </row>
    <row r="8" spans="1:25" ht="42">
      <c r="A8" s="30"/>
      <c r="C8" s="2" t="s">
        <v>207</v>
      </c>
      <c r="E8" s="10" t="s">
        <v>94</v>
      </c>
      <c r="F8" s="3"/>
      <c r="G8" s="10" t="s">
        <v>12</v>
      </c>
      <c r="H8" s="3"/>
      <c r="I8" s="10" t="s">
        <v>93</v>
      </c>
      <c r="J8" s="3"/>
      <c r="K8" s="10" t="s">
        <v>208</v>
      </c>
      <c r="L8" s="3"/>
      <c r="M8" s="10" t="s">
        <v>209</v>
      </c>
      <c r="N8" s="3"/>
      <c r="O8" s="10" t="s">
        <v>210</v>
      </c>
      <c r="P8" s="3"/>
      <c r="Q8" s="10" t="s">
        <v>211</v>
      </c>
      <c r="R8" s="3"/>
      <c r="S8" s="10" t="s">
        <v>212</v>
      </c>
      <c r="T8" s="3"/>
      <c r="U8" s="10" t="s">
        <v>213</v>
      </c>
      <c r="V8" s="3"/>
      <c r="W8" s="10" t="s">
        <v>214</v>
      </c>
      <c r="Y8" s="10" t="s">
        <v>214</v>
      </c>
    </row>
    <row r="9" spans="1:25">
      <c r="A9" s="14"/>
    </row>
    <row r="10" spans="1:25">
      <c r="A10" s="14"/>
    </row>
    <row r="11" spans="1:25">
      <c r="A11" s="14"/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103"/>
  <sheetViews>
    <sheetView rightToLeft="1" topLeftCell="A67" workbookViewId="0">
      <selection activeCell="G85" sqref="G85"/>
    </sheetView>
  </sheetViews>
  <sheetFormatPr defaultRowHeight="12.75"/>
  <cols>
    <col min="1" max="1" width="27.5703125" bestFit="1" customWidth="1"/>
    <col min="2" max="2" width="1.28515625" customWidth="1"/>
    <col min="3" max="3" width="13.5703125" style="89" bestFit="1" customWidth="1"/>
    <col min="4" max="4" width="1.28515625" customWidth="1"/>
    <col min="5" max="5" width="19" bestFit="1" customWidth="1"/>
    <col min="6" max="6" width="1.28515625" customWidth="1"/>
    <col min="7" max="7" width="18.140625" bestFit="1" customWidth="1"/>
    <col min="8" max="8" width="1.28515625" customWidth="1"/>
    <col min="9" max="9" width="17.7109375" customWidth="1"/>
    <col min="10" max="10" width="1.28515625" customWidth="1"/>
    <col min="11" max="11" width="12.7109375" bestFit="1" customWidth="1"/>
    <col min="12" max="12" width="1.28515625" customWidth="1"/>
    <col min="13" max="13" width="19.28515625" bestFit="1" customWidth="1"/>
    <col min="14" max="14" width="1.28515625" customWidth="1"/>
    <col min="15" max="15" width="18.140625" bestFit="1" customWidth="1"/>
    <col min="16" max="16" width="1.28515625" customWidth="1"/>
    <col min="17" max="17" width="17.140625" customWidth="1"/>
    <col min="18" max="18" width="1.28515625" customWidth="1"/>
    <col min="19" max="19" width="0.28515625" customWidth="1"/>
    <col min="21" max="21" width="13.85546875" bestFit="1" customWidth="1"/>
  </cols>
  <sheetData>
    <row r="1" spans="1:18" ht="25.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</row>
    <row r="2" spans="1:18" ht="25.5">
      <c r="A2" s="92" t="s">
        <v>128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18" ht="25.5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</row>
    <row r="5" spans="1:18" ht="24">
      <c r="A5" s="94" t="s">
        <v>215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</row>
    <row r="6" spans="1:18" ht="21">
      <c r="A6" s="97"/>
      <c r="C6" s="95" t="s">
        <v>146</v>
      </c>
      <c r="D6" s="95"/>
      <c r="E6" s="95"/>
      <c r="F6" s="95"/>
      <c r="G6" s="95"/>
      <c r="H6" s="95"/>
      <c r="I6" s="97"/>
      <c r="K6" s="95" t="s">
        <v>147</v>
      </c>
      <c r="L6" s="95"/>
      <c r="M6" s="95"/>
      <c r="N6" s="95"/>
      <c r="O6" s="95"/>
      <c r="P6" s="95"/>
      <c r="Q6" s="97"/>
      <c r="R6" s="97"/>
    </row>
    <row r="7" spans="1:18" ht="45" customHeight="1">
      <c r="A7" s="97"/>
      <c r="C7" s="86" t="s">
        <v>12</v>
      </c>
      <c r="D7" s="3"/>
      <c r="E7" s="10" t="s">
        <v>14</v>
      </c>
      <c r="F7" s="3"/>
      <c r="G7" s="10" t="s">
        <v>204</v>
      </c>
      <c r="H7" s="3"/>
      <c r="I7" s="52" t="s">
        <v>216</v>
      </c>
      <c r="K7" s="10" t="s">
        <v>12</v>
      </c>
      <c r="L7" s="3"/>
      <c r="M7" s="10" t="s">
        <v>14</v>
      </c>
      <c r="N7" s="3"/>
      <c r="O7" s="10" t="s">
        <v>204</v>
      </c>
      <c r="P7" s="3"/>
      <c r="Q7" s="114" t="s">
        <v>216</v>
      </c>
      <c r="R7" s="114"/>
    </row>
    <row r="8" spans="1:18" ht="18.75">
      <c r="A8" s="13" t="s">
        <v>32</v>
      </c>
      <c r="C8" s="83">
        <v>26773</v>
      </c>
      <c r="E8" s="70">
        <v>16276749933</v>
      </c>
      <c r="F8" s="54"/>
      <c r="G8" s="70">
        <v>10492525003</v>
      </c>
      <c r="H8" s="54"/>
      <c r="I8" s="115">
        <f>E8-G8</f>
        <v>5784224930</v>
      </c>
      <c r="J8" s="115"/>
      <c r="K8" s="47">
        <v>26773</v>
      </c>
      <c r="M8" s="53">
        <v>16276749933</v>
      </c>
      <c r="N8" s="54"/>
      <c r="O8" s="53">
        <v>10492525003</v>
      </c>
      <c r="P8" s="54"/>
      <c r="Q8" s="115">
        <f>M8-O8</f>
        <v>5784224930</v>
      </c>
      <c r="R8" s="115"/>
    </row>
    <row r="9" spans="1:18" ht="18.75">
      <c r="A9" s="6" t="s">
        <v>78</v>
      </c>
      <c r="C9" s="84">
        <v>220000</v>
      </c>
      <c r="E9" s="72">
        <v>9605173600</v>
      </c>
      <c r="F9" s="54"/>
      <c r="G9" s="72">
        <v>9705787505</v>
      </c>
      <c r="H9" s="54"/>
      <c r="I9" s="115">
        <f t="shared" ref="I9:I72" si="0">E9-G9</f>
        <v>-100613905</v>
      </c>
      <c r="J9" s="115"/>
      <c r="K9" s="45">
        <v>220000</v>
      </c>
      <c r="M9" s="55">
        <v>9605173600</v>
      </c>
      <c r="N9" s="54"/>
      <c r="O9" s="55">
        <v>9705787505</v>
      </c>
      <c r="P9" s="54"/>
      <c r="Q9" s="115">
        <f t="shared" ref="Q9:Q71" si="1">M9-O9</f>
        <v>-100613905</v>
      </c>
      <c r="R9" s="115"/>
    </row>
    <row r="10" spans="1:18" ht="18.75">
      <c r="A10" s="6" t="s">
        <v>77</v>
      </c>
      <c r="C10" s="84">
        <v>100000</v>
      </c>
      <c r="E10" s="72">
        <v>2127426880</v>
      </c>
      <c r="F10" s="54"/>
      <c r="G10" s="72">
        <v>2149711609</v>
      </c>
      <c r="H10" s="54"/>
      <c r="I10" s="115">
        <f t="shared" si="0"/>
        <v>-22284729</v>
      </c>
      <c r="J10" s="115"/>
      <c r="K10" s="45">
        <v>100000</v>
      </c>
      <c r="M10" s="55">
        <v>2127426880</v>
      </c>
      <c r="N10" s="54"/>
      <c r="O10" s="55">
        <v>2149711609</v>
      </c>
      <c r="P10" s="54"/>
      <c r="Q10" s="115">
        <f t="shared" si="1"/>
        <v>-22284729</v>
      </c>
      <c r="R10" s="115"/>
    </row>
    <row r="11" spans="1:18" ht="18.75">
      <c r="A11" s="6" t="s">
        <v>80</v>
      </c>
      <c r="C11" s="84">
        <v>400000</v>
      </c>
      <c r="E11" s="72">
        <v>1930560512</v>
      </c>
      <c r="F11" s="54"/>
      <c r="G11" s="72">
        <v>1894194981</v>
      </c>
      <c r="H11" s="54"/>
      <c r="I11" s="115">
        <f t="shared" si="0"/>
        <v>36365531</v>
      </c>
      <c r="J11" s="115"/>
      <c r="K11" s="45">
        <v>400000</v>
      </c>
      <c r="M11" s="55">
        <v>1930560512</v>
      </c>
      <c r="N11" s="54"/>
      <c r="O11" s="55">
        <v>1894194981</v>
      </c>
      <c r="P11" s="54"/>
      <c r="Q11" s="115">
        <f t="shared" si="1"/>
        <v>36365531</v>
      </c>
      <c r="R11" s="115"/>
    </row>
    <row r="12" spans="1:18" ht="18.75">
      <c r="A12" s="6" t="s">
        <v>43</v>
      </c>
      <c r="C12" s="84">
        <v>2400000</v>
      </c>
      <c r="E12" s="72">
        <v>35435946240</v>
      </c>
      <c r="F12" s="54"/>
      <c r="G12" s="72">
        <v>44866480320</v>
      </c>
      <c r="H12" s="54"/>
      <c r="I12" s="115">
        <f t="shared" si="0"/>
        <v>-9430534080</v>
      </c>
      <c r="J12" s="115"/>
      <c r="K12" s="45">
        <v>2400000</v>
      </c>
      <c r="M12" s="55">
        <v>35435946240</v>
      </c>
      <c r="N12" s="54"/>
      <c r="O12" s="55">
        <v>44866480320</v>
      </c>
      <c r="P12" s="54"/>
      <c r="Q12" s="115">
        <f t="shared" si="1"/>
        <v>-9430534080</v>
      </c>
      <c r="R12" s="115"/>
    </row>
    <row r="13" spans="1:18" ht="18.75">
      <c r="A13" s="6" t="s">
        <v>35</v>
      </c>
      <c r="C13" s="84">
        <v>250000</v>
      </c>
      <c r="E13" s="72">
        <v>25811423375</v>
      </c>
      <c r="F13" s="54"/>
      <c r="G13" s="72">
        <v>24831556750</v>
      </c>
      <c r="H13" s="54"/>
      <c r="I13" s="115">
        <f t="shared" si="0"/>
        <v>979866625</v>
      </c>
      <c r="J13" s="115"/>
      <c r="K13" s="45">
        <v>250000</v>
      </c>
      <c r="M13" s="55">
        <v>25811423375</v>
      </c>
      <c r="N13" s="54"/>
      <c r="O13" s="55">
        <v>24831556750</v>
      </c>
      <c r="P13" s="54"/>
      <c r="Q13" s="115">
        <f t="shared" si="1"/>
        <v>979866625</v>
      </c>
      <c r="R13" s="115"/>
    </row>
    <row r="14" spans="1:18" ht="18.75">
      <c r="A14" s="6" t="s">
        <v>81</v>
      </c>
      <c r="C14" s="84">
        <v>4400000</v>
      </c>
      <c r="E14" s="72">
        <v>19083733548</v>
      </c>
      <c r="F14" s="54"/>
      <c r="G14" s="72">
        <v>19226282657</v>
      </c>
      <c r="H14" s="54"/>
      <c r="I14" s="115">
        <f t="shared" si="0"/>
        <v>-142549109</v>
      </c>
      <c r="J14" s="115"/>
      <c r="K14" s="45">
        <v>4400000</v>
      </c>
      <c r="M14" s="55">
        <v>19083733548</v>
      </c>
      <c r="N14" s="54"/>
      <c r="O14" s="55">
        <v>19226282657</v>
      </c>
      <c r="P14" s="54"/>
      <c r="Q14" s="115">
        <f t="shared" si="1"/>
        <v>-142549109</v>
      </c>
      <c r="R14" s="115"/>
    </row>
    <row r="15" spans="1:18" ht="18.75">
      <c r="A15" s="6" t="s">
        <v>46</v>
      </c>
      <c r="C15" s="84">
        <v>562500</v>
      </c>
      <c r="E15" s="72">
        <v>5475469893</v>
      </c>
      <c r="F15" s="54"/>
      <c r="G15" s="72">
        <v>5575937231</v>
      </c>
      <c r="H15" s="54"/>
      <c r="I15" s="115">
        <f t="shared" si="0"/>
        <v>-100467338</v>
      </c>
      <c r="J15" s="115"/>
      <c r="K15" s="45">
        <v>562500</v>
      </c>
      <c r="M15" s="55">
        <v>5475469893</v>
      </c>
      <c r="N15" s="54"/>
      <c r="O15" s="55">
        <v>5575937231</v>
      </c>
      <c r="P15" s="54"/>
      <c r="Q15" s="115">
        <f t="shared" si="1"/>
        <v>-100467338</v>
      </c>
      <c r="R15" s="115"/>
    </row>
    <row r="16" spans="1:18" ht="18.75">
      <c r="A16" s="6" t="s">
        <v>86</v>
      </c>
      <c r="C16" s="84">
        <v>200000</v>
      </c>
      <c r="E16" s="72">
        <v>12589921760</v>
      </c>
      <c r="F16" s="54"/>
      <c r="G16" s="72">
        <v>9276646631</v>
      </c>
      <c r="H16" s="54"/>
      <c r="I16" s="115">
        <f t="shared" si="0"/>
        <v>3313275129</v>
      </c>
      <c r="J16" s="115"/>
      <c r="K16" s="45">
        <v>200000</v>
      </c>
      <c r="M16" s="55">
        <v>12589921760</v>
      </c>
      <c r="N16" s="54"/>
      <c r="O16" s="55">
        <v>9276646631</v>
      </c>
      <c r="P16" s="54"/>
      <c r="Q16" s="115">
        <f t="shared" si="1"/>
        <v>3313275129</v>
      </c>
      <c r="R16" s="115"/>
    </row>
    <row r="17" spans="1:18" ht="18.75">
      <c r="A17" s="6" t="s">
        <v>66</v>
      </c>
      <c r="C17" s="84">
        <v>2200000</v>
      </c>
      <c r="E17" s="72">
        <v>34687774660</v>
      </c>
      <c r="F17" s="54"/>
      <c r="G17" s="72">
        <v>25566048862</v>
      </c>
      <c r="H17" s="54"/>
      <c r="I17" s="115">
        <f t="shared" si="0"/>
        <v>9121725798</v>
      </c>
      <c r="J17" s="115"/>
      <c r="K17" s="45">
        <v>2200000</v>
      </c>
      <c r="M17" s="55">
        <v>34687774660</v>
      </c>
      <c r="N17" s="54"/>
      <c r="O17" s="55">
        <v>25566048862</v>
      </c>
      <c r="P17" s="54"/>
      <c r="Q17" s="115">
        <f t="shared" si="1"/>
        <v>9121725798</v>
      </c>
      <c r="R17" s="115"/>
    </row>
    <row r="18" spans="1:18" ht="18.75">
      <c r="A18" s="6" t="s">
        <v>41</v>
      </c>
      <c r="C18" s="84">
        <v>670438</v>
      </c>
      <c r="E18" s="72">
        <v>4756576926</v>
      </c>
      <c r="F18" s="54"/>
      <c r="G18" s="72">
        <v>4922890805</v>
      </c>
      <c r="H18" s="54"/>
      <c r="I18" s="115">
        <f t="shared" si="0"/>
        <v>-166313879</v>
      </c>
      <c r="J18" s="115"/>
      <c r="K18" s="45">
        <v>670438</v>
      </c>
      <c r="M18" s="55">
        <v>4756576926</v>
      </c>
      <c r="N18" s="54"/>
      <c r="O18" s="55">
        <v>4922890805</v>
      </c>
      <c r="P18" s="54"/>
      <c r="Q18" s="115">
        <f t="shared" si="1"/>
        <v>-166313879</v>
      </c>
      <c r="R18" s="115"/>
    </row>
    <row r="19" spans="1:18" ht="18.75">
      <c r="A19" s="6" t="s">
        <v>20</v>
      </c>
      <c r="C19" s="84">
        <v>40000000</v>
      </c>
      <c r="E19" s="72">
        <v>24290769600</v>
      </c>
      <c r="F19" s="54"/>
      <c r="G19" s="72">
        <v>24846440800</v>
      </c>
      <c r="H19" s="54"/>
      <c r="I19" s="115">
        <f t="shared" si="0"/>
        <v>-555671200</v>
      </c>
      <c r="J19" s="115"/>
      <c r="K19" s="45">
        <v>40000000</v>
      </c>
      <c r="M19" s="55">
        <v>24290769600</v>
      </c>
      <c r="N19" s="54"/>
      <c r="O19" s="55">
        <v>24846440800</v>
      </c>
      <c r="P19" s="54"/>
      <c r="Q19" s="115">
        <f t="shared" si="1"/>
        <v>-555671200</v>
      </c>
      <c r="R19" s="115"/>
    </row>
    <row r="20" spans="1:18" ht="18.75">
      <c r="A20" s="6" t="s">
        <v>31</v>
      </c>
      <c r="C20" s="84">
        <v>4000000</v>
      </c>
      <c r="E20" s="72">
        <v>15864412760</v>
      </c>
      <c r="F20" s="54"/>
      <c r="G20" s="72">
        <v>12720901400</v>
      </c>
      <c r="H20" s="54"/>
      <c r="I20" s="115">
        <f t="shared" si="0"/>
        <v>3143511360</v>
      </c>
      <c r="J20" s="115"/>
      <c r="K20" s="45">
        <v>4000000</v>
      </c>
      <c r="M20" s="55">
        <v>15864412760</v>
      </c>
      <c r="N20" s="54"/>
      <c r="O20" s="55">
        <v>12720901400</v>
      </c>
      <c r="P20" s="54"/>
      <c r="Q20" s="115">
        <f t="shared" si="1"/>
        <v>3143511360</v>
      </c>
      <c r="R20" s="115"/>
    </row>
    <row r="21" spans="1:18" ht="18.75">
      <c r="A21" s="6" t="s">
        <v>61</v>
      </c>
      <c r="C21" s="84">
        <v>1206000</v>
      </c>
      <c r="E21" s="72">
        <v>25788402711</v>
      </c>
      <c r="F21" s="54"/>
      <c r="G21" s="72">
        <v>24998595481</v>
      </c>
      <c r="H21" s="54"/>
      <c r="I21" s="115">
        <f t="shared" si="0"/>
        <v>789807230</v>
      </c>
      <c r="J21" s="115"/>
      <c r="K21" s="45">
        <v>1206000</v>
      </c>
      <c r="M21" s="55">
        <v>25788402711</v>
      </c>
      <c r="N21" s="54"/>
      <c r="O21" s="55">
        <v>24998595481</v>
      </c>
      <c r="P21" s="54"/>
      <c r="Q21" s="115">
        <f t="shared" si="1"/>
        <v>789807230</v>
      </c>
      <c r="R21" s="115"/>
    </row>
    <row r="22" spans="1:18" ht="18.75">
      <c r="A22" s="6" t="s">
        <v>37</v>
      </c>
      <c r="C22" s="84">
        <v>3000000</v>
      </c>
      <c r="E22" s="72">
        <v>29351346600</v>
      </c>
      <c r="F22" s="54"/>
      <c r="G22" s="72">
        <v>24141929051</v>
      </c>
      <c r="H22" s="54"/>
      <c r="I22" s="115">
        <f t="shared" si="0"/>
        <v>5209417549</v>
      </c>
      <c r="J22" s="115"/>
      <c r="K22" s="45">
        <v>3000000</v>
      </c>
      <c r="M22" s="55">
        <v>29351346600</v>
      </c>
      <c r="N22" s="54"/>
      <c r="O22" s="55">
        <v>24141929051</v>
      </c>
      <c r="P22" s="54"/>
      <c r="Q22" s="115">
        <f t="shared" si="1"/>
        <v>5209417549</v>
      </c>
      <c r="R22" s="115"/>
    </row>
    <row r="23" spans="1:18" ht="18.75">
      <c r="A23" s="6" t="s">
        <v>33</v>
      </c>
      <c r="C23" s="84">
        <v>100000</v>
      </c>
      <c r="E23" s="72">
        <v>6837732570</v>
      </c>
      <c r="F23" s="54"/>
      <c r="G23" s="72">
        <v>4467199540</v>
      </c>
      <c r="H23" s="54"/>
      <c r="I23" s="115">
        <f t="shared" si="0"/>
        <v>2370533030</v>
      </c>
      <c r="J23" s="115"/>
      <c r="K23" s="45">
        <v>100000</v>
      </c>
      <c r="M23" s="55">
        <v>6837732570</v>
      </c>
      <c r="N23" s="54"/>
      <c r="O23" s="55">
        <v>4467199540</v>
      </c>
      <c r="P23" s="54"/>
      <c r="Q23" s="115">
        <f t="shared" si="1"/>
        <v>2370533030</v>
      </c>
      <c r="R23" s="115"/>
    </row>
    <row r="24" spans="1:18" ht="18.75">
      <c r="A24" s="6" t="s">
        <v>55</v>
      </c>
      <c r="C24" s="84">
        <v>4710000</v>
      </c>
      <c r="E24" s="72">
        <v>57064554657</v>
      </c>
      <c r="F24" s="54"/>
      <c r="G24" s="72">
        <v>62485921034</v>
      </c>
      <c r="H24" s="54"/>
      <c r="I24" s="115">
        <f t="shared" si="0"/>
        <v>-5421366377</v>
      </c>
      <c r="J24" s="115"/>
      <c r="K24" s="45">
        <v>4710000</v>
      </c>
      <c r="M24" s="55">
        <v>57064554657</v>
      </c>
      <c r="N24" s="54"/>
      <c r="O24" s="55">
        <v>62485921034</v>
      </c>
      <c r="P24" s="54"/>
      <c r="Q24" s="115">
        <f t="shared" si="1"/>
        <v>-5421366377</v>
      </c>
      <c r="R24" s="115"/>
    </row>
    <row r="25" spans="1:18" ht="18.75">
      <c r="A25" s="6" t="s">
        <v>21</v>
      </c>
      <c r="C25" s="84">
        <v>1769195</v>
      </c>
      <c r="E25" s="72">
        <v>30405591204</v>
      </c>
      <c r="F25" s="54"/>
      <c r="G25" s="72">
        <v>30739139837</v>
      </c>
      <c r="H25" s="54"/>
      <c r="I25" s="115">
        <f t="shared" si="0"/>
        <v>-333548633</v>
      </c>
      <c r="J25" s="115"/>
      <c r="K25" s="45">
        <v>1769195</v>
      </c>
      <c r="M25" s="55">
        <v>30405591204</v>
      </c>
      <c r="N25" s="54"/>
      <c r="O25" s="55">
        <v>30739139837</v>
      </c>
      <c r="P25" s="54"/>
      <c r="Q25" s="115">
        <f t="shared" si="1"/>
        <v>-333548633</v>
      </c>
      <c r="R25" s="115"/>
    </row>
    <row r="26" spans="1:18" ht="18.75">
      <c r="A26" s="6" t="s">
        <v>73</v>
      </c>
      <c r="C26" s="84">
        <v>13400000</v>
      </c>
      <c r="E26" s="72">
        <v>21393936562</v>
      </c>
      <c r="F26" s="54"/>
      <c r="G26" s="72">
        <v>22072053974</v>
      </c>
      <c r="H26" s="54"/>
      <c r="I26" s="115">
        <f t="shared" si="0"/>
        <v>-678117412</v>
      </c>
      <c r="J26" s="115"/>
      <c r="K26" s="45">
        <v>13400000</v>
      </c>
      <c r="M26" s="55">
        <v>21393936562</v>
      </c>
      <c r="N26" s="54"/>
      <c r="O26" s="55">
        <v>22072053974</v>
      </c>
      <c r="P26" s="54"/>
      <c r="Q26" s="115">
        <f t="shared" si="1"/>
        <v>-678117412</v>
      </c>
      <c r="R26" s="115"/>
    </row>
    <row r="27" spans="1:18" ht="18.75">
      <c r="A27" s="6" t="s">
        <v>27</v>
      </c>
      <c r="C27" s="84">
        <v>1891700</v>
      </c>
      <c r="E27" s="72">
        <v>4874769381</v>
      </c>
      <c r="F27" s="54"/>
      <c r="G27" s="72">
        <v>5895899356</v>
      </c>
      <c r="H27" s="54"/>
      <c r="I27" s="115">
        <f t="shared" si="0"/>
        <v>-1021129975</v>
      </c>
      <c r="J27" s="115"/>
      <c r="K27" s="45">
        <v>1891700</v>
      </c>
      <c r="M27" s="55">
        <v>4874769381</v>
      </c>
      <c r="N27" s="54"/>
      <c r="O27" s="55">
        <v>5895899356</v>
      </c>
      <c r="P27" s="54"/>
      <c r="Q27" s="115">
        <f t="shared" si="1"/>
        <v>-1021129975</v>
      </c>
      <c r="R27" s="115"/>
    </row>
    <row r="28" spans="1:18" ht="18.75">
      <c r="A28" s="6" t="s">
        <v>87</v>
      </c>
      <c r="C28" s="84">
        <v>1000000</v>
      </c>
      <c r="E28" s="72">
        <v>8999888900</v>
      </c>
      <c r="F28" s="54"/>
      <c r="G28" s="72">
        <v>6998594683</v>
      </c>
      <c r="H28" s="54"/>
      <c r="I28" s="115">
        <f t="shared" si="0"/>
        <v>2001294217</v>
      </c>
      <c r="J28" s="115"/>
      <c r="K28" s="45">
        <v>1000000</v>
      </c>
      <c r="M28" s="55">
        <v>8999888900</v>
      </c>
      <c r="N28" s="54"/>
      <c r="O28" s="55">
        <v>6998594683</v>
      </c>
      <c r="P28" s="54"/>
      <c r="Q28" s="115">
        <f t="shared" si="1"/>
        <v>2001294217</v>
      </c>
      <c r="R28" s="115"/>
    </row>
    <row r="29" spans="1:18" ht="18.75">
      <c r="A29" s="6" t="s">
        <v>76</v>
      </c>
      <c r="C29" s="84">
        <v>4000000</v>
      </c>
      <c r="E29" s="72">
        <v>29490264400</v>
      </c>
      <c r="F29" s="54"/>
      <c r="G29" s="72">
        <v>27902632400</v>
      </c>
      <c r="H29" s="54"/>
      <c r="I29" s="115">
        <f t="shared" si="0"/>
        <v>1587632000</v>
      </c>
      <c r="J29" s="115"/>
      <c r="K29" s="45">
        <v>4000000</v>
      </c>
      <c r="M29" s="55">
        <v>29490264400</v>
      </c>
      <c r="N29" s="54"/>
      <c r="O29" s="55">
        <v>27902632400</v>
      </c>
      <c r="P29" s="54"/>
      <c r="Q29" s="115">
        <f t="shared" si="1"/>
        <v>1587632000</v>
      </c>
      <c r="R29" s="115"/>
    </row>
    <row r="30" spans="1:18" ht="18.75">
      <c r="A30" s="6" t="s">
        <v>50</v>
      </c>
      <c r="C30" s="84">
        <v>200000</v>
      </c>
      <c r="E30" s="72">
        <v>3324104500</v>
      </c>
      <c r="F30" s="54"/>
      <c r="G30" s="72">
        <v>2820031340</v>
      </c>
      <c r="H30" s="54"/>
      <c r="I30" s="115">
        <f t="shared" si="0"/>
        <v>504073160</v>
      </c>
      <c r="J30" s="115"/>
      <c r="K30" s="45">
        <v>200000</v>
      </c>
      <c r="M30" s="55">
        <v>3324104500</v>
      </c>
      <c r="N30" s="54"/>
      <c r="O30" s="55">
        <v>2820031340</v>
      </c>
      <c r="P30" s="54"/>
      <c r="Q30" s="115">
        <f t="shared" si="1"/>
        <v>504073160</v>
      </c>
      <c r="R30" s="115"/>
    </row>
    <row r="31" spans="1:18" ht="18.75">
      <c r="A31" s="6" t="s">
        <v>69</v>
      </c>
      <c r="C31" s="84">
        <v>3000000</v>
      </c>
      <c r="E31" s="72">
        <v>27535492500</v>
      </c>
      <c r="F31" s="54"/>
      <c r="G31" s="72">
        <v>26255464200</v>
      </c>
      <c r="H31" s="54"/>
      <c r="I31" s="115">
        <f t="shared" si="0"/>
        <v>1280028300</v>
      </c>
      <c r="J31" s="115"/>
      <c r="K31" s="45">
        <v>3000000</v>
      </c>
      <c r="M31" s="55">
        <v>27535492500</v>
      </c>
      <c r="N31" s="54"/>
      <c r="O31" s="55">
        <v>26255464200</v>
      </c>
      <c r="P31" s="54"/>
      <c r="Q31" s="115">
        <f t="shared" si="1"/>
        <v>1280028300</v>
      </c>
      <c r="R31" s="115"/>
    </row>
    <row r="32" spans="1:18" ht="18.75">
      <c r="A32" s="6" t="s">
        <v>39</v>
      </c>
      <c r="C32" s="84">
        <v>633</v>
      </c>
      <c r="E32" s="72">
        <v>42491432</v>
      </c>
      <c r="F32" s="54"/>
      <c r="G32" s="72">
        <v>37246739</v>
      </c>
      <c r="H32" s="54"/>
      <c r="I32" s="115">
        <f t="shared" si="0"/>
        <v>5244693</v>
      </c>
      <c r="J32" s="115"/>
      <c r="K32" s="45">
        <v>633</v>
      </c>
      <c r="M32" s="55">
        <v>42491432</v>
      </c>
      <c r="N32" s="54"/>
      <c r="O32" s="55">
        <v>37246739</v>
      </c>
      <c r="P32" s="54"/>
      <c r="Q32" s="115">
        <f t="shared" si="1"/>
        <v>5244693</v>
      </c>
      <c r="R32" s="115"/>
    </row>
    <row r="33" spans="1:18" ht="18.75">
      <c r="A33" s="6" t="s">
        <v>44</v>
      </c>
      <c r="C33" s="84">
        <v>650000</v>
      </c>
      <c r="E33" s="72">
        <v>32345521325</v>
      </c>
      <c r="F33" s="54"/>
      <c r="G33" s="72">
        <v>31249062975</v>
      </c>
      <c r="H33" s="54"/>
      <c r="I33" s="115">
        <f t="shared" si="0"/>
        <v>1096458350</v>
      </c>
      <c r="J33" s="115"/>
      <c r="K33" s="45">
        <v>650000</v>
      </c>
      <c r="M33" s="55">
        <v>32345521325</v>
      </c>
      <c r="N33" s="54"/>
      <c r="O33" s="55">
        <v>31249062975</v>
      </c>
      <c r="P33" s="54"/>
      <c r="Q33" s="115">
        <f t="shared" si="1"/>
        <v>1096458350</v>
      </c>
      <c r="R33" s="115"/>
    </row>
    <row r="34" spans="1:18" ht="18.75">
      <c r="A34" s="6" t="s">
        <v>62</v>
      </c>
      <c r="C34" s="84">
        <v>9671879</v>
      </c>
      <c r="E34" s="72">
        <v>38311684578</v>
      </c>
      <c r="F34" s="54"/>
      <c r="G34" s="72">
        <v>38590629596</v>
      </c>
      <c r="H34" s="54"/>
      <c r="I34" s="115">
        <f t="shared" si="0"/>
        <v>-278945018</v>
      </c>
      <c r="J34" s="115"/>
      <c r="K34" s="45">
        <v>9671879</v>
      </c>
      <c r="M34" s="55">
        <v>38311684578</v>
      </c>
      <c r="N34" s="54"/>
      <c r="O34" s="55">
        <v>38590629596</v>
      </c>
      <c r="P34" s="54"/>
      <c r="Q34" s="115">
        <f t="shared" si="1"/>
        <v>-278945018</v>
      </c>
      <c r="R34" s="115"/>
    </row>
    <row r="35" spans="1:18" ht="18.75">
      <c r="A35" s="6" t="s">
        <v>59</v>
      </c>
      <c r="C35" s="84">
        <v>5000000</v>
      </c>
      <c r="E35" s="72">
        <v>14110079400</v>
      </c>
      <c r="F35" s="54"/>
      <c r="G35" s="72">
        <v>14755054900</v>
      </c>
      <c r="H35" s="54"/>
      <c r="I35" s="115">
        <f t="shared" si="0"/>
        <v>-644975500</v>
      </c>
      <c r="J35" s="115"/>
      <c r="K35" s="45">
        <v>5000000</v>
      </c>
      <c r="M35" s="55">
        <v>14110079400</v>
      </c>
      <c r="N35" s="54"/>
      <c r="O35" s="55">
        <v>14755054900</v>
      </c>
      <c r="P35" s="54"/>
      <c r="Q35" s="115">
        <f t="shared" si="1"/>
        <v>-644975500</v>
      </c>
      <c r="R35" s="115"/>
    </row>
    <row r="36" spans="1:18" ht="18.75">
      <c r="A36" s="6" t="s">
        <v>52</v>
      </c>
      <c r="C36" s="84">
        <v>1200000</v>
      </c>
      <c r="E36" s="72">
        <v>10168782960</v>
      </c>
      <c r="F36" s="54"/>
      <c r="G36" s="72">
        <v>10645072560</v>
      </c>
      <c r="H36" s="54"/>
      <c r="I36" s="115">
        <f t="shared" si="0"/>
        <v>-476289600</v>
      </c>
      <c r="J36" s="115"/>
      <c r="K36" s="45">
        <v>1200000</v>
      </c>
      <c r="M36" s="55">
        <v>10168782960</v>
      </c>
      <c r="N36" s="54"/>
      <c r="O36" s="55">
        <v>10645072560</v>
      </c>
      <c r="P36" s="54"/>
      <c r="Q36" s="115">
        <f t="shared" si="1"/>
        <v>-476289600</v>
      </c>
      <c r="R36" s="115"/>
    </row>
    <row r="37" spans="1:18" ht="18.75">
      <c r="A37" s="6" t="s">
        <v>38</v>
      </c>
      <c r="C37" s="84">
        <v>136729</v>
      </c>
      <c r="E37" s="72">
        <v>767904000</v>
      </c>
      <c r="F37" s="54"/>
      <c r="G37" s="72">
        <v>814032549</v>
      </c>
      <c r="H37" s="54"/>
      <c r="I37" s="115">
        <f t="shared" si="0"/>
        <v>-46128549</v>
      </c>
      <c r="J37" s="115"/>
      <c r="K37" s="45">
        <v>136729</v>
      </c>
      <c r="M37" s="55">
        <v>767904000</v>
      </c>
      <c r="N37" s="54"/>
      <c r="O37" s="55">
        <v>814032549</v>
      </c>
      <c r="P37" s="54"/>
      <c r="Q37" s="115">
        <f t="shared" si="1"/>
        <v>-46128549</v>
      </c>
      <c r="R37" s="115"/>
    </row>
    <row r="38" spans="1:18" ht="18.75">
      <c r="A38" s="6" t="s">
        <v>71</v>
      </c>
      <c r="C38" s="84">
        <v>447253</v>
      </c>
      <c r="E38" s="72">
        <v>7313753701</v>
      </c>
      <c r="F38" s="54"/>
      <c r="G38" s="72">
        <v>6701315588</v>
      </c>
      <c r="H38" s="54"/>
      <c r="I38" s="115">
        <f t="shared" si="0"/>
        <v>612438113</v>
      </c>
      <c r="J38" s="115"/>
      <c r="K38" s="45">
        <v>447253</v>
      </c>
      <c r="M38" s="55">
        <v>7313753701</v>
      </c>
      <c r="N38" s="54"/>
      <c r="O38" s="55">
        <v>6701315588</v>
      </c>
      <c r="P38" s="54"/>
      <c r="Q38" s="115">
        <f t="shared" si="1"/>
        <v>612438113</v>
      </c>
      <c r="R38" s="115"/>
    </row>
    <row r="39" spans="1:18" ht="18.75">
      <c r="A39" s="6" t="s">
        <v>56</v>
      </c>
      <c r="C39" s="84">
        <v>100000</v>
      </c>
      <c r="E39" s="72">
        <v>13655619740</v>
      </c>
      <c r="F39" s="54"/>
      <c r="G39" s="72">
        <v>13741947243</v>
      </c>
      <c r="H39" s="54"/>
      <c r="I39" s="115">
        <f t="shared" si="0"/>
        <v>-86327503</v>
      </c>
      <c r="J39" s="115"/>
      <c r="K39" s="45">
        <v>100000</v>
      </c>
      <c r="M39" s="55">
        <v>13655619740</v>
      </c>
      <c r="N39" s="54"/>
      <c r="O39" s="55">
        <v>13741947243</v>
      </c>
      <c r="P39" s="54"/>
      <c r="Q39" s="115">
        <f t="shared" si="1"/>
        <v>-86327503</v>
      </c>
      <c r="R39" s="115"/>
    </row>
    <row r="40" spans="1:18" ht="18.75">
      <c r="A40" s="6" t="s">
        <v>63</v>
      </c>
      <c r="C40" s="84">
        <v>3280000</v>
      </c>
      <c r="E40" s="72">
        <v>36517123632</v>
      </c>
      <c r="F40" s="54"/>
      <c r="G40" s="72">
        <v>32155898528</v>
      </c>
      <c r="H40" s="54"/>
      <c r="I40" s="115">
        <f t="shared" si="0"/>
        <v>4361225104</v>
      </c>
      <c r="J40" s="115"/>
      <c r="K40" s="45">
        <v>3280000</v>
      </c>
      <c r="M40" s="55">
        <v>36517123632</v>
      </c>
      <c r="N40" s="54"/>
      <c r="O40" s="55">
        <v>32155898528</v>
      </c>
      <c r="P40" s="54"/>
      <c r="Q40" s="115">
        <f t="shared" si="1"/>
        <v>4361225104</v>
      </c>
      <c r="R40" s="115"/>
    </row>
    <row r="41" spans="1:18" ht="18.75">
      <c r="A41" s="6" t="s">
        <v>26</v>
      </c>
      <c r="C41" s="84">
        <v>426720</v>
      </c>
      <c r="E41" s="72">
        <v>860815816</v>
      </c>
      <c r="F41" s="54"/>
      <c r="G41" s="72">
        <v>955662222</v>
      </c>
      <c r="H41" s="54"/>
      <c r="I41" s="115">
        <f t="shared" si="0"/>
        <v>-94846406</v>
      </c>
      <c r="J41" s="115"/>
      <c r="K41" s="45">
        <v>426720</v>
      </c>
      <c r="M41" s="55">
        <v>860815816</v>
      </c>
      <c r="N41" s="54"/>
      <c r="O41" s="55">
        <v>955662222</v>
      </c>
      <c r="P41" s="54"/>
      <c r="Q41" s="115">
        <f t="shared" si="1"/>
        <v>-94846406</v>
      </c>
      <c r="R41" s="115"/>
    </row>
    <row r="42" spans="1:18" ht="18.75">
      <c r="A42" s="6" t="s">
        <v>40</v>
      </c>
      <c r="C42" s="84">
        <v>900000</v>
      </c>
      <c r="E42" s="72">
        <v>4938527790</v>
      </c>
      <c r="F42" s="54"/>
      <c r="G42" s="72">
        <v>4965319080</v>
      </c>
      <c r="H42" s="54"/>
      <c r="I42" s="115">
        <f t="shared" si="0"/>
        <v>-26791290</v>
      </c>
      <c r="J42" s="115"/>
      <c r="K42" s="45">
        <v>900000</v>
      </c>
      <c r="M42" s="55">
        <v>4938527790</v>
      </c>
      <c r="N42" s="54"/>
      <c r="O42" s="55">
        <v>4965319080</v>
      </c>
      <c r="P42" s="54"/>
      <c r="Q42" s="115">
        <f t="shared" si="1"/>
        <v>-26791290</v>
      </c>
      <c r="R42" s="115"/>
    </row>
    <row r="43" spans="1:18" ht="18.75">
      <c r="A43" s="6" t="s">
        <v>68</v>
      </c>
      <c r="C43" s="84">
        <v>13404</v>
      </c>
      <c r="E43" s="72">
        <v>821963921</v>
      </c>
      <c r="F43" s="54"/>
      <c r="G43" s="72">
        <v>605167612</v>
      </c>
      <c r="H43" s="54"/>
      <c r="I43" s="115">
        <f t="shared" si="0"/>
        <v>216796309</v>
      </c>
      <c r="J43" s="115"/>
      <c r="K43" s="45">
        <v>13404</v>
      </c>
      <c r="M43" s="55">
        <v>821963921</v>
      </c>
      <c r="N43" s="54"/>
      <c r="O43" s="55">
        <v>605167612</v>
      </c>
      <c r="P43" s="54"/>
      <c r="Q43" s="115">
        <f t="shared" si="1"/>
        <v>216796309</v>
      </c>
      <c r="R43" s="115"/>
    </row>
    <row r="44" spans="1:18" ht="18.75">
      <c r="A44" s="6" t="s">
        <v>79</v>
      </c>
      <c r="C44" s="84">
        <v>600000</v>
      </c>
      <c r="E44" s="72">
        <v>9960406260</v>
      </c>
      <c r="F44" s="54"/>
      <c r="G44" s="72">
        <v>10064741192</v>
      </c>
      <c r="H44" s="54"/>
      <c r="I44" s="115">
        <f t="shared" si="0"/>
        <v>-104334932</v>
      </c>
      <c r="J44" s="115"/>
      <c r="K44" s="45">
        <v>600000</v>
      </c>
      <c r="M44" s="55">
        <v>9960406260</v>
      </c>
      <c r="N44" s="54"/>
      <c r="O44" s="55">
        <v>10064741192</v>
      </c>
      <c r="P44" s="54"/>
      <c r="Q44" s="115">
        <f t="shared" si="1"/>
        <v>-104334932</v>
      </c>
      <c r="R44" s="115"/>
    </row>
    <row r="45" spans="1:18" ht="18.75">
      <c r="A45" s="6" t="s">
        <v>74</v>
      </c>
      <c r="C45" s="84">
        <v>360000</v>
      </c>
      <c r="E45" s="72">
        <v>4643823600</v>
      </c>
      <c r="F45" s="54"/>
      <c r="G45" s="72">
        <v>4543802784</v>
      </c>
      <c r="H45" s="54"/>
      <c r="I45" s="115">
        <f t="shared" si="0"/>
        <v>100020816</v>
      </c>
      <c r="J45" s="115"/>
      <c r="K45" s="45">
        <v>360000</v>
      </c>
      <c r="M45" s="55">
        <v>4643823600</v>
      </c>
      <c r="N45" s="54"/>
      <c r="O45" s="55">
        <v>4543802784</v>
      </c>
      <c r="P45" s="54"/>
      <c r="Q45" s="115">
        <f t="shared" si="1"/>
        <v>100020816</v>
      </c>
      <c r="R45" s="115"/>
    </row>
    <row r="46" spans="1:18" ht="18.75">
      <c r="A46" s="6" t="s">
        <v>84</v>
      </c>
      <c r="C46" s="84">
        <v>2000000</v>
      </c>
      <c r="E46" s="72">
        <v>9515869300</v>
      </c>
      <c r="F46" s="54"/>
      <c r="G46" s="72">
        <v>8881597627</v>
      </c>
      <c r="H46" s="54"/>
      <c r="I46" s="115">
        <f t="shared" si="0"/>
        <v>634271673</v>
      </c>
      <c r="J46" s="115"/>
      <c r="K46" s="45">
        <v>2000000</v>
      </c>
      <c r="M46" s="55">
        <v>9515869300</v>
      </c>
      <c r="N46" s="54"/>
      <c r="O46" s="55">
        <v>8881597627</v>
      </c>
      <c r="P46" s="54"/>
      <c r="Q46" s="115">
        <f t="shared" si="1"/>
        <v>634271673</v>
      </c>
      <c r="R46" s="115"/>
    </row>
    <row r="47" spans="1:18" ht="18.75">
      <c r="A47" s="6" t="s">
        <v>49</v>
      </c>
      <c r="C47" s="84">
        <v>600000</v>
      </c>
      <c r="E47" s="72">
        <v>14413714020</v>
      </c>
      <c r="F47" s="54"/>
      <c r="G47" s="72">
        <v>12633581640</v>
      </c>
      <c r="H47" s="54"/>
      <c r="I47" s="115">
        <f t="shared" si="0"/>
        <v>1780132380</v>
      </c>
      <c r="J47" s="115"/>
      <c r="K47" s="45">
        <v>600000</v>
      </c>
      <c r="M47" s="55">
        <v>14413714020</v>
      </c>
      <c r="N47" s="54"/>
      <c r="O47" s="55">
        <v>12633581640</v>
      </c>
      <c r="P47" s="54"/>
      <c r="Q47" s="115">
        <f t="shared" si="1"/>
        <v>1780132380</v>
      </c>
      <c r="R47" s="115"/>
    </row>
    <row r="48" spans="1:18" ht="18.75">
      <c r="A48" s="6" t="s">
        <v>60</v>
      </c>
      <c r="C48" s="84">
        <v>3750000</v>
      </c>
      <c r="E48" s="72">
        <v>16160357287</v>
      </c>
      <c r="F48" s="54"/>
      <c r="G48" s="72">
        <v>15870118312</v>
      </c>
      <c r="H48" s="54"/>
      <c r="I48" s="115">
        <f t="shared" si="0"/>
        <v>290238975</v>
      </c>
      <c r="J48" s="115"/>
      <c r="K48" s="45">
        <v>3750000</v>
      </c>
      <c r="M48" s="55">
        <v>16160357287</v>
      </c>
      <c r="N48" s="54"/>
      <c r="O48" s="55">
        <v>15870118312</v>
      </c>
      <c r="P48" s="54"/>
      <c r="Q48" s="115">
        <f t="shared" si="1"/>
        <v>290238975</v>
      </c>
      <c r="R48" s="115"/>
    </row>
    <row r="49" spans="1:21" ht="18.75">
      <c r="A49" s="6" t="s">
        <v>57</v>
      </c>
      <c r="C49" s="84">
        <v>1744082</v>
      </c>
      <c r="E49" s="72">
        <v>18188608586</v>
      </c>
      <c r="F49" s="54"/>
      <c r="G49" s="72">
        <v>19659618796</v>
      </c>
      <c r="H49" s="54"/>
      <c r="I49" s="115">
        <f t="shared" si="0"/>
        <v>-1471010210</v>
      </c>
      <c r="J49" s="115"/>
      <c r="K49" s="45">
        <v>1744082</v>
      </c>
      <c r="M49" s="55">
        <v>18188608586</v>
      </c>
      <c r="N49" s="54"/>
      <c r="O49" s="55">
        <v>19659618796</v>
      </c>
      <c r="P49" s="54"/>
      <c r="Q49" s="115">
        <f t="shared" si="1"/>
        <v>-1471010210</v>
      </c>
      <c r="R49" s="115"/>
    </row>
    <row r="50" spans="1:21" ht="18.75">
      <c r="A50" s="6" t="s">
        <v>36</v>
      </c>
      <c r="C50" s="84">
        <v>10000000</v>
      </c>
      <c r="E50" s="72">
        <f>16541140912-12</f>
        <v>16541140900</v>
      </c>
      <c r="F50" s="54"/>
      <c r="G50" s="72">
        <v>18237922600</v>
      </c>
      <c r="H50" s="54"/>
      <c r="I50" s="115">
        <f t="shared" si="0"/>
        <v>-1696781700</v>
      </c>
      <c r="J50" s="115"/>
      <c r="K50" s="45">
        <v>10000000</v>
      </c>
      <c r="M50" s="55">
        <f>16541140912-12</f>
        <v>16541140900</v>
      </c>
      <c r="N50" s="54"/>
      <c r="O50" s="55">
        <v>18237922600</v>
      </c>
      <c r="P50" s="54"/>
      <c r="Q50" s="115">
        <f t="shared" si="1"/>
        <v>-1696781700</v>
      </c>
      <c r="R50" s="115"/>
      <c r="U50" s="49"/>
    </row>
    <row r="51" spans="1:21" ht="18.75">
      <c r="A51" s="6" t="s">
        <v>34</v>
      </c>
      <c r="C51" s="84">
        <v>100000</v>
      </c>
      <c r="E51" s="72">
        <v>4276683700</v>
      </c>
      <c r="F51" s="54"/>
      <c r="G51" s="72">
        <v>4127843200</v>
      </c>
      <c r="H51" s="54"/>
      <c r="I51" s="115">
        <f t="shared" si="0"/>
        <v>148840500</v>
      </c>
      <c r="J51" s="115"/>
      <c r="K51" s="45">
        <v>100000</v>
      </c>
      <c r="M51" s="55">
        <v>4276683700</v>
      </c>
      <c r="N51" s="54"/>
      <c r="O51" s="55">
        <v>4127843200</v>
      </c>
      <c r="P51" s="54"/>
      <c r="Q51" s="115">
        <f t="shared" si="1"/>
        <v>148840500</v>
      </c>
      <c r="R51" s="115"/>
    </row>
    <row r="52" spans="1:21" ht="18.75">
      <c r="A52" s="6" t="s">
        <v>75</v>
      </c>
      <c r="C52" s="84">
        <v>3482565</v>
      </c>
      <c r="E52" s="72">
        <v>28025279105</v>
      </c>
      <c r="F52" s="54"/>
      <c r="G52" s="72">
        <v>25606327764</v>
      </c>
      <c r="H52" s="54"/>
      <c r="I52" s="115">
        <f t="shared" si="0"/>
        <v>2418951341</v>
      </c>
      <c r="J52" s="115"/>
      <c r="K52" s="45">
        <v>3482565</v>
      </c>
      <c r="M52" s="55">
        <v>28025279105</v>
      </c>
      <c r="N52" s="54"/>
      <c r="O52" s="55">
        <v>25606327764</v>
      </c>
      <c r="P52" s="54"/>
      <c r="Q52" s="115">
        <f t="shared" si="1"/>
        <v>2418951341</v>
      </c>
      <c r="R52" s="115"/>
    </row>
    <row r="53" spans="1:21" ht="18.75">
      <c r="A53" s="6" t="s">
        <v>18</v>
      </c>
      <c r="C53" s="84">
        <v>1800000</v>
      </c>
      <c r="E53" s="72">
        <v>19807693740</v>
      </c>
      <c r="F53" s="54"/>
      <c r="G53" s="72">
        <v>19700528580</v>
      </c>
      <c r="H53" s="54"/>
      <c r="I53" s="115">
        <f t="shared" si="0"/>
        <v>107165160</v>
      </c>
      <c r="J53" s="115"/>
      <c r="K53" s="45">
        <v>1800000</v>
      </c>
      <c r="M53" s="55">
        <v>19807693740</v>
      </c>
      <c r="N53" s="54"/>
      <c r="O53" s="55">
        <v>19700528580</v>
      </c>
      <c r="P53" s="54"/>
      <c r="Q53" s="115">
        <f t="shared" si="1"/>
        <v>107165160</v>
      </c>
      <c r="R53" s="115"/>
    </row>
    <row r="54" spans="1:21" ht="18.75">
      <c r="A54" s="6" t="s">
        <v>29</v>
      </c>
      <c r="C54" s="84">
        <v>3000000</v>
      </c>
      <c r="E54" s="72">
        <v>24141929100</v>
      </c>
      <c r="F54" s="54"/>
      <c r="G54" s="72">
        <v>19594483430</v>
      </c>
      <c r="H54" s="54"/>
      <c r="I54" s="115">
        <f t="shared" si="0"/>
        <v>4547445670</v>
      </c>
      <c r="J54" s="115"/>
      <c r="K54" s="45">
        <v>3000000</v>
      </c>
      <c r="M54" s="55">
        <v>24141929100</v>
      </c>
      <c r="N54" s="54"/>
      <c r="O54" s="55">
        <v>19594483430</v>
      </c>
      <c r="P54" s="54"/>
      <c r="Q54" s="115">
        <f t="shared" si="1"/>
        <v>4547445670</v>
      </c>
      <c r="R54" s="115"/>
    </row>
    <row r="55" spans="1:21" ht="18.75">
      <c r="A55" s="6" t="s">
        <v>23</v>
      </c>
      <c r="C55" s="84">
        <v>50000000</v>
      </c>
      <c r="E55" s="72">
        <v>33290658500</v>
      </c>
      <c r="F55" s="54"/>
      <c r="G55" s="72">
        <v>33092204525</v>
      </c>
      <c r="H55" s="54"/>
      <c r="I55" s="115">
        <f t="shared" si="0"/>
        <v>198453975</v>
      </c>
      <c r="J55" s="115"/>
      <c r="K55" s="45">
        <v>50000000</v>
      </c>
      <c r="M55" s="55">
        <v>33290658500</v>
      </c>
      <c r="N55" s="54"/>
      <c r="O55" s="55">
        <v>33092204525</v>
      </c>
      <c r="P55" s="54"/>
      <c r="Q55" s="115">
        <f t="shared" si="1"/>
        <v>198453975</v>
      </c>
      <c r="R55" s="115"/>
    </row>
    <row r="56" spans="1:21" ht="18.75">
      <c r="A56" s="6" t="s">
        <v>45</v>
      </c>
      <c r="C56" s="84">
        <v>2695000</v>
      </c>
      <c r="E56" s="72">
        <v>27410218412</v>
      </c>
      <c r="F56" s="54"/>
      <c r="G56" s="72">
        <v>26686109380</v>
      </c>
      <c r="H56" s="54"/>
      <c r="I56" s="115">
        <f t="shared" si="0"/>
        <v>724109032</v>
      </c>
      <c r="J56" s="115"/>
      <c r="K56" s="45">
        <v>2695000</v>
      </c>
      <c r="M56" s="55">
        <v>27410218412</v>
      </c>
      <c r="N56" s="54"/>
      <c r="O56" s="55">
        <v>26686109380</v>
      </c>
      <c r="P56" s="54"/>
      <c r="Q56" s="115">
        <f t="shared" si="1"/>
        <v>724109032</v>
      </c>
      <c r="R56" s="115"/>
    </row>
    <row r="57" spans="1:21" ht="18.75">
      <c r="A57" s="6" t="s">
        <v>51</v>
      </c>
      <c r="C57" s="84">
        <v>1000000</v>
      </c>
      <c r="E57" s="72">
        <v>3887713860</v>
      </c>
      <c r="F57" s="54"/>
      <c r="G57" s="72">
        <v>4559480650</v>
      </c>
      <c r="H57" s="54"/>
      <c r="I57" s="115">
        <f t="shared" si="0"/>
        <v>-671766790</v>
      </c>
      <c r="J57" s="115"/>
      <c r="K57" s="45">
        <v>1000000</v>
      </c>
      <c r="M57" s="55">
        <v>3887713860</v>
      </c>
      <c r="N57" s="54"/>
      <c r="O57" s="55">
        <v>4559480650</v>
      </c>
      <c r="P57" s="54"/>
      <c r="Q57" s="115">
        <f t="shared" si="1"/>
        <v>-671766790</v>
      </c>
      <c r="R57" s="115"/>
    </row>
    <row r="58" spans="1:21" ht="18.75">
      <c r="A58" s="6" t="s">
        <v>28</v>
      </c>
      <c r="C58" s="84">
        <v>10363636</v>
      </c>
      <c r="E58" s="72">
        <v>59541610292</v>
      </c>
      <c r="F58" s="54"/>
      <c r="G58" s="72">
        <v>49484322750</v>
      </c>
      <c r="H58" s="54"/>
      <c r="I58" s="115">
        <f t="shared" si="0"/>
        <v>10057287542</v>
      </c>
      <c r="J58" s="115"/>
      <c r="K58" s="45">
        <v>10363636</v>
      </c>
      <c r="M58" s="55">
        <v>59541610292</v>
      </c>
      <c r="N58" s="54"/>
      <c r="O58" s="55">
        <v>49484322750</v>
      </c>
      <c r="P58" s="54"/>
      <c r="Q58" s="115">
        <f t="shared" si="1"/>
        <v>10057287542</v>
      </c>
      <c r="R58" s="115"/>
    </row>
    <row r="59" spans="1:21" ht="18.75">
      <c r="A59" s="6" t="s">
        <v>88</v>
      </c>
      <c r="C59" s="84">
        <v>400000</v>
      </c>
      <c r="E59" s="72">
        <v>1534843236</v>
      </c>
      <c r="F59" s="54"/>
      <c r="G59" s="72">
        <v>1183544573</v>
      </c>
      <c r="H59" s="54"/>
      <c r="I59" s="115">
        <f t="shared" si="0"/>
        <v>351298663</v>
      </c>
      <c r="J59" s="115"/>
      <c r="K59" s="45">
        <v>400000</v>
      </c>
      <c r="M59" s="55">
        <v>1534843236</v>
      </c>
      <c r="N59" s="54"/>
      <c r="O59" s="55">
        <v>1183544573</v>
      </c>
      <c r="P59" s="54"/>
      <c r="Q59" s="115">
        <f t="shared" si="1"/>
        <v>351298663</v>
      </c>
      <c r="R59" s="115"/>
    </row>
    <row r="60" spans="1:21" ht="18.75">
      <c r="A60" s="6" t="s">
        <v>72</v>
      </c>
      <c r="C60" s="84">
        <v>2457000</v>
      </c>
      <c r="E60" s="72">
        <v>23209830352</v>
      </c>
      <c r="F60" s="54"/>
      <c r="G60" s="72">
        <v>25135856190</v>
      </c>
      <c r="H60" s="54"/>
      <c r="I60" s="115">
        <f t="shared" si="0"/>
        <v>-1926025838</v>
      </c>
      <c r="J60" s="115"/>
      <c r="K60" s="45">
        <v>2457000</v>
      </c>
      <c r="M60" s="55">
        <v>23209830352</v>
      </c>
      <c r="N60" s="54"/>
      <c r="O60" s="55">
        <v>25135856190</v>
      </c>
      <c r="P60" s="54"/>
      <c r="Q60" s="115">
        <f t="shared" si="1"/>
        <v>-1926025838</v>
      </c>
      <c r="R60" s="115"/>
    </row>
    <row r="61" spans="1:21" ht="18.75">
      <c r="A61" s="6" t="s">
        <v>82</v>
      </c>
      <c r="C61" s="84">
        <v>800000</v>
      </c>
      <c r="E61" s="72">
        <v>9120945840</v>
      </c>
      <c r="F61" s="54"/>
      <c r="G61" s="72">
        <v>6760076509</v>
      </c>
      <c r="H61" s="54"/>
      <c r="I61" s="115">
        <f t="shared" si="0"/>
        <v>2360869331</v>
      </c>
      <c r="J61" s="115"/>
      <c r="K61" s="45">
        <v>800000</v>
      </c>
      <c r="M61" s="55">
        <v>9120945840</v>
      </c>
      <c r="N61" s="54"/>
      <c r="O61" s="55">
        <v>6760076509</v>
      </c>
      <c r="P61" s="54"/>
      <c r="Q61" s="115">
        <f t="shared" si="1"/>
        <v>2360869331</v>
      </c>
      <c r="R61" s="115"/>
    </row>
    <row r="62" spans="1:21" ht="18.75">
      <c r="A62" s="6" t="s">
        <v>47</v>
      </c>
      <c r="C62" s="84">
        <v>1200000</v>
      </c>
      <c r="E62" s="72">
        <v>51832215720</v>
      </c>
      <c r="F62" s="54"/>
      <c r="G62" s="72">
        <v>45711894360</v>
      </c>
      <c r="H62" s="54"/>
      <c r="I62" s="115">
        <f t="shared" si="0"/>
        <v>6120321360</v>
      </c>
      <c r="J62" s="115"/>
      <c r="K62" s="45">
        <v>1200000</v>
      </c>
      <c r="M62" s="55">
        <v>51832215720</v>
      </c>
      <c r="N62" s="54"/>
      <c r="O62" s="55">
        <v>45711894360</v>
      </c>
      <c r="P62" s="54"/>
      <c r="Q62" s="115">
        <f t="shared" si="1"/>
        <v>6120321360</v>
      </c>
      <c r="R62" s="115"/>
    </row>
    <row r="63" spans="1:21" ht="18.75">
      <c r="A63" s="6" t="s">
        <v>24</v>
      </c>
      <c r="C63" s="84">
        <v>26666000</v>
      </c>
      <c r="E63" s="72">
        <v>39001851062</v>
      </c>
      <c r="F63" s="54"/>
      <c r="G63" s="72">
        <v>39081230676</v>
      </c>
      <c r="H63" s="54"/>
      <c r="I63" s="115">
        <f t="shared" si="0"/>
        <v>-79379614</v>
      </c>
      <c r="J63" s="115"/>
      <c r="K63" s="45">
        <v>26666000</v>
      </c>
      <c r="M63" s="55">
        <v>39001851062</v>
      </c>
      <c r="N63" s="54"/>
      <c r="O63" s="55">
        <v>39081230676</v>
      </c>
      <c r="P63" s="54"/>
      <c r="Q63" s="115">
        <f t="shared" si="1"/>
        <v>-79379614</v>
      </c>
      <c r="R63" s="115"/>
    </row>
    <row r="64" spans="1:21" ht="18.75">
      <c r="A64" s="6" t="s">
        <v>85</v>
      </c>
      <c r="C64" s="84">
        <v>800000</v>
      </c>
      <c r="E64" s="72">
        <v>20599525200</v>
      </c>
      <c r="F64" s="54"/>
      <c r="G64" s="72">
        <v>19082701183</v>
      </c>
      <c r="H64" s="54"/>
      <c r="I64" s="115">
        <f t="shared" si="0"/>
        <v>1516824017</v>
      </c>
      <c r="J64" s="115"/>
      <c r="K64" s="45">
        <v>800000</v>
      </c>
      <c r="M64" s="55">
        <v>20599525200</v>
      </c>
      <c r="N64" s="54"/>
      <c r="O64" s="55">
        <v>19082701183</v>
      </c>
      <c r="P64" s="54"/>
      <c r="Q64" s="115">
        <f t="shared" si="1"/>
        <v>1516824017</v>
      </c>
      <c r="R64" s="115"/>
    </row>
    <row r="65" spans="1:20" ht="18.75">
      <c r="A65" s="6" t="s">
        <v>58</v>
      </c>
      <c r="C65" s="84">
        <v>600000</v>
      </c>
      <c r="E65" s="72">
        <v>14544693660</v>
      </c>
      <c r="F65" s="54"/>
      <c r="G65" s="72">
        <v>11811982075</v>
      </c>
      <c r="H65" s="54"/>
      <c r="I65" s="115">
        <f t="shared" si="0"/>
        <v>2732711585</v>
      </c>
      <c r="J65" s="115"/>
      <c r="K65" s="45">
        <v>600000</v>
      </c>
      <c r="M65" s="55">
        <v>14544693660</v>
      </c>
      <c r="N65" s="54"/>
      <c r="O65" s="55">
        <v>11811982075</v>
      </c>
      <c r="P65" s="54"/>
      <c r="Q65" s="115">
        <f t="shared" si="1"/>
        <v>2732711585</v>
      </c>
      <c r="R65" s="115"/>
    </row>
    <row r="66" spans="1:20" ht="18.75">
      <c r="A66" s="6" t="s">
        <v>67</v>
      </c>
      <c r="C66" s="84">
        <v>350000</v>
      </c>
      <c r="E66" s="72">
        <v>2000416320</v>
      </c>
      <c r="F66" s="54"/>
      <c r="G66" s="72">
        <v>2097658780</v>
      </c>
      <c r="H66" s="54"/>
      <c r="I66" s="115">
        <f t="shared" si="0"/>
        <v>-97242460</v>
      </c>
      <c r="J66" s="115"/>
      <c r="K66" s="45">
        <v>350000</v>
      </c>
      <c r="M66" s="55">
        <v>2000416320</v>
      </c>
      <c r="N66" s="54"/>
      <c r="O66" s="55">
        <v>2097658780</v>
      </c>
      <c r="P66" s="54"/>
      <c r="Q66" s="115">
        <f t="shared" si="1"/>
        <v>-97242460</v>
      </c>
      <c r="R66" s="115"/>
    </row>
    <row r="67" spans="1:20" ht="18.75">
      <c r="A67" s="6" t="s">
        <v>64</v>
      </c>
      <c r="C67" s="84">
        <v>300000</v>
      </c>
      <c r="E67" s="72">
        <v>7612596213</v>
      </c>
      <c r="F67" s="54"/>
      <c r="G67" s="72">
        <v>8324153030</v>
      </c>
      <c r="H67" s="54"/>
      <c r="I67" s="115">
        <f t="shared" si="0"/>
        <v>-711556817</v>
      </c>
      <c r="J67" s="115"/>
      <c r="K67" s="45">
        <v>300000</v>
      </c>
      <c r="M67" s="55">
        <v>7612596213</v>
      </c>
      <c r="N67" s="54"/>
      <c r="O67" s="55">
        <v>8324153030</v>
      </c>
      <c r="P67" s="54"/>
      <c r="Q67" s="115">
        <f t="shared" si="1"/>
        <v>-711556817</v>
      </c>
      <c r="R67" s="115"/>
    </row>
    <row r="68" spans="1:20" ht="18.75">
      <c r="A68" s="6" t="s">
        <v>25</v>
      </c>
      <c r="C68" s="84">
        <v>16483819</v>
      </c>
      <c r="E68" s="72">
        <v>36540195542</v>
      </c>
      <c r="F68" s="54"/>
      <c r="G68" s="72">
        <v>33979293880</v>
      </c>
      <c r="H68" s="54"/>
      <c r="I68" s="115">
        <f t="shared" si="0"/>
        <v>2560901662</v>
      </c>
      <c r="J68" s="115"/>
      <c r="K68" s="45">
        <v>16483819</v>
      </c>
      <c r="M68" s="55">
        <v>36540195542</v>
      </c>
      <c r="N68" s="54"/>
      <c r="O68" s="55">
        <v>33979293880</v>
      </c>
      <c r="P68" s="54"/>
      <c r="Q68" s="115">
        <f t="shared" si="1"/>
        <v>2560901662</v>
      </c>
      <c r="R68" s="115"/>
    </row>
    <row r="69" spans="1:20" ht="18.75">
      <c r="A69" s="6" t="s">
        <v>53</v>
      </c>
      <c r="C69" s="84">
        <v>200000</v>
      </c>
      <c r="E69" s="72">
        <v>7267385480</v>
      </c>
      <c r="F69" s="54"/>
      <c r="G69" s="72">
        <v>7612695440</v>
      </c>
      <c r="H69" s="54"/>
      <c r="I69" s="115">
        <f t="shared" si="0"/>
        <v>-345309960</v>
      </c>
      <c r="J69" s="115"/>
      <c r="K69" s="45">
        <v>200000</v>
      </c>
      <c r="M69" s="55">
        <v>7267385480</v>
      </c>
      <c r="N69" s="54"/>
      <c r="O69" s="55">
        <v>7612695440</v>
      </c>
      <c r="P69" s="54"/>
      <c r="Q69" s="115">
        <f t="shared" si="1"/>
        <v>-345309960</v>
      </c>
      <c r="R69" s="115"/>
    </row>
    <row r="70" spans="1:20" ht="18.75">
      <c r="A70" s="6" t="s">
        <v>54</v>
      </c>
      <c r="C70" s="84">
        <v>500000</v>
      </c>
      <c r="E70" s="72">
        <v>17910473500</v>
      </c>
      <c r="F70" s="54"/>
      <c r="G70" s="72">
        <v>15628252497</v>
      </c>
      <c r="H70" s="54"/>
      <c r="I70" s="115">
        <f t="shared" si="0"/>
        <v>2282221003</v>
      </c>
      <c r="J70" s="115"/>
      <c r="K70" s="45">
        <v>500000</v>
      </c>
      <c r="M70" s="55">
        <v>17910473500</v>
      </c>
      <c r="N70" s="54"/>
      <c r="O70" s="55">
        <v>15628252497</v>
      </c>
      <c r="P70" s="54"/>
      <c r="Q70" s="115">
        <f t="shared" si="1"/>
        <v>2282221003</v>
      </c>
      <c r="R70" s="115"/>
    </row>
    <row r="71" spans="1:20" ht="18.75">
      <c r="A71" s="6" t="s">
        <v>70</v>
      </c>
      <c r="C71" s="84">
        <v>257500</v>
      </c>
      <c r="E71" s="72">
        <v>4806134165</v>
      </c>
      <c r="F71" s="54"/>
      <c r="G71" s="72">
        <v>5176623060</v>
      </c>
      <c r="H71" s="54"/>
      <c r="I71" s="115">
        <f t="shared" si="0"/>
        <v>-370488895</v>
      </c>
      <c r="J71" s="115"/>
      <c r="K71" s="45">
        <v>257500</v>
      </c>
      <c r="M71" s="55">
        <v>4806134165</v>
      </c>
      <c r="N71" s="54"/>
      <c r="O71" s="55">
        <v>5176623060</v>
      </c>
      <c r="P71" s="54"/>
      <c r="Q71" s="115">
        <f t="shared" si="1"/>
        <v>-370488895</v>
      </c>
      <c r="R71" s="115"/>
    </row>
    <row r="72" spans="1:20" ht="18.75">
      <c r="A72" s="13" t="s">
        <v>83</v>
      </c>
      <c r="C72" s="85">
        <v>2513000</v>
      </c>
      <c r="E72" s="73">
        <v>18302836903</v>
      </c>
      <c r="F72" s="54"/>
      <c r="G72" s="73">
        <v>15823366652</v>
      </c>
      <c r="H72" s="54"/>
      <c r="I72" s="115">
        <f t="shared" si="0"/>
        <v>2479470251</v>
      </c>
      <c r="J72" s="115"/>
      <c r="K72" s="46">
        <v>2513000</v>
      </c>
      <c r="M72" s="56">
        <v>18302836903</v>
      </c>
      <c r="N72" s="54"/>
      <c r="O72" s="56">
        <v>15823366652</v>
      </c>
      <c r="P72" s="54"/>
      <c r="Q72" s="115">
        <f t="shared" ref="Q72" si="2">M72-O72</f>
        <v>2479470251</v>
      </c>
      <c r="R72" s="115"/>
    </row>
    <row r="73" spans="1:20" s="15" customFormat="1" ht="21.75" thickBot="1">
      <c r="A73" s="30"/>
      <c r="C73" s="21"/>
      <c r="E73" s="57">
        <f>SUM(E8:E72)</f>
        <v>1156945941822</v>
      </c>
      <c r="F73" s="58"/>
      <c r="G73" s="57">
        <f>SUM(G8:G72)</f>
        <v>1100221287177</v>
      </c>
      <c r="H73" s="58"/>
      <c r="I73" s="60">
        <f>SUM(I8:J72)</f>
        <v>56724654645</v>
      </c>
      <c r="K73" s="21"/>
      <c r="M73" s="57">
        <f>SUM(M8:M72)</f>
        <v>1156945941822</v>
      </c>
      <c r="N73" s="58"/>
      <c r="O73" s="57">
        <f>SUM(O8:O72)</f>
        <v>1100221287177</v>
      </c>
      <c r="P73" s="58"/>
      <c r="Q73" s="116">
        <f>SUM(Q8:R72)</f>
        <v>56724654645</v>
      </c>
      <c r="R73" s="116"/>
    </row>
    <row r="75" spans="1:20"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</row>
    <row r="76" spans="1:20">
      <c r="C76" s="90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</row>
    <row r="77" spans="1:20">
      <c r="C77" s="91"/>
      <c r="D77" s="43"/>
      <c r="E77" s="43"/>
      <c r="F77" s="43"/>
      <c r="G77" s="43"/>
      <c r="H77" s="43"/>
      <c r="I77" s="43"/>
      <c r="J77" s="43"/>
      <c r="K77" s="43"/>
      <c r="L77" s="43"/>
      <c r="M77" s="35"/>
      <c r="N77" s="35"/>
      <c r="O77" s="35"/>
      <c r="P77" s="35"/>
      <c r="Q77" s="36"/>
      <c r="R77" s="35"/>
      <c r="S77" s="35"/>
      <c r="T77" s="35"/>
    </row>
    <row r="78" spans="1:20">
      <c r="C78" s="90"/>
      <c r="D78" s="43"/>
      <c r="E78" s="43"/>
      <c r="F78" s="43"/>
      <c r="G78" s="43"/>
      <c r="H78" s="43"/>
      <c r="I78" s="43"/>
      <c r="J78" s="43"/>
      <c r="K78" s="43"/>
      <c r="L78" s="43"/>
      <c r="M78" s="36"/>
      <c r="N78" s="35"/>
      <c r="O78" s="36"/>
      <c r="P78" s="35"/>
      <c r="Q78" s="36"/>
      <c r="R78" s="35"/>
      <c r="S78" s="35"/>
      <c r="T78" s="35"/>
    </row>
    <row r="79" spans="1:20">
      <c r="C79" s="90"/>
      <c r="D79" s="43"/>
      <c r="E79" s="44"/>
      <c r="F79" s="43"/>
      <c r="G79" s="43"/>
      <c r="H79" s="43"/>
      <c r="I79" s="43"/>
      <c r="J79" s="43"/>
      <c r="K79" s="43"/>
      <c r="L79" s="43"/>
      <c r="M79" s="35"/>
      <c r="N79" s="35"/>
      <c r="O79" s="35"/>
      <c r="P79" s="35"/>
      <c r="Q79" s="35"/>
      <c r="R79" s="35"/>
      <c r="S79" s="35"/>
      <c r="T79" s="35"/>
    </row>
    <row r="80" spans="1:20">
      <c r="C80" s="91"/>
      <c r="D80" s="43"/>
      <c r="E80" s="43"/>
      <c r="F80" s="43"/>
      <c r="G80" s="43"/>
      <c r="H80" s="43"/>
      <c r="I80" s="43"/>
      <c r="J80" s="43"/>
      <c r="K80" s="43"/>
      <c r="L80" s="43"/>
      <c r="M80" s="36">
        <v>1165958803384</v>
      </c>
      <c r="N80" s="35"/>
      <c r="O80" s="36">
        <v>1100221287177</v>
      </c>
      <c r="P80" s="35"/>
      <c r="Q80" s="35"/>
      <c r="R80" s="35"/>
      <c r="S80" s="35"/>
      <c r="T80" s="35"/>
    </row>
    <row r="81" spans="3:20">
      <c r="C81" s="90"/>
      <c r="D81" s="43"/>
      <c r="E81" s="43"/>
      <c r="F81" s="43"/>
      <c r="G81" s="43"/>
      <c r="H81" s="43"/>
      <c r="I81" s="43"/>
      <c r="J81" s="43"/>
      <c r="K81" s="43"/>
      <c r="L81" s="43"/>
      <c r="M81" s="36">
        <v>3183067533</v>
      </c>
      <c r="N81" s="35"/>
      <c r="O81" s="35"/>
      <c r="P81" s="35"/>
      <c r="Q81" s="36">
        <v>56724654645</v>
      </c>
      <c r="R81" s="35"/>
      <c r="S81" s="35"/>
      <c r="T81" s="35"/>
    </row>
    <row r="82" spans="3:20">
      <c r="C82" s="90"/>
      <c r="D82" s="43"/>
      <c r="E82" s="43"/>
      <c r="F82" s="43"/>
      <c r="G82" s="43"/>
      <c r="H82" s="43"/>
      <c r="I82" s="43"/>
      <c r="J82" s="43"/>
      <c r="K82" s="43"/>
      <c r="L82" s="43"/>
      <c r="M82" s="36">
        <v>5829794017</v>
      </c>
      <c r="N82" s="35"/>
      <c r="O82" s="35"/>
      <c r="P82" s="35"/>
      <c r="Q82" s="35"/>
      <c r="R82" s="35"/>
      <c r="S82" s="35"/>
      <c r="T82" s="35"/>
    </row>
    <row r="83" spans="3:20">
      <c r="C83" s="90"/>
      <c r="D83" s="43"/>
      <c r="E83" s="43"/>
      <c r="F83" s="43"/>
      <c r="G83" s="43"/>
      <c r="H83" s="43"/>
      <c r="I83" s="43"/>
      <c r="J83" s="43"/>
      <c r="K83" s="43"/>
      <c r="L83" s="43"/>
      <c r="M83" s="36"/>
      <c r="N83" s="35"/>
      <c r="O83" s="36">
        <f>O80-O73</f>
        <v>0</v>
      </c>
      <c r="P83" s="35"/>
      <c r="Q83" s="35"/>
      <c r="R83" s="35"/>
      <c r="S83" s="35"/>
      <c r="T83" s="35"/>
    </row>
    <row r="84" spans="3:20">
      <c r="C84" s="90"/>
      <c r="D84" s="43"/>
      <c r="E84" s="43"/>
      <c r="F84" s="43"/>
      <c r="G84" s="43"/>
      <c r="H84" s="43"/>
      <c r="I84" s="43"/>
      <c r="J84" s="43"/>
      <c r="K84" s="43"/>
      <c r="L84" s="43"/>
      <c r="M84" s="36"/>
      <c r="N84" s="35"/>
      <c r="O84" s="35"/>
      <c r="P84" s="35"/>
      <c r="Q84" s="36"/>
      <c r="R84" s="35"/>
      <c r="S84" s="35"/>
      <c r="T84" s="35"/>
    </row>
    <row r="85" spans="3:20">
      <c r="C85" s="90"/>
      <c r="D85" s="43"/>
      <c r="E85" s="43"/>
      <c r="F85" s="43"/>
      <c r="G85" s="43"/>
      <c r="H85" s="43"/>
      <c r="I85" s="43"/>
      <c r="J85" s="43"/>
      <c r="K85" s="43"/>
      <c r="L85" s="43"/>
      <c r="M85" s="36">
        <f>M80-M81-M82</f>
        <v>1156945941834</v>
      </c>
      <c r="N85" s="35"/>
      <c r="O85" s="35"/>
      <c r="P85" s="35"/>
      <c r="Q85" s="35"/>
      <c r="R85" s="35"/>
      <c r="S85" s="35"/>
      <c r="T85" s="35"/>
    </row>
    <row r="86" spans="3:20">
      <c r="C86" s="90"/>
      <c r="D86" s="43"/>
      <c r="E86" s="43"/>
      <c r="F86" s="43"/>
      <c r="G86" s="43"/>
      <c r="H86" s="43"/>
      <c r="I86" s="43"/>
      <c r="J86" s="43"/>
      <c r="K86" s="43"/>
      <c r="L86" s="43"/>
      <c r="M86" s="35"/>
      <c r="N86" s="35"/>
      <c r="O86" s="35"/>
      <c r="P86" s="35"/>
      <c r="Q86" s="36">
        <f>Q73-Q81</f>
        <v>0</v>
      </c>
      <c r="R86" s="35"/>
      <c r="S86" s="35"/>
      <c r="T86" s="35"/>
    </row>
    <row r="87" spans="3:20">
      <c r="C87" s="90"/>
      <c r="D87" s="43"/>
      <c r="E87" s="43"/>
      <c r="F87" s="43"/>
      <c r="G87" s="43"/>
      <c r="H87" s="43"/>
      <c r="I87" s="43"/>
      <c r="J87" s="43"/>
      <c r="K87" s="43"/>
      <c r="L87" s="43"/>
      <c r="M87" s="35"/>
      <c r="N87" s="35"/>
      <c r="O87" s="35"/>
      <c r="P87" s="35"/>
      <c r="Q87" s="36"/>
      <c r="R87" s="35"/>
      <c r="S87" s="35"/>
      <c r="T87" s="35"/>
    </row>
    <row r="88" spans="3:20">
      <c r="C88" s="90"/>
      <c r="D88" s="43"/>
      <c r="E88" s="43"/>
      <c r="F88" s="43"/>
      <c r="G88" s="43"/>
      <c r="H88" s="43"/>
      <c r="I88" s="43"/>
      <c r="J88" s="43"/>
      <c r="K88" s="43"/>
      <c r="L88" s="43"/>
      <c r="M88" s="36">
        <f>M85-M73</f>
        <v>12</v>
      </c>
      <c r="N88" s="35"/>
      <c r="O88" s="35"/>
      <c r="P88" s="35"/>
      <c r="Q88" s="35"/>
      <c r="R88" s="35"/>
      <c r="S88" s="35"/>
      <c r="T88" s="35"/>
    </row>
    <row r="89" spans="3:20">
      <c r="C89" s="90"/>
      <c r="D89" s="43"/>
      <c r="E89" s="43"/>
      <c r="F89" s="43"/>
      <c r="G89" s="43"/>
      <c r="H89" s="43"/>
      <c r="I89" s="43"/>
      <c r="J89" s="43"/>
      <c r="K89" s="43"/>
      <c r="L89" s="43"/>
      <c r="M89" s="35"/>
      <c r="N89" s="35"/>
      <c r="O89" s="35"/>
      <c r="P89" s="35"/>
      <c r="Q89" s="35"/>
      <c r="R89" s="35"/>
      <c r="S89" s="35"/>
      <c r="T89" s="35"/>
    </row>
    <row r="90" spans="3:20">
      <c r="C90" s="90"/>
      <c r="D90" s="43"/>
      <c r="E90" s="43"/>
      <c r="F90" s="43"/>
      <c r="G90" s="43"/>
      <c r="H90" s="43"/>
      <c r="I90" s="43"/>
      <c r="J90" s="43"/>
      <c r="K90" s="43"/>
      <c r="L90" s="43"/>
      <c r="M90" s="35"/>
      <c r="N90" s="35"/>
      <c r="O90" s="35"/>
      <c r="P90" s="35"/>
      <c r="Q90" s="35"/>
      <c r="R90" s="35"/>
      <c r="S90" s="35"/>
      <c r="T90" s="35"/>
    </row>
    <row r="91" spans="3:20">
      <c r="C91" s="90"/>
      <c r="D91" s="43"/>
      <c r="E91" s="43"/>
      <c r="F91" s="43"/>
      <c r="G91" s="43"/>
      <c r="H91" s="43"/>
      <c r="I91" s="43"/>
      <c r="J91" s="43"/>
      <c r="K91" s="43"/>
      <c r="L91" s="43"/>
      <c r="M91" s="35"/>
      <c r="N91" s="35"/>
      <c r="O91" s="35"/>
      <c r="P91" s="35"/>
      <c r="Q91" s="35"/>
      <c r="R91" s="35"/>
      <c r="S91" s="35"/>
      <c r="T91" s="35"/>
    </row>
    <row r="92" spans="3:20">
      <c r="C92" s="90"/>
      <c r="D92" s="43"/>
      <c r="E92" s="43"/>
      <c r="F92" s="43"/>
      <c r="G92" s="43"/>
      <c r="H92" s="43"/>
      <c r="I92" s="43"/>
      <c r="J92" s="43"/>
      <c r="K92" s="43"/>
      <c r="L92" s="43"/>
      <c r="M92" s="35"/>
      <c r="N92" s="35"/>
      <c r="O92" s="35"/>
      <c r="P92" s="35"/>
      <c r="Q92" s="36"/>
      <c r="R92" s="35"/>
      <c r="S92" s="35"/>
      <c r="T92" s="35"/>
    </row>
    <row r="93" spans="3:20">
      <c r="K93" s="43"/>
      <c r="L93" s="43"/>
      <c r="M93" s="43"/>
      <c r="N93" s="43"/>
      <c r="O93" s="43"/>
      <c r="P93" s="43"/>
      <c r="Q93" s="44"/>
    </row>
    <row r="94" spans="3:20">
      <c r="K94" s="43"/>
      <c r="L94" s="43"/>
      <c r="M94" s="43"/>
      <c r="N94" s="43"/>
      <c r="O94" s="43"/>
      <c r="P94" s="43"/>
      <c r="Q94" s="44"/>
    </row>
    <row r="95" spans="3:20">
      <c r="K95" s="43"/>
      <c r="L95" s="43"/>
      <c r="M95" s="43"/>
      <c r="N95" s="43"/>
      <c r="O95" s="43"/>
      <c r="P95" s="43"/>
      <c r="Q95" s="44"/>
    </row>
    <row r="96" spans="3:20">
      <c r="K96" s="43"/>
      <c r="L96" s="43"/>
      <c r="M96" s="43"/>
      <c r="N96" s="43"/>
      <c r="O96" s="43"/>
      <c r="P96" s="43"/>
      <c r="Q96" s="43"/>
    </row>
    <row r="97" spans="11:17">
      <c r="K97" s="43"/>
      <c r="L97" s="43"/>
      <c r="M97" s="43"/>
      <c r="N97" s="43"/>
      <c r="O97" s="43"/>
      <c r="P97" s="43"/>
      <c r="Q97" s="43"/>
    </row>
    <row r="98" spans="11:17">
      <c r="K98" s="43"/>
      <c r="L98" s="43"/>
      <c r="M98" s="43"/>
      <c r="N98" s="43"/>
      <c r="O98" s="43"/>
      <c r="P98" s="43"/>
      <c r="Q98" s="43"/>
    </row>
    <row r="99" spans="11:17">
      <c r="K99" s="43"/>
      <c r="L99" s="43"/>
      <c r="M99" s="43"/>
      <c r="N99" s="43"/>
      <c r="O99" s="43"/>
      <c r="P99" s="43"/>
      <c r="Q99" s="43"/>
    </row>
    <row r="100" spans="11:17">
      <c r="K100" s="43"/>
      <c r="L100" s="43"/>
      <c r="M100" s="43"/>
      <c r="N100" s="43"/>
      <c r="O100" s="43"/>
      <c r="P100" s="43"/>
      <c r="Q100" s="43"/>
    </row>
    <row r="101" spans="11:17">
      <c r="K101" s="43"/>
      <c r="L101" s="43"/>
      <c r="M101" s="43"/>
      <c r="N101" s="43"/>
      <c r="O101" s="43"/>
      <c r="P101" s="43"/>
      <c r="Q101" s="43"/>
    </row>
    <row r="102" spans="11:17">
      <c r="K102" s="43"/>
      <c r="L102" s="43"/>
      <c r="M102" s="43"/>
      <c r="N102" s="43"/>
      <c r="O102" s="43"/>
      <c r="P102" s="43"/>
      <c r="Q102" s="43"/>
    </row>
    <row r="103" spans="11:17">
      <c r="K103" s="43"/>
      <c r="L103" s="43"/>
      <c r="M103" s="43"/>
      <c r="N103" s="43"/>
      <c r="O103" s="43"/>
      <c r="P103" s="43"/>
      <c r="Q103" s="43"/>
    </row>
  </sheetData>
  <mergeCells count="139">
    <mergeCell ref="I68:J68"/>
    <mergeCell ref="I69:J69"/>
    <mergeCell ref="I70:J70"/>
    <mergeCell ref="I71:J71"/>
    <mergeCell ref="I72:J72"/>
    <mergeCell ref="I63:J63"/>
    <mergeCell ref="I64:J64"/>
    <mergeCell ref="I65:J65"/>
    <mergeCell ref="I66:J66"/>
    <mergeCell ref="I67:J67"/>
    <mergeCell ref="I58:J58"/>
    <mergeCell ref="I59:J59"/>
    <mergeCell ref="I60:J60"/>
    <mergeCell ref="I61:J61"/>
    <mergeCell ref="I62:J62"/>
    <mergeCell ref="I53:J53"/>
    <mergeCell ref="I54:J54"/>
    <mergeCell ref="I55:J55"/>
    <mergeCell ref="I56:J56"/>
    <mergeCell ref="I57:J57"/>
    <mergeCell ref="I48:J48"/>
    <mergeCell ref="I49:J49"/>
    <mergeCell ref="I50:J50"/>
    <mergeCell ref="I51:J51"/>
    <mergeCell ref="I52:J52"/>
    <mergeCell ref="I43:J43"/>
    <mergeCell ref="I44:J44"/>
    <mergeCell ref="I45:J45"/>
    <mergeCell ref="I46:J46"/>
    <mergeCell ref="I47:J47"/>
    <mergeCell ref="I13:J13"/>
    <mergeCell ref="I14:J14"/>
    <mergeCell ref="I15:J15"/>
    <mergeCell ref="I16:J16"/>
    <mergeCell ref="I17:J17"/>
    <mergeCell ref="I28:J28"/>
    <mergeCell ref="I29:J29"/>
    <mergeCell ref="I30:J30"/>
    <mergeCell ref="I31:J31"/>
    <mergeCell ref="I23:J23"/>
    <mergeCell ref="I24:J24"/>
    <mergeCell ref="I25:J25"/>
    <mergeCell ref="I26:J26"/>
    <mergeCell ref="I27:J27"/>
    <mergeCell ref="Q58:R58"/>
    <mergeCell ref="Q59:R59"/>
    <mergeCell ref="Q60:R60"/>
    <mergeCell ref="Q61:R61"/>
    <mergeCell ref="Q62:R62"/>
    <mergeCell ref="Q53:R53"/>
    <mergeCell ref="Q54:R54"/>
    <mergeCell ref="Q55:R55"/>
    <mergeCell ref="I18:J18"/>
    <mergeCell ref="I19:J19"/>
    <mergeCell ref="I20:J20"/>
    <mergeCell ref="I21:J21"/>
    <mergeCell ref="I22:J22"/>
    <mergeCell ref="I32:J32"/>
    <mergeCell ref="I38:J38"/>
    <mergeCell ref="I39:J39"/>
    <mergeCell ref="I40:J40"/>
    <mergeCell ref="I41:J41"/>
    <mergeCell ref="I42:J42"/>
    <mergeCell ref="I33:J33"/>
    <mergeCell ref="I34:J34"/>
    <mergeCell ref="I35:J35"/>
    <mergeCell ref="I36:J36"/>
    <mergeCell ref="I37:J37"/>
    <mergeCell ref="Q73:R73"/>
    <mergeCell ref="Q67:R67"/>
    <mergeCell ref="Q68:R68"/>
    <mergeCell ref="Q69:R69"/>
    <mergeCell ref="Q70:R70"/>
    <mergeCell ref="Q71:R71"/>
    <mergeCell ref="Q63:R63"/>
    <mergeCell ref="Q64:R64"/>
    <mergeCell ref="Q65:R65"/>
    <mergeCell ref="Q66:R66"/>
    <mergeCell ref="Q72:R72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  <mergeCell ref="I8:J8"/>
    <mergeCell ref="I9:J9"/>
    <mergeCell ref="I10:J10"/>
    <mergeCell ref="I11:J11"/>
    <mergeCell ref="I12:J12"/>
  </mergeCells>
  <pageMargins left="0.39" right="0.39" top="0.39" bottom="0.39" header="0" footer="0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86"/>
  <sheetViews>
    <sheetView rightToLeft="1" workbookViewId="0">
      <selection activeCell="K20" sqref="K20"/>
    </sheetView>
  </sheetViews>
  <sheetFormatPr defaultRowHeight="12.75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5.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</row>
    <row r="2" spans="1:49" ht="25.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</row>
    <row r="3" spans="1:49" ht="25.5">
      <c r="A3" s="92" t="s">
        <v>217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</row>
    <row r="5" spans="1:49" ht="24">
      <c r="A5" s="94" t="s">
        <v>91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</row>
    <row r="6" spans="1:49" ht="21">
      <c r="I6" s="95" t="s">
        <v>7</v>
      </c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C6" s="95" t="s">
        <v>9</v>
      </c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</row>
    <row r="7" spans="1:49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21">
      <c r="A8" s="97"/>
      <c r="B8" s="97"/>
      <c r="C8" s="97"/>
      <c r="D8" s="97"/>
      <c r="E8" s="97"/>
      <c r="F8" s="97"/>
      <c r="G8" s="97"/>
      <c r="I8" s="95" t="s">
        <v>92</v>
      </c>
      <c r="J8" s="95"/>
      <c r="K8" s="95"/>
      <c r="M8" s="95" t="s">
        <v>93</v>
      </c>
      <c r="N8" s="95"/>
      <c r="O8" s="95"/>
      <c r="Q8" s="95" t="s">
        <v>94</v>
      </c>
      <c r="R8" s="95"/>
      <c r="S8" s="95"/>
      <c r="T8" s="95"/>
      <c r="U8" s="95"/>
      <c r="W8" s="95" t="s">
        <v>95</v>
      </c>
      <c r="X8" s="95"/>
      <c r="Y8" s="95"/>
      <c r="Z8" s="95"/>
      <c r="AA8" s="95"/>
      <c r="AC8" s="95" t="s">
        <v>92</v>
      </c>
      <c r="AD8" s="95"/>
      <c r="AE8" s="95"/>
      <c r="AF8" s="95"/>
      <c r="AG8" s="95"/>
      <c r="AI8" s="95" t="s">
        <v>93</v>
      </c>
      <c r="AJ8" s="95"/>
      <c r="AK8" s="95"/>
      <c r="AM8" s="95" t="s">
        <v>94</v>
      </c>
      <c r="AN8" s="95"/>
      <c r="AO8" s="95"/>
      <c r="AQ8" s="95" t="s">
        <v>95</v>
      </c>
      <c r="AR8" s="95"/>
      <c r="AS8" s="95"/>
    </row>
    <row r="9" spans="1:49" ht="24">
      <c r="A9" s="94" t="s">
        <v>96</v>
      </c>
      <c r="B9" s="103"/>
      <c r="C9" s="103"/>
      <c r="D9" s="103"/>
      <c r="E9" s="103"/>
      <c r="F9" s="103"/>
      <c r="G9" s="103"/>
      <c r="H9" s="94"/>
      <c r="I9" s="104"/>
      <c r="J9" s="104"/>
      <c r="K9" s="104"/>
      <c r="L9" s="94"/>
      <c r="M9" s="104"/>
      <c r="N9" s="104"/>
      <c r="O9" s="104"/>
      <c r="P9" s="94"/>
      <c r="Q9" s="104"/>
      <c r="R9" s="104"/>
      <c r="S9" s="104"/>
      <c r="T9" s="104"/>
      <c r="U9" s="104"/>
      <c r="V9" s="94"/>
      <c r="W9" s="104"/>
      <c r="X9" s="104"/>
      <c r="Y9" s="104"/>
      <c r="Z9" s="104"/>
      <c r="AA9" s="104"/>
      <c r="AB9" s="94"/>
      <c r="AC9" s="104"/>
      <c r="AD9" s="104"/>
      <c r="AE9" s="104"/>
      <c r="AF9" s="104"/>
      <c r="AG9" s="104"/>
      <c r="AH9" s="94"/>
      <c r="AI9" s="104"/>
      <c r="AJ9" s="104"/>
      <c r="AK9" s="104"/>
      <c r="AL9" s="94"/>
      <c r="AM9" s="104"/>
      <c r="AN9" s="104"/>
      <c r="AO9" s="104"/>
      <c r="AP9" s="94"/>
      <c r="AQ9" s="104"/>
      <c r="AR9" s="104"/>
      <c r="AS9" s="104"/>
      <c r="AT9" s="94"/>
      <c r="AU9" s="94"/>
      <c r="AV9" s="94"/>
      <c r="AW9" s="94"/>
    </row>
    <row r="10" spans="1:49" ht="21">
      <c r="C10" s="95" t="s">
        <v>7</v>
      </c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Y10" s="95" t="s">
        <v>9</v>
      </c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</row>
    <row r="11" spans="1:49" ht="21">
      <c r="A11" s="30"/>
      <c r="C11" s="4" t="s">
        <v>97</v>
      </c>
      <c r="D11" s="3"/>
      <c r="E11" s="4" t="s">
        <v>98</v>
      </c>
      <c r="F11" s="3"/>
      <c r="G11" s="96" t="s">
        <v>99</v>
      </c>
      <c r="H11" s="96"/>
      <c r="I11" s="96"/>
      <c r="J11" s="3"/>
      <c r="K11" s="96" t="s">
        <v>100</v>
      </c>
      <c r="L11" s="96"/>
      <c r="M11" s="96"/>
      <c r="N11" s="3"/>
      <c r="O11" s="96" t="s">
        <v>93</v>
      </c>
      <c r="P11" s="96"/>
      <c r="Q11" s="96"/>
      <c r="R11" s="3"/>
      <c r="S11" s="96" t="s">
        <v>94</v>
      </c>
      <c r="T11" s="96"/>
      <c r="U11" s="96"/>
      <c r="V11" s="96"/>
      <c r="W11" s="96"/>
      <c r="Y11" s="96" t="s">
        <v>97</v>
      </c>
      <c r="Z11" s="96"/>
      <c r="AA11" s="96"/>
      <c r="AB11" s="96"/>
      <c r="AC11" s="96"/>
      <c r="AD11" s="3"/>
      <c r="AE11" s="96" t="s">
        <v>98</v>
      </c>
      <c r="AF11" s="96"/>
      <c r="AG11" s="96"/>
      <c r="AH11" s="96"/>
      <c r="AI11" s="96"/>
      <c r="AJ11" s="3"/>
      <c r="AK11" s="96" t="s">
        <v>99</v>
      </c>
      <c r="AL11" s="96"/>
      <c r="AM11" s="96"/>
      <c r="AN11" s="3"/>
      <c r="AO11" s="96" t="s">
        <v>100</v>
      </c>
      <c r="AP11" s="96"/>
      <c r="AQ11" s="96"/>
      <c r="AR11" s="3"/>
      <c r="AS11" s="96" t="s">
        <v>93</v>
      </c>
      <c r="AT11" s="96"/>
      <c r="AU11" s="3"/>
      <c r="AV11" s="4" t="s">
        <v>94</v>
      </c>
    </row>
    <row r="12" spans="1:49" ht="24">
      <c r="A12" s="94" t="s">
        <v>101</v>
      </c>
      <c r="B12" s="94"/>
      <c r="C12" s="104"/>
      <c r="D12" s="94"/>
      <c r="E12" s="104"/>
      <c r="F12" s="94"/>
      <c r="G12" s="104"/>
      <c r="H12" s="104"/>
      <c r="I12" s="104"/>
      <c r="J12" s="94"/>
      <c r="K12" s="104"/>
      <c r="L12" s="104"/>
      <c r="M12" s="104"/>
      <c r="N12" s="94"/>
      <c r="O12" s="104"/>
      <c r="P12" s="104"/>
      <c r="Q12" s="104"/>
      <c r="R12" s="94"/>
      <c r="S12" s="104"/>
      <c r="T12" s="104"/>
      <c r="U12" s="104"/>
      <c r="V12" s="104"/>
      <c r="W12" s="104"/>
      <c r="X12" s="94"/>
      <c r="Y12" s="104"/>
      <c r="Z12" s="104"/>
      <c r="AA12" s="104"/>
      <c r="AB12" s="104"/>
      <c r="AC12" s="104"/>
      <c r="AD12" s="94"/>
      <c r="AE12" s="104"/>
      <c r="AF12" s="104"/>
      <c r="AG12" s="104"/>
      <c r="AH12" s="104"/>
      <c r="AI12" s="104"/>
      <c r="AJ12" s="94"/>
      <c r="AK12" s="104"/>
      <c r="AL12" s="104"/>
      <c r="AM12" s="104"/>
      <c r="AN12" s="94"/>
      <c r="AO12" s="104"/>
      <c r="AP12" s="104"/>
      <c r="AQ12" s="104"/>
      <c r="AR12" s="94"/>
      <c r="AS12" s="104"/>
      <c r="AT12" s="104"/>
      <c r="AU12" s="94"/>
      <c r="AV12" s="104"/>
      <c r="AW12" s="94"/>
    </row>
    <row r="13" spans="1:49" ht="21">
      <c r="C13" s="95" t="s">
        <v>7</v>
      </c>
      <c r="D13" s="95"/>
      <c r="E13" s="95"/>
      <c r="F13" s="95"/>
      <c r="G13" s="95"/>
      <c r="H13" s="95"/>
      <c r="I13" s="95"/>
      <c r="J13" s="95"/>
      <c r="K13" s="95"/>
      <c r="L13" s="95"/>
      <c r="M13" s="95"/>
      <c r="O13" s="95" t="s">
        <v>9</v>
      </c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</row>
    <row r="14" spans="1:49" ht="21">
      <c r="A14" s="30"/>
      <c r="C14" s="4" t="s">
        <v>98</v>
      </c>
      <c r="D14" s="3"/>
      <c r="E14" s="4" t="s">
        <v>100</v>
      </c>
      <c r="F14" s="3"/>
      <c r="G14" s="96" t="s">
        <v>93</v>
      </c>
      <c r="H14" s="96"/>
      <c r="I14" s="96"/>
      <c r="J14" s="3"/>
      <c r="K14" s="96" t="s">
        <v>94</v>
      </c>
      <c r="L14" s="96"/>
      <c r="M14" s="96"/>
      <c r="O14" s="96" t="s">
        <v>98</v>
      </c>
      <c r="P14" s="96"/>
      <c r="Q14" s="96"/>
      <c r="R14" s="96"/>
      <c r="S14" s="96"/>
      <c r="T14" s="3"/>
      <c r="U14" s="96" t="s">
        <v>100</v>
      </c>
      <c r="V14" s="96"/>
      <c r="W14" s="96"/>
      <c r="X14" s="96"/>
      <c r="Y14" s="96"/>
      <c r="Z14" s="3"/>
      <c r="AA14" s="96" t="s">
        <v>93</v>
      </c>
      <c r="AB14" s="96"/>
      <c r="AC14" s="96"/>
      <c r="AD14" s="96"/>
      <c r="AE14" s="96"/>
      <c r="AF14" s="3"/>
      <c r="AG14" s="96" t="s">
        <v>94</v>
      </c>
      <c r="AH14" s="96"/>
      <c r="AI14" s="96"/>
    </row>
    <row r="15" spans="1:49">
      <c r="A15" s="14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28" ht="21.75" customHeight="1"/>
    <row r="29" ht="21.75" customHeight="1"/>
    <row r="30" ht="21.75" customHeight="1"/>
    <row r="31" ht="21.75" customHeight="1"/>
    <row r="32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1.75" customHeight="1"/>
    <row r="62" ht="21.75" customHeight="1"/>
    <row r="63" ht="21.75" customHeight="1"/>
    <row r="64" ht="21.75" customHeight="1"/>
    <row r="65" ht="21.75" customHeight="1"/>
    <row r="66" ht="21.75" customHeight="1"/>
    <row r="67" ht="21.75" customHeight="1"/>
    <row r="68" ht="21.75" customHeight="1"/>
    <row r="69" ht="21.75" customHeight="1"/>
    <row r="70" ht="21.75" customHeight="1"/>
    <row r="71" ht="21.75" customHeight="1"/>
    <row r="72" ht="21.75" customHeight="1"/>
    <row r="73" ht="21.75" customHeight="1"/>
    <row r="74" ht="21.75" customHeight="1"/>
    <row r="75" ht="21.75" customHeight="1"/>
    <row r="76" ht="21.75" customHeight="1"/>
    <row r="77" ht="21.75" customHeight="1"/>
    <row r="78" ht="21.75" customHeight="1"/>
    <row r="79" ht="21.75" customHeight="1"/>
    <row r="80" ht="21.75" customHeight="1"/>
    <row r="81" ht="21.75" customHeight="1"/>
    <row r="82" ht="21.75" customHeight="1"/>
    <row r="83" ht="21.75" customHeight="1"/>
    <row r="84" ht="21.75" customHeight="1"/>
    <row r="85" ht="21.75" customHeight="1"/>
    <row r="86" ht="21.75" customHeight="1"/>
  </sheetData>
  <mergeCells count="36"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workbookViewId="0">
      <selection activeCell="Q19" sqref="Q19"/>
    </sheetView>
  </sheetViews>
  <sheetFormatPr defaultRowHeight="12.75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5.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</row>
    <row r="2" spans="1:27" ht="25.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</row>
    <row r="3" spans="1:27" ht="25.5">
      <c r="A3" s="92" t="s">
        <v>217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</row>
    <row r="5" spans="1:27" ht="24">
      <c r="A5" s="1" t="s">
        <v>102</v>
      </c>
      <c r="B5" s="94" t="s">
        <v>103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</row>
    <row r="6" spans="1:27" ht="21">
      <c r="E6" s="95" t="s">
        <v>7</v>
      </c>
      <c r="F6" s="95"/>
      <c r="G6" s="95"/>
      <c r="H6" s="95"/>
      <c r="I6" s="95"/>
      <c r="K6" s="95" t="s">
        <v>8</v>
      </c>
      <c r="L6" s="95"/>
      <c r="M6" s="95"/>
      <c r="N6" s="95"/>
      <c r="O6" s="95"/>
      <c r="P6" s="95"/>
      <c r="Q6" s="95"/>
      <c r="S6" s="95" t="s">
        <v>9</v>
      </c>
      <c r="T6" s="95"/>
      <c r="U6" s="95"/>
      <c r="V6" s="95"/>
      <c r="W6" s="95"/>
      <c r="X6" s="95"/>
      <c r="Y6" s="95"/>
      <c r="Z6" s="95"/>
      <c r="AA6" s="95"/>
    </row>
    <row r="7" spans="1:27" ht="21">
      <c r="E7" s="3"/>
      <c r="F7" s="3"/>
      <c r="G7" s="3"/>
      <c r="H7" s="3"/>
      <c r="I7" s="3"/>
      <c r="K7" s="96" t="s">
        <v>104</v>
      </c>
      <c r="L7" s="96"/>
      <c r="M7" s="96"/>
      <c r="N7" s="3"/>
      <c r="O7" s="96" t="s">
        <v>105</v>
      </c>
      <c r="P7" s="96"/>
      <c r="Q7" s="96"/>
      <c r="S7" s="3"/>
      <c r="T7" s="3"/>
      <c r="U7" s="3"/>
      <c r="V7" s="3"/>
      <c r="W7" s="3"/>
      <c r="X7" s="3"/>
      <c r="Y7" s="3"/>
      <c r="Z7" s="3"/>
      <c r="AA7" s="3"/>
    </row>
    <row r="8" spans="1:27" ht="21">
      <c r="A8" s="97"/>
      <c r="B8" s="97"/>
      <c r="D8" s="95" t="s">
        <v>106</v>
      </c>
      <c r="E8" s="95"/>
      <c r="G8" s="2" t="s">
        <v>13</v>
      </c>
      <c r="I8" s="2" t="s">
        <v>14</v>
      </c>
      <c r="K8" s="4" t="s">
        <v>12</v>
      </c>
      <c r="L8" s="3"/>
      <c r="M8" s="4" t="s">
        <v>13</v>
      </c>
      <c r="O8" s="4" t="s">
        <v>12</v>
      </c>
      <c r="P8" s="3"/>
      <c r="Q8" s="4" t="s">
        <v>15</v>
      </c>
      <c r="S8" s="2" t="s">
        <v>12</v>
      </c>
      <c r="U8" s="2" t="s">
        <v>107</v>
      </c>
      <c r="W8" s="2" t="s">
        <v>13</v>
      </c>
      <c r="Y8" s="2" t="s">
        <v>14</v>
      </c>
      <c r="AA8" s="2" t="s">
        <v>17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"/>
  <sheetViews>
    <sheetView rightToLeft="1" workbookViewId="0">
      <selection activeCell="F25" sqref="F25"/>
    </sheetView>
  </sheetViews>
  <sheetFormatPr defaultRowHeight="12.75"/>
  <cols>
    <col min="1" max="1" width="5.140625" customWidth="1"/>
    <col min="2" max="2" width="14.1406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5.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</row>
    <row r="2" spans="1:38" ht="25.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</row>
    <row r="3" spans="1:38" ht="25.5">
      <c r="A3" s="92" t="s">
        <v>217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</row>
    <row r="5" spans="1:38" ht="24">
      <c r="A5" s="1" t="s">
        <v>108</v>
      </c>
      <c r="B5" s="94" t="s">
        <v>109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</row>
    <row r="6" spans="1:38" ht="21">
      <c r="A6" s="97" t="s">
        <v>110</v>
      </c>
      <c r="B6" s="97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 t="s">
        <v>7</v>
      </c>
      <c r="Q6" s="95"/>
      <c r="R6" s="95"/>
      <c r="S6" s="95"/>
      <c r="T6" s="95"/>
      <c r="V6" s="95" t="s">
        <v>8</v>
      </c>
      <c r="W6" s="95"/>
      <c r="X6" s="95"/>
      <c r="Y6" s="95"/>
      <c r="Z6" s="95"/>
      <c r="AA6" s="95"/>
      <c r="AB6" s="95"/>
      <c r="AD6" s="95" t="s">
        <v>9</v>
      </c>
      <c r="AE6" s="95"/>
      <c r="AF6" s="95"/>
      <c r="AG6" s="95"/>
      <c r="AH6" s="95"/>
      <c r="AI6" s="95"/>
      <c r="AJ6" s="95"/>
      <c r="AK6" s="95"/>
      <c r="AL6" s="95"/>
    </row>
    <row r="7" spans="1:38" ht="21">
      <c r="A7" s="14"/>
      <c r="B7" s="14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96" t="s">
        <v>10</v>
      </c>
      <c r="W7" s="96"/>
      <c r="X7" s="96"/>
      <c r="Y7" s="3"/>
      <c r="Z7" s="96" t="s">
        <v>11</v>
      </c>
      <c r="AA7" s="96"/>
      <c r="AB7" s="96"/>
      <c r="AD7" s="3"/>
      <c r="AE7" s="3"/>
      <c r="AF7" s="3"/>
      <c r="AG7" s="3"/>
      <c r="AH7" s="3"/>
      <c r="AI7" s="3"/>
      <c r="AJ7" s="3"/>
      <c r="AK7" s="3"/>
      <c r="AL7" s="3"/>
    </row>
    <row r="8" spans="1:38" ht="21">
      <c r="A8" s="97"/>
      <c r="B8" s="97"/>
      <c r="D8" s="2" t="s">
        <v>111</v>
      </c>
      <c r="F8" s="2" t="s">
        <v>112</v>
      </c>
      <c r="H8" s="2" t="s">
        <v>113</v>
      </c>
      <c r="J8" s="2" t="s">
        <v>114</v>
      </c>
      <c r="L8" s="2" t="s">
        <v>115</v>
      </c>
      <c r="N8" s="2" t="s">
        <v>95</v>
      </c>
      <c r="P8" s="2" t="s">
        <v>12</v>
      </c>
      <c r="R8" s="2" t="s">
        <v>13</v>
      </c>
      <c r="T8" s="2" t="s">
        <v>14</v>
      </c>
      <c r="V8" s="4" t="s">
        <v>12</v>
      </c>
      <c r="W8" s="3"/>
      <c r="X8" s="4" t="s">
        <v>13</v>
      </c>
      <c r="Z8" s="4" t="s">
        <v>12</v>
      </c>
      <c r="AA8" s="3"/>
      <c r="AB8" s="4" t="s">
        <v>15</v>
      </c>
      <c r="AD8" s="2" t="s">
        <v>12</v>
      </c>
      <c r="AF8" s="2" t="s">
        <v>16</v>
      </c>
      <c r="AH8" s="2" t="s">
        <v>13</v>
      </c>
      <c r="AJ8" s="2" t="s">
        <v>14</v>
      </c>
      <c r="AL8" s="2" t="s">
        <v>17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2"/>
  <sheetViews>
    <sheetView rightToLeft="1" workbookViewId="0">
      <selection activeCell="G17" sqref="G16:G17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5.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</row>
    <row r="2" spans="1:13" ht="25.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13" ht="25.5">
      <c r="A3" s="92" t="s">
        <v>217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</row>
    <row r="4" spans="1:13" ht="24">
      <c r="A4" s="94" t="s">
        <v>116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</row>
    <row r="5" spans="1:13" ht="24">
      <c r="A5" s="94" t="s">
        <v>117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</row>
    <row r="7" spans="1:13" ht="21">
      <c r="A7" s="14"/>
      <c r="C7" s="95" t="s">
        <v>9</v>
      </c>
      <c r="D7" s="95"/>
      <c r="E7" s="95"/>
      <c r="F7" s="95"/>
      <c r="G7" s="95"/>
      <c r="H7" s="95"/>
      <c r="I7" s="95"/>
      <c r="J7" s="95"/>
      <c r="K7" s="95"/>
      <c r="L7" s="95"/>
      <c r="M7" s="95"/>
    </row>
    <row r="8" spans="1:13" ht="21">
      <c r="A8" s="30"/>
      <c r="C8" s="4" t="s">
        <v>12</v>
      </c>
      <c r="D8" s="3"/>
      <c r="E8" s="4" t="s">
        <v>118</v>
      </c>
      <c r="F8" s="3"/>
      <c r="G8" s="4" t="s">
        <v>119</v>
      </c>
      <c r="H8" s="3"/>
      <c r="I8" s="4" t="s">
        <v>120</v>
      </c>
      <c r="J8" s="3"/>
      <c r="K8" s="4" t="s">
        <v>121</v>
      </c>
      <c r="L8" s="3"/>
      <c r="M8" s="4" t="s">
        <v>122</v>
      </c>
    </row>
    <row r="9" spans="1:13">
      <c r="A9" s="14"/>
    </row>
    <row r="10" spans="1:13">
      <c r="A10" s="14"/>
    </row>
    <row r="11" spans="1:13">
      <c r="A11" s="14"/>
    </row>
    <row r="12" spans="1:13">
      <c r="A12" s="14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28"/>
  <sheetViews>
    <sheetView rightToLeft="1" workbookViewId="0">
      <selection activeCell="L17" sqref="L17"/>
    </sheetView>
  </sheetViews>
  <sheetFormatPr defaultRowHeight="12.75"/>
  <cols>
    <col min="1" max="1" width="6.28515625" bestFit="1" customWidth="1"/>
    <col min="2" max="2" width="14.28515625" customWidth="1"/>
    <col min="3" max="3" width="1.28515625" customWidth="1"/>
    <col min="4" max="4" width="16.140625" bestFit="1" customWidth="1"/>
    <col min="5" max="5" width="1.28515625" customWidth="1"/>
    <col min="6" max="6" width="16.28515625" bestFit="1" customWidth="1"/>
    <col min="7" max="7" width="1.28515625" customWidth="1"/>
    <col min="8" max="8" width="17.5703125" bestFit="1" customWidth="1"/>
    <col min="9" max="9" width="1.28515625" customWidth="1"/>
    <col min="10" max="10" width="14.7109375" bestFit="1" customWidth="1"/>
    <col min="11" max="11" width="1.28515625" customWidth="1"/>
    <col min="12" max="12" width="18.28515625" bestFit="1" customWidth="1"/>
    <col min="13" max="13" width="0.28515625" customWidth="1"/>
    <col min="17" max="17" width="16.42578125" bestFit="1" customWidth="1"/>
  </cols>
  <sheetData>
    <row r="1" spans="1:17" ht="25.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7" ht="25.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7" ht="25.5">
      <c r="A3" s="92" t="s">
        <v>217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5" spans="1:17" ht="24">
      <c r="A5" s="1" t="s">
        <v>123</v>
      </c>
      <c r="B5" s="94" t="s">
        <v>124</v>
      </c>
      <c r="C5" s="94"/>
      <c r="D5" s="94"/>
      <c r="E5" s="94"/>
      <c r="F5" s="94"/>
      <c r="G5" s="94"/>
      <c r="H5" s="94"/>
      <c r="I5" s="94"/>
      <c r="J5" s="94"/>
      <c r="K5" s="94"/>
      <c r="L5" s="94"/>
    </row>
    <row r="6" spans="1:17" ht="21">
      <c r="D6" s="2" t="s">
        <v>7</v>
      </c>
      <c r="F6" s="95" t="s">
        <v>8</v>
      </c>
      <c r="G6" s="95"/>
      <c r="H6" s="95"/>
      <c r="J6" s="105" t="s">
        <v>9</v>
      </c>
      <c r="K6" s="105"/>
      <c r="L6" s="105"/>
    </row>
    <row r="7" spans="1:17">
      <c r="D7" s="3"/>
      <c r="F7" s="3"/>
      <c r="G7" s="3"/>
      <c r="H7" s="3"/>
      <c r="J7" s="14"/>
    </row>
    <row r="8" spans="1:17" ht="21">
      <c r="A8" s="97"/>
      <c r="B8" s="97"/>
      <c r="D8" s="2" t="s">
        <v>125</v>
      </c>
      <c r="F8" s="2" t="s">
        <v>126</v>
      </c>
      <c r="H8" s="2" t="s">
        <v>127</v>
      </c>
      <c r="J8" s="31" t="s">
        <v>125</v>
      </c>
      <c r="L8" s="31" t="s">
        <v>17</v>
      </c>
    </row>
    <row r="9" spans="1:17" ht="18.75">
      <c r="A9" s="98" t="s">
        <v>218</v>
      </c>
      <c r="B9" s="98"/>
      <c r="D9" s="5">
        <v>10053907999</v>
      </c>
      <c r="E9">
        <v>0</v>
      </c>
      <c r="F9" s="5">
        <v>264580633</v>
      </c>
      <c r="G9">
        <v>0</v>
      </c>
      <c r="H9" s="5">
        <v>10002895000</v>
      </c>
      <c r="I9">
        <v>0</v>
      </c>
      <c r="J9" s="20">
        <f>D9+F9-H9</f>
        <v>315593632</v>
      </c>
      <c r="L9" s="42">
        <f>J9/$Q$9</f>
        <v>2.5458860235825603E-4</v>
      </c>
      <c r="Q9" s="36">
        <v>1239621998301</v>
      </c>
    </row>
    <row r="10" spans="1:17" ht="21.75" customHeight="1">
      <c r="A10" s="100" t="s">
        <v>219</v>
      </c>
      <c r="B10" s="100"/>
      <c r="D10" s="7">
        <v>18252153561</v>
      </c>
      <c r="F10" s="7">
        <v>69606744276</v>
      </c>
      <c r="H10" s="7">
        <v>83321334584</v>
      </c>
      <c r="J10" s="20">
        <f>D10+F10-H10</f>
        <v>4537563253</v>
      </c>
      <c r="L10" s="42">
        <f>J10/$Q$9</f>
        <v>3.660441053175153E-3</v>
      </c>
    </row>
    <row r="11" spans="1:17" ht="21.75" customHeight="1">
      <c r="A11" s="100" t="s">
        <v>220</v>
      </c>
      <c r="B11" s="100"/>
      <c r="D11" s="7">
        <v>39641529814</v>
      </c>
      <c r="E11">
        <v>0</v>
      </c>
      <c r="F11" s="18">
        <v>30678431395</v>
      </c>
      <c r="G11">
        <v>0</v>
      </c>
      <c r="H11" s="7">
        <v>65002255000</v>
      </c>
      <c r="I11">
        <v>0</v>
      </c>
      <c r="J11" s="20">
        <f>D11+F11-H11</f>
        <v>5317706209</v>
      </c>
      <c r="K11">
        <v>0</v>
      </c>
      <c r="L11" s="42">
        <f>J11/$Q$9</f>
        <v>4.2897804462072604E-3</v>
      </c>
    </row>
    <row r="12" spans="1:17" s="15" customFormat="1" ht="21.75" customHeight="1" thickBot="1">
      <c r="A12" s="97"/>
      <c r="B12" s="97"/>
      <c r="D12" s="16">
        <f>SUM(D9:D11)</f>
        <v>67947591374</v>
      </c>
      <c r="F12" s="16">
        <f>SUM(F9:F11)</f>
        <v>100549756304</v>
      </c>
      <c r="H12" s="16">
        <f>SUM(H9:H11)</f>
        <v>158326484584</v>
      </c>
      <c r="J12" s="32">
        <f>SUM(J9:J11)</f>
        <v>10170863094</v>
      </c>
      <c r="L12" s="40">
        <f>SUM(L9:M11)</f>
        <v>8.2048101017406696E-3</v>
      </c>
    </row>
    <row r="13" spans="1:17" ht="13.5" thickTop="1"/>
    <row r="14" spans="1:17"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</row>
    <row r="15" spans="1:17">
      <c r="B15" s="35"/>
      <c r="C15" s="35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</row>
    <row r="16" spans="1:17"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43"/>
      <c r="N16" s="43"/>
    </row>
    <row r="17" spans="2:14"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43"/>
      <c r="N17" s="43"/>
    </row>
    <row r="18" spans="2:14">
      <c r="B18" s="35"/>
      <c r="C18" s="35"/>
      <c r="D18" s="36">
        <v>67947591374</v>
      </c>
      <c r="E18" s="35"/>
      <c r="F18" s="36">
        <v>100549756304</v>
      </c>
      <c r="G18" s="35"/>
      <c r="H18" s="36">
        <v>158326484584</v>
      </c>
      <c r="I18" s="35"/>
      <c r="J18" s="36">
        <v>10170863094</v>
      </c>
      <c r="K18" s="35"/>
      <c r="L18" s="35"/>
      <c r="M18" s="43"/>
      <c r="N18" s="43"/>
    </row>
    <row r="19" spans="2:14">
      <c r="B19" s="35"/>
      <c r="C19" s="35"/>
      <c r="D19" s="36">
        <f>D12-D18</f>
        <v>0</v>
      </c>
      <c r="E19" s="35"/>
      <c r="F19" s="36">
        <f>F12-F18</f>
        <v>0</v>
      </c>
      <c r="G19" s="35"/>
      <c r="H19" s="36">
        <f>H12-H18</f>
        <v>0</v>
      </c>
      <c r="I19" s="35"/>
      <c r="J19" s="36">
        <f>J12-J18</f>
        <v>0</v>
      </c>
      <c r="K19" s="35"/>
      <c r="L19" s="35"/>
      <c r="M19" s="43"/>
      <c r="N19" s="43"/>
    </row>
    <row r="20" spans="2:14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43"/>
      <c r="N20" s="43"/>
    </row>
    <row r="21" spans="2:14">
      <c r="B21" s="35"/>
      <c r="C21" s="35"/>
      <c r="D21" s="36"/>
      <c r="E21" s="35"/>
      <c r="F21" s="36"/>
      <c r="G21" s="35"/>
      <c r="H21" s="36"/>
      <c r="I21" s="35"/>
      <c r="J21" s="36"/>
      <c r="K21" s="35"/>
      <c r="L21" s="35"/>
      <c r="M21" s="43"/>
      <c r="N21" s="43"/>
    </row>
    <row r="22" spans="2:14">
      <c r="B22" s="35"/>
      <c r="C22" s="35"/>
      <c r="D22" s="36"/>
      <c r="E22" s="36"/>
      <c r="F22" s="36"/>
      <c r="G22" s="36"/>
      <c r="H22" s="36"/>
      <c r="I22" s="36"/>
      <c r="J22" s="36"/>
      <c r="K22" s="36"/>
      <c r="L22" s="35"/>
      <c r="M22" s="43"/>
      <c r="N22" s="43"/>
    </row>
    <row r="23" spans="2:14"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43"/>
      <c r="N23" s="43"/>
    </row>
    <row r="24" spans="2:14">
      <c r="B24" s="35"/>
      <c r="C24" s="35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</row>
    <row r="25" spans="2:14"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</row>
    <row r="26" spans="2:14"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</row>
    <row r="27" spans="2:14"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</row>
    <row r="28" spans="2:14"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</row>
  </sheetData>
  <mergeCells count="11">
    <mergeCell ref="A11:B11"/>
    <mergeCell ref="A12:B12"/>
    <mergeCell ref="J6:L6"/>
    <mergeCell ref="A8:B8"/>
    <mergeCell ref="A9:B9"/>
    <mergeCell ref="A10:B10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31"/>
  <sheetViews>
    <sheetView rightToLeft="1" workbookViewId="0">
      <selection activeCell="F14" sqref="F14"/>
    </sheetView>
  </sheetViews>
  <sheetFormatPr defaultRowHeight="12.75"/>
  <cols>
    <col min="1" max="1" width="3.85546875" bestFit="1" customWidth="1"/>
    <col min="2" max="2" width="48.28515625" customWidth="1"/>
    <col min="3" max="3" width="1.28515625" customWidth="1"/>
    <col min="4" max="4" width="8.28515625" bestFit="1" customWidth="1"/>
    <col min="5" max="5" width="1.28515625" customWidth="1"/>
    <col min="6" max="6" width="15.85546875" bestFit="1" customWidth="1"/>
    <col min="7" max="7" width="1.28515625" customWidth="1"/>
    <col min="8" max="8" width="17.28515625" bestFit="1" customWidth="1"/>
    <col min="9" max="9" width="1.28515625" customWidth="1"/>
    <col min="10" max="10" width="18" bestFit="1" customWidth="1"/>
    <col min="11" max="11" width="0.28515625" customWidth="1"/>
    <col min="18" max="18" width="16.42578125" bestFit="1" customWidth="1"/>
  </cols>
  <sheetData>
    <row r="1" spans="1:18" ht="25.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</row>
    <row r="2" spans="1:18" ht="25.5">
      <c r="A2" s="92" t="s">
        <v>128</v>
      </c>
      <c r="B2" s="92"/>
      <c r="C2" s="92"/>
      <c r="D2" s="92"/>
      <c r="E2" s="92"/>
      <c r="F2" s="92"/>
      <c r="G2" s="92"/>
      <c r="H2" s="92"/>
      <c r="I2" s="92"/>
      <c r="J2" s="92"/>
    </row>
    <row r="3" spans="1:18" ht="25.5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</row>
    <row r="4" spans="1:18">
      <c r="R4" s="35"/>
    </row>
    <row r="5" spans="1:18" ht="24">
      <c r="A5" s="1" t="s">
        <v>129</v>
      </c>
      <c r="B5" s="94" t="s">
        <v>130</v>
      </c>
      <c r="C5" s="94"/>
      <c r="D5" s="94"/>
      <c r="E5" s="94"/>
      <c r="F5" s="94"/>
      <c r="G5" s="94"/>
      <c r="H5" s="94"/>
      <c r="I5" s="94"/>
      <c r="J5" s="94"/>
      <c r="R5" s="36">
        <v>71999457105</v>
      </c>
    </row>
    <row r="6" spans="1:18">
      <c r="R6" s="35"/>
    </row>
    <row r="7" spans="1:18" ht="21">
      <c r="A7" s="97"/>
      <c r="B7" s="97"/>
      <c r="D7" s="2" t="s">
        <v>131</v>
      </c>
      <c r="F7" s="2" t="s">
        <v>125</v>
      </c>
      <c r="H7" s="41" t="s">
        <v>132</v>
      </c>
      <c r="J7" s="48" t="s">
        <v>133</v>
      </c>
      <c r="R7" s="36">
        <v>1239621998301</v>
      </c>
    </row>
    <row r="8" spans="1:18" ht="18.75">
      <c r="A8" s="98" t="s">
        <v>134</v>
      </c>
      <c r="B8" s="98"/>
      <c r="D8" s="65" t="s">
        <v>135</v>
      </c>
      <c r="F8" s="5">
        <f>'درآمد سرمایه گذاری در سهام'!U80</f>
        <v>69484625834</v>
      </c>
      <c r="H8" s="80">
        <f>F8/$F$13</f>
        <v>0.9794408899529351</v>
      </c>
      <c r="I8" s="25"/>
      <c r="J8" s="80">
        <f>F8/$R$7</f>
        <v>5.6053075799908501E-2</v>
      </c>
      <c r="R8" s="35"/>
    </row>
    <row r="9" spans="1:18" ht="18.75">
      <c r="A9" s="100" t="s">
        <v>136</v>
      </c>
      <c r="B9" s="100"/>
      <c r="D9" s="77" t="s">
        <v>137</v>
      </c>
      <c r="F9" s="18">
        <v>0</v>
      </c>
      <c r="H9" s="80">
        <f t="shared" ref="H9:H12" si="0">F9/$F$13</f>
        <v>0</v>
      </c>
      <c r="I9" s="25"/>
      <c r="J9" s="80">
        <f t="shared" ref="J9:J12" si="1">F9/$R$7</f>
        <v>0</v>
      </c>
      <c r="R9" s="35"/>
    </row>
    <row r="10" spans="1:18" ht="18.75">
      <c r="A10" s="100" t="s">
        <v>138</v>
      </c>
      <c r="B10" s="100"/>
      <c r="D10" s="77" t="s">
        <v>139</v>
      </c>
      <c r="F10" s="18">
        <v>0</v>
      </c>
      <c r="H10" s="80">
        <f t="shared" si="0"/>
        <v>0</v>
      </c>
      <c r="I10" s="25"/>
      <c r="J10" s="80">
        <f t="shared" si="1"/>
        <v>0</v>
      </c>
    </row>
    <row r="11" spans="1:18" ht="18.75">
      <c r="A11" s="100" t="s">
        <v>140</v>
      </c>
      <c r="B11" s="100"/>
      <c r="D11" s="77" t="s">
        <v>141</v>
      </c>
      <c r="F11" s="7">
        <f>'درآمد سپرده بانکی'!H10</f>
        <v>864248138</v>
      </c>
      <c r="H11" s="80">
        <f t="shared" si="0"/>
        <v>1.2182262698588069E-2</v>
      </c>
      <c r="I11" s="25"/>
      <c r="J11" s="80">
        <f t="shared" si="1"/>
        <v>6.9718683532925393E-4</v>
      </c>
    </row>
    <row r="12" spans="1:18" ht="18.75">
      <c r="A12" s="98" t="s">
        <v>142</v>
      </c>
      <c r="B12" s="98"/>
      <c r="D12" s="66" t="s">
        <v>143</v>
      </c>
      <c r="F12" s="8">
        <f>'سایر درآمدها'!F11</f>
        <v>594279971</v>
      </c>
      <c r="H12" s="80">
        <f t="shared" si="0"/>
        <v>8.3768473484767854E-3</v>
      </c>
      <c r="I12" s="25"/>
      <c r="J12" s="80">
        <f t="shared" si="1"/>
        <v>4.7940418273837321E-4</v>
      </c>
    </row>
    <row r="13" spans="1:18" s="15" customFormat="1" ht="21">
      <c r="A13" s="97"/>
      <c r="B13" s="97"/>
      <c r="D13" s="21"/>
      <c r="F13" s="16">
        <f>SUM(F8:F12)</f>
        <v>70943153943</v>
      </c>
      <c r="H13" s="87">
        <f>SUM(H8:H12)</f>
        <v>0.99999999999999989</v>
      </c>
      <c r="I13" s="82"/>
      <c r="J13" s="81">
        <f>SUM(J8:J12)</f>
        <v>5.722966681797613E-2</v>
      </c>
    </row>
    <row r="15" spans="1:18">
      <c r="F15" s="43"/>
      <c r="G15" s="43"/>
      <c r="H15" s="43"/>
      <c r="I15" s="43"/>
      <c r="J15" s="43"/>
    </row>
    <row r="16" spans="1:18">
      <c r="F16" s="43"/>
      <c r="G16" s="43"/>
      <c r="H16" s="43"/>
      <c r="I16" s="43"/>
      <c r="J16" s="43"/>
    </row>
    <row r="17" spans="5:10">
      <c r="E17" s="35"/>
      <c r="F17" s="35"/>
      <c r="G17" s="35"/>
      <c r="H17" s="35"/>
      <c r="I17" s="43"/>
      <c r="J17" s="43"/>
    </row>
    <row r="18" spans="5:10">
      <c r="E18" s="35"/>
      <c r="F18" s="36">
        <v>71999457105</v>
      </c>
      <c r="G18" s="35"/>
      <c r="H18" s="35"/>
      <c r="I18" s="43"/>
      <c r="J18" s="43"/>
    </row>
    <row r="19" spans="5:10">
      <c r="E19" s="35"/>
      <c r="F19" s="35"/>
      <c r="G19" s="35"/>
      <c r="H19" s="35"/>
      <c r="I19" s="43"/>
      <c r="J19" s="43"/>
    </row>
    <row r="20" spans="5:10">
      <c r="E20" s="35"/>
      <c r="F20" s="35"/>
      <c r="G20" s="35"/>
      <c r="H20" s="35"/>
      <c r="I20" s="43"/>
      <c r="J20" s="43"/>
    </row>
    <row r="21" spans="5:10">
      <c r="E21" s="35"/>
      <c r="F21" s="35"/>
      <c r="G21" s="35"/>
      <c r="H21" s="35"/>
      <c r="I21" s="43"/>
      <c r="J21" s="43"/>
    </row>
    <row r="22" spans="5:10">
      <c r="E22" s="35"/>
      <c r="F22" s="36">
        <f>F18-F13</f>
        <v>1056303162</v>
      </c>
      <c r="G22" s="35"/>
      <c r="H22" s="35"/>
      <c r="I22" s="43"/>
      <c r="J22" s="43"/>
    </row>
    <row r="23" spans="5:10">
      <c r="E23" s="35"/>
      <c r="F23" s="36">
        <v>673821094</v>
      </c>
      <c r="G23" s="35"/>
      <c r="H23" s="35"/>
      <c r="I23" s="43"/>
      <c r="J23" s="43"/>
    </row>
    <row r="24" spans="5:10">
      <c r="E24" s="35"/>
      <c r="F24" s="36">
        <v>367902491</v>
      </c>
      <c r="G24" s="35"/>
      <c r="H24" s="35"/>
      <c r="I24" s="43"/>
      <c r="J24" s="43"/>
    </row>
    <row r="25" spans="5:10">
      <c r="E25" s="35"/>
      <c r="F25" s="36">
        <v>14579577</v>
      </c>
      <c r="G25" s="35"/>
      <c r="H25" s="35"/>
      <c r="I25" s="43"/>
      <c r="J25" s="43"/>
    </row>
    <row r="26" spans="5:10">
      <c r="E26" s="35"/>
      <c r="F26" s="35"/>
      <c r="G26" s="35"/>
      <c r="H26" s="35"/>
      <c r="I26" s="43"/>
      <c r="J26" s="43"/>
    </row>
    <row r="27" spans="5:10">
      <c r="E27" s="35"/>
      <c r="F27" s="35"/>
      <c r="G27" s="35"/>
      <c r="H27" s="35"/>
      <c r="I27" s="43"/>
      <c r="J27" s="43"/>
    </row>
    <row r="28" spans="5:10">
      <c r="E28" s="35"/>
      <c r="F28" s="36">
        <f>F22-F23-F24-F25</f>
        <v>0</v>
      </c>
      <c r="G28" s="35"/>
      <c r="H28" s="35"/>
      <c r="I28" s="43"/>
      <c r="J28" s="43"/>
    </row>
    <row r="29" spans="5:10">
      <c r="E29" s="35"/>
      <c r="F29" s="35"/>
      <c r="G29" s="35"/>
      <c r="H29" s="35"/>
      <c r="I29" s="43"/>
      <c r="J29" s="43"/>
    </row>
    <row r="30" spans="5:10">
      <c r="E30" s="35"/>
      <c r="F30" s="35"/>
      <c r="G30" s="35"/>
      <c r="H30" s="35"/>
      <c r="I30" s="43"/>
      <c r="J30" s="43"/>
    </row>
    <row r="31" spans="5:10">
      <c r="F31" s="35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C100"/>
  <sheetViews>
    <sheetView rightToLeft="1" workbookViewId="0">
      <selection activeCell="P90" sqref="P90"/>
    </sheetView>
  </sheetViews>
  <sheetFormatPr defaultRowHeight="12.75"/>
  <cols>
    <col min="1" max="1" width="6.140625" bestFit="1" customWidth="1"/>
    <col min="2" max="2" width="18.140625" customWidth="1"/>
    <col min="3" max="3" width="1.28515625" customWidth="1"/>
    <col min="4" max="4" width="14.85546875" bestFit="1" customWidth="1"/>
    <col min="5" max="5" width="1.28515625" customWidth="1"/>
    <col min="6" max="6" width="17.140625" bestFit="1" customWidth="1"/>
    <col min="7" max="7" width="1.28515625" customWidth="1"/>
    <col min="8" max="8" width="16" bestFit="1" customWidth="1"/>
    <col min="9" max="9" width="1.28515625" customWidth="1"/>
    <col min="10" max="10" width="17" bestFit="1" customWidth="1"/>
    <col min="11" max="11" width="1.28515625" customWidth="1"/>
    <col min="12" max="12" width="17.28515625" style="17" bestFit="1" customWidth="1"/>
    <col min="13" max="13" width="1.28515625" customWidth="1"/>
    <col min="14" max="14" width="14.85546875" bestFit="1" customWidth="1"/>
    <col min="15" max="16" width="1.28515625" customWidth="1"/>
    <col min="17" max="17" width="17.7109375" bestFit="1" customWidth="1"/>
    <col min="18" max="18" width="1.28515625" customWidth="1"/>
    <col min="19" max="19" width="16" bestFit="1" customWidth="1"/>
    <col min="20" max="20" width="1.28515625" customWidth="1"/>
    <col min="21" max="21" width="17" bestFit="1" customWidth="1"/>
    <col min="22" max="22" width="1.28515625" customWidth="1"/>
    <col min="23" max="23" width="17.28515625" style="17" bestFit="1" customWidth="1"/>
    <col min="24" max="24" width="0.28515625" customWidth="1"/>
    <col min="29" max="29" width="13.85546875" bestFit="1" customWidth="1"/>
  </cols>
  <sheetData>
    <row r="1" spans="1:29" ht="25.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</row>
    <row r="2" spans="1:29" ht="25.5">
      <c r="A2" s="92" t="s">
        <v>128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</row>
    <row r="3" spans="1:29" ht="25.5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</row>
    <row r="5" spans="1:29" ht="24">
      <c r="A5" s="1" t="s">
        <v>144</v>
      </c>
      <c r="B5" s="94" t="s">
        <v>145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</row>
    <row r="6" spans="1:29" ht="21">
      <c r="D6" s="95" t="s">
        <v>146</v>
      </c>
      <c r="E6" s="95"/>
      <c r="F6" s="95"/>
      <c r="G6" s="95"/>
      <c r="H6" s="95"/>
      <c r="I6" s="95"/>
      <c r="J6" s="95"/>
      <c r="K6" s="95"/>
      <c r="L6" s="95"/>
      <c r="N6" s="95" t="s">
        <v>147</v>
      </c>
      <c r="O6" s="95"/>
      <c r="P6" s="95"/>
      <c r="Q6" s="95"/>
      <c r="R6" s="95"/>
      <c r="S6" s="95"/>
      <c r="T6" s="95"/>
      <c r="U6" s="95"/>
      <c r="V6" s="95"/>
      <c r="W6" s="95"/>
    </row>
    <row r="7" spans="1:29" ht="21">
      <c r="A7" s="97"/>
      <c r="B7" s="97"/>
      <c r="D7" s="2" t="s">
        <v>148</v>
      </c>
      <c r="F7" s="2" t="s">
        <v>149</v>
      </c>
      <c r="H7" s="2" t="s">
        <v>150</v>
      </c>
      <c r="J7" s="74" t="s">
        <v>125</v>
      </c>
      <c r="K7" s="3"/>
      <c r="L7" s="74" t="s">
        <v>132</v>
      </c>
      <c r="N7" s="2" t="s">
        <v>148</v>
      </c>
      <c r="P7" s="95" t="s">
        <v>149</v>
      </c>
      <c r="Q7" s="95"/>
      <c r="S7" s="2" t="s">
        <v>150</v>
      </c>
      <c r="U7" s="74" t="s">
        <v>125</v>
      </c>
      <c r="V7" s="3"/>
      <c r="W7" s="74" t="s">
        <v>132</v>
      </c>
      <c r="AC7" s="36">
        <v>70943153943</v>
      </c>
    </row>
    <row r="8" spans="1:29" ht="18.75">
      <c r="A8" s="98" t="s">
        <v>58</v>
      </c>
      <c r="B8" s="98"/>
      <c r="D8" s="68">
        <v>0</v>
      </c>
      <c r="E8" s="54"/>
      <c r="F8" s="53">
        <v>2732711585</v>
      </c>
      <c r="G8" s="54"/>
      <c r="H8" s="53">
        <v>569563096</v>
      </c>
      <c r="I8" s="54"/>
      <c r="J8" s="59">
        <f>D8+F8+H8</f>
        <v>3302274681</v>
      </c>
      <c r="L8" s="39">
        <f>J8/$AC$7</f>
        <v>4.654817973913658E-2</v>
      </c>
      <c r="N8" s="68">
        <v>0</v>
      </c>
      <c r="O8" s="54"/>
      <c r="P8" s="106">
        <v>2732711585</v>
      </c>
      <c r="Q8" s="106"/>
      <c r="R8" s="54"/>
      <c r="S8" s="53">
        <v>569563096</v>
      </c>
      <c r="T8" s="54"/>
      <c r="U8" s="59">
        <f>N8+P8+S8</f>
        <v>3302274681</v>
      </c>
      <c r="W8" s="39">
        <f>U8/$AC$7</f>
        <v>4.654817973913658E-2</v>
      </c>
    </row>
    <row r="9" spans="1:29" ht="18.75">
      <c r="A9" s="100" t="s">
        <v>19</v>
      </c>
      <c r="B9" s="100"/>
      <c r="D9" s="33">
        <v>0</v>
      </c>
      <c r="E9" s="54"/>
      <c r="F9" s="33">
        <v>0</v>
      </c>
      <c r="G9" s="54"/>
      <c r="H9" s="55">
        <v>224054166</v>
      </c>
      <c r="I9" s="54"/>
      <c r="J9" s="59">
        <f t="shared" ref="J9:J72" si="0">D9+F9+H9</f>
        <v>224054166</v>
      </c>
      <c r="L9" s="39">
        <f t="shared" ref="L9:L72" si="1">J9/$AC$7</f>
        <v>3.1582211044637034E-3</v>
      </c>
      <c r="N9" s="33">
        <v>0</v>
      </c>
      <c r="O9" s="54"/>
      <c r="P9" s="107">
        <v>0</v>
      </c>
      <c r="Q9" s="107"/>
      <c r="R9" s="54"/>
      <c r="S9" s="55">
        <v>224054166</v>
      </c>
      <c r="T9" s="54"/>
      <c r="U9" s="59">
        <f t="shared" ref="U9:U72" si="2">N9+P9+S9</f>
        <v>224054166</v>
      </c>
      <c r="W9" s="39">
        <f t="shared" ref="W9:W72" si="3">U9/$AC$7</f>
        <v>3.1582211044637034E-3</v>
      </c>
    </row>
    <row r="10" spans="1:29" ht="18.75">
      <c r="A10" s="100" t="s">
        <v>70</v>
      </c>
      <c r="B10" s="100"/>
      <c r="D10" s="33">
        <v>0</v>
      </c>
      <c r="E10" s="54"/>
      <c r="F10" s="55">
        <v>-370488894</v>
      </c>
      <c r="G10" s="54"/>
      <c r="H10" s="55">
        <v>-8439743</v>
      </c>
      <c r="I10" s="54"/>
      <c r="J10" s="59">
        <f t="shared" si="0"/>
        <v>-378928637</v>
      </c>
      <c r="L10" s="76">
        <f t="shared" si="1"/>
        <v>-5.3412995608350606E-3</v>
      </c>
      <c r="N10" s="33">
        <v>0</v>
      </c>
      <c r="O10" s="54"/>
      <c r="P10" s="108">
        <v>-370488894</v>
      </c>
      <c r="Q10" s="108"/>
      <c r="R10" s="54"/>
      <c r="S10" s="55">
        <v>-8439743</v>
      </c>
      <c r="T10" s="54"/>
      <c r="U10" s="59">
        <f t="shared" si="2"/>
        <v>-378928637</v>
      </c>
      <c r="W10" s="76">
        <f>U10/$AC$7</f>
        <v>-5.3412995608350606E-3</v>
      </c>
    </row>
    <row r="11" spans="1:29" ht="18.75">
      <c r="A11" s="100" t="s">
        <v>22</v>
      </c>
      <c r="B11" s="100"/>
      <c r="D11" s="33">
        <v>0</v>
      </c>
      <c r="E11" s="54"/>
      <c r="F11" s="33">
        <v>0</v>
      </c>
      <c r="G11" s="54"/>
      <c r="H11" s="55">
        <v>-25545528</v>
      </c>
      <c r="I11" s="54"/>
      <c r="J11" s="59">
        <f t="shared" si="0"/>
        <v>-25545528</v>
      </c>
      <c r="L11" s="76">
        <f t="shared" si="1"/>
        <v>-3.6008447017346894E-4</v>
      </c>
      <c r="N11" s="33">
        <v>0</v>
      </c>
      <c r="O11" s="54"/>
      <c r="P11" s="107">
        <v>0</v>
      </c>
      <c r="Q11" s="107"/>
      <c r="R11" s="54"/>
      <c r="S11" s="55">
        <v>-25545528</v>
      </c>
      <c r="T11" s="54"/>
      <c r="U11" s="59">
        <f t="shared" si="2"/>
        <v>-25545528</v>
      </c>
      <c r="W11" s="76">
        <f t="shared" si="3"/>
        <v>-3.6008447017346894E-4</v>
      </c>
    </row>
    <row r="12" spans="1:29" ht="18.75">
      <c r="A12" s="100" t="s">
        <v>54</v>
      </c>
      <c r="B12" s="100"/>
      <c r="D12" s="33">
        <v>0</v>
      </c>
      <c r="E12" s="54"/>
      <c r="F12" s="55">
        <v>2282221002</v>
      </c>
      <c r="G12" s="54"/>
      <c r="H12" s="55">
        <v>883110049</v>
      </c>
      <c r="I12" s="54"/>
      <c r="J12" s="59">
        <f t="shared" si="0"/>
        <v>3165331051</v>
      </c>
      <c r="L12" s="39">
        <f t="shared" si="1"/>
        <v>4.461785070259517E-2</v>
      </c>
      <c r="N12" s="33">
        <v>0</v>
      </c>
      <c r="O12" s="54"/>
      <c r="P12" s="108">
        <v>2282221002</v>
      </c>
      <c r="Q12" s="108"/>
      <c r="R12" s="54"/>
      <c r="S12" s="55">
        <v>883110049</v>
      </c>
      <c r="T12" s="54"/>
      <c r="U12" s="59">
        <f t="shared" si="2"/>
        <v>3165331051</v>
      </c>
      <c r="W12" s="39">
        <f t="shared" si="3"/>
        <v>4.461785070259517E-2</v>
      </c>
    </row>
    <row r="13" spans="1:29" ht="18.75">
      <c r="A13" s="100" t="s">
        <v>89</v>
      </c>
      <c r="B13" s="100"/>
      <c r="D13" s="33">
        <v>0</v>
      </c>
      <c r="E13" s="54"/>
      <c r="F13" s="33">
        <v>0</v>
      </c>
      <c r="G13" s="54"/>
      <c r="H13" s="55">
        <v>99881904</v>
      </c>
      <c r="I13" s="54"/>
      <c r="J13" s="59">
        <f t="shared" si="0"/>
        <v>99881904</v>
      </c>
      <c r="L13" s="39">
        <f t="shared" si="1"/>
        <v>1.4079146252822525E-3</v>
      </c>
      <c r="N13" s="33">
        <v>0</v>
      </c>
      <c r="O13" s="54"/>
      <c r="P13" s="107">
        <v>0</v>
      </c>
      <c r="Q13" s="107"/>
      <c r="R13" s="54"/>
      <c r="S13" s="55">
        <v>99881904</v>
      </c>
      <c r="T13" s="54"/>
      <c r="U13" s="59">
        <f t="shared" si="2"/>
        <v>99881904</v>
      </c>
      <c r="W13" s="39">
        <f t="shared" si="3"/>
        <v>1.4079146252822525E-3</v>
      </c>
    </row>
    <row r="14" spans="1:29" ht="18.75">
      <c r="A14" s="100" t="s">
        <v>48</v>
      </c>
      <c r="B14" s="100"/>
      <c r="D14" s="33">
        <v>0</v>
      </c>
      <c r="E14" s="54"/>
      <c r="F14" s="33">
        <v>0</v>
      </c>
      <c r="G14" s="54"/>
      <c r="H14" s="55">
        <v>333217732</v>
      </c>
      <c r="I14" s="54"/>
      <c r="J14" s="59">
        <f t="shared" si="0"/>
        <v>333217732</v>
      </c>
      <c r="L14" s="39">
        <f t="shared" si="1"/>
        <v>4.6969681143261147E-3</v>
      </c>
      <c r="N14" s="33">
        <v>0</v>
      </c>
      <c r="O14" s="54"/>
      <c r="P14" s="107">
        <v>0</v>
      </c>
      <c r="Q14" s="107"/>
      <c r="R14" s="54"/>
      <c r="S14" s="55">
        <v>333217732</v>
      </c>
      <c r="T14" s="54"/>
      <c r="U14" s="59">
        <f t="shared" si="2"/>
        <v>333217732</v>
      </c>
      <c r="W14" s="39">
        <f t="shared" si="3"/>
        <v>4.6969681143261147E-3</v>
      </c>
    </row>
    <row r="15" spans="1:29" ht="18.75">
      <c r="A15" s="100" t="s">
        <v>38</v>
      </c>
      <c r="B15" s="100"/>
      <c r="D15" s="33">
        <v>0</v>
      </c>
      <c r="E15" s="54"/>
      <c r="F15" s="55">
        <v>-46128548</v>
      </c>
      <c r="G15" s="54"/>
      <c r="H15" s="55">
        <v>-87972224</v>
      </c>
      <c r="I15" s="54"/>
      <c r="J15" s="59">
        <f t="shared" si="0"/>
        <v>-134100772</v>
      </c>
      <c r="L15" s="76">
        <f t="shared" si="1"/>
        <v>-1.8902566991558429E-3</v>
      </c>
      <c r="N15" s="33">
        <v>0</v>
      </c>
      <c r="O15" s="54"/>
      <c r="P15" s="108">
        <v>-46128548</v>
      </c>
      <c r="Q15" s="108"/>
      <c r="R15" s="54"/>
      <c r="S15" s="55">
        <v>-87972224</v>
      </c>
      <c r="T15" s="54"/>
      <c r="U15" s="59">
        <f t="shared" si="2"/>
        <v>-134100772</v>
      </c>
      <c r="W15" s="76">
        <f t="shared" si="3"/>
        <v>-1.8902566991558429E-3</v>
      </c>
    </row>
    <row r="16" spans="1:29" ht="18.75">
      <c r="A16" s="100" t="s">
        <v>65</v>
      </c>
      <c r="B16" s="100"/>
      <c r="D16" s="33">
        <v>0</v>
      </c>
      <c r="E16" s="54"/>
      <c r="F16" s="33">
        <v>0</v>
      </c>
      <c r="G16" s="54"/>
      <c r="H16" s="55">
        <v>-575190714</v>
      </c>
      <c r="I16" s="54"/>
      <c r="J16" s="59">
        <f t="shared" si="0"/>
        <v>-575190714</v>
      </c>
      <c r="L16" s="76">
        <f t="shared" si="1"/>
        <v>-8.1077691367111033E-3</v>
      </c>
      <c r="N16" s="33">
        <v>0</v>
      </c>
      <c r="O16" s="54"/>
      <c r="P16" s="107">
        <v>0</v>
      </c>
      <c r="Q16" s="107"/>
      <c r="R16" s="54"/>
      <c r="S16" s="55">
        <v>-575190714</v>
      </c>
      <c r="T16" s="54"/>
      <c r="U16" s="59">
        <f t="shared" si="2"/>
        <v>-575190714</v>
      </c>
      <c r="W16" s="76">
        <f t="shared" si="3"/>
        <v>-8.1077691367111033E-3</v>
      </c>
    </row>
    <row r="17" spans="1:23" ht="18.75">
      <c r="A17" s="100" t="s">
        <v>73</v>
      </c>
      <c r="B17" s="100"/>
      <c r="D17" s="33">
        <v>0</v>
      </c>
      <c r="E17" s="54"/>
      <c r="F17" s="55">
        <v>-678117412</v>
      </c>
      <c r="G17" s="54"/>
      <c r="H17" s="55">
        <v>-831720283</v>
      </c>
      <c r="I17" s="54"/>
      <c r="J17" s="59">
        <f t="shared" si="0"/>
        <v>-1509837695</v>
      </c>
      <c r="L17" s="76">
        <f t="shared" si="1"/>
        <v>-2.1282359341016816E-2</v>
      </c>
      <c r="N17" s="33">
        <v>0</v>
      </c>
      <c r="O17" s="54"/>
      <c r="P17" s="108">
        <v>-678117412</v>
      </c>
      <c r="Q17" s="108"/>
      <c r="R17" s="54"/>
      <c r="S17" s="55">
        <v>-831720283</v>
      </c>
      <c r="T17" s="54"/>
      <c r="U17" s="59">
        <f t="shared" si="2"/>
        <v>-1509837695</v>
      </c>
      <c r="W17" s="76">
        <f>U17/$AC$7</f>
        <v>-2.1282359341016816E-2</v>
      </c>
    </row>
    <row r="18" spans="1:23" ht="18.75">
      <c r="A18" s="100" t="s">
        <v>87</v>
      </c>
      <c r="B18" s="100"/>
      <c r="D18" s="33">
        <v>0</v>
      </c>
      <c r="E18" s="54"/>
      <c r="F18" s="55">
        <v>2001294216</v>
      </c>
      <c r="G18" s="54"/>
      <c r="H18" s="55">
        <v>1608973585</v>
      </c>
      <c r="I18" s="54"/>
      <c r="J18" s="59">
        <f t="shared" si="0"/>
        <v>3610267801</v>
      </c>
      <c r="L18" s="39">
        <f t="shared" si="1"/>
        <v>5.088958694873795E-2</v>
      </c>
      <c r="N18" s="33">
        <v>0</v>
      </c>
      <c r="O18" s="54"/>
      <c r="P18" s="108">
        <v>2001294216</v>
      </c>
      <c r="Q18" s="108"/>
      <c r="R18" s="54"/>
      <c r="S18" s="55">
        <v>1608973585</v>
      </c>
      <c r="T18" s="54"/>
      <c r="U18" s="59">
        <f t="shared" si="2"/>
        <v>3610267801</v>
      </c>
      <c r="W18" s="39">
        <f t="shared" si="3"/>
        <v>5.088958694873795E-2</v>
      </c>
    </row>
    <row r="19" spans="1:23" ht="18.75">
      <c r="A19" s="100" t="s">
        <v>56</v>
      </c>
      <c r="B19" s="100"/>
      <c r="D19" s="33">
        <v>0</v>
      </c>
      <c r="E19" s="54"/>
      <c r="F19" s="55">
        <v>-86327503</v>
      </c>
      <c r="G19" s="54"/>
      <c r="H19" s="55">
        <v>103440147</v>
      </c>
      <c r="I19" s="54"/>
      <c r="J19" s="59">
        <f t="shared" si="0"/>
        <v>17112644</v>
      </c>
      <c r="L19" s="39">
        <f t="shared" si="1"/>
        <v>2.4121628443174838E-4</v>
      </c>
      <c r="N19" s="33">
        <v>0</v>
      </c>
      <c r="O19" s="54"/>
      <c r="P19" s="108">
        <v>-86327503</v>
      </c>
      <c r="Q19" s="108"/>
      <c r="R19" s="54"/>
      <c r="S19" s="55">
        <v>103440147</v>
      </c>
      <c r="T19" s="54"/>
      <c r="U19" s="59">
        <f t="shared" si="2"/>
        <v>17112644</v>
      </c>
      <c r="W19" s="39">
        <f t="shared" si="3"/>
        <v>2.4121628443174838E-4</v>
      </c>
    </row>
    <row r="20" spans="1:23" ht="18.75">
      <c r="A20" s="100" t="s">
        <v>29</v>
      </c>
      <c r="B20" s="100"/>
      <c r="D20" s="33">
        <v>0</v>
      </c>
      <c r="E20" s="54"/>
      <c r="F20" s="55">
        <v>4547445670</v>
      </c>
      <c r="G20" s="54"/>
      <c r="H20" s="55">
        <v>1435017070</v>
      </c>
      <c r="I20" s="54"/>
      <c r="J20" s="59">
        <f t="shared" si="0"/>
        <v>5982462740</v>
      </c>
      <c r="L20" s="39">
        <f t="shared" si="1"/>
        <v>8.4327555338273658E-2</v>
      </c>
      <c r="N20" s="33">
        <v>0</v>
      </c>
      <c r="O20" s="54"/>
      <c r="P20" s="108">
        <v>4547445670</v>
      </c>
      <c r="Q20" s="108"/>
      <c r="R20" s="54"/>
      <c r="S20" s="55">
        <v>1435017070</v>
      </c>
      <c r="T20" s="54"/>
      <c r="U20" s="59">
        <f t="shared" si="2"/>
        <v>5982462740</v>
      </c>
      <c r="W20" s="39">
        <f t="shared" si="3"/>
        <v>8.4327555338273658E-2</v>
      </c>
    </row>
    <row r="21" spans="1:23" ht="18.75">
      <c r="A21" s="100" t="s">
        <v>84</v>
      </c>
      <c r="B21" s="100"/>
      <c r="D21" s="33">
        <v>0</v>
      </c>
      <c r="E21" s="54"/>
      <c r="F21" s="55">
        <v>634271672</v>
      </c>
      <c r="G21" s="54"/>
      <c r="H21" s="55">
        <v>159560197</v>
      </c>
      <c r="I21" s="54"/>
      <c r="J21" s="59">
        <f t="shared" si="0"/>
        <v>793831869</v>
      </c>
      <c r="L21" s="39">
        <f t="shared" si="1"/>
        <v>1.1189689559584739E-2</v>
      </c>
      <c r="N21" s="33">
        <v>0</v>
      </c>
      <c r="O21" s="54"/>
      <c r="P21" s="108">
        <v>634271672</v>
      </c>
      <c r="Q21" s="108"/>
      <c r="R21" s="54"/>
      <c r="S21" s="55">
        <v>159560197</v>
      </c>
      <c r="T21" s="54"/>
      <c r="U21" s="59">
        <f t="shared" si="2"/>
        <v>793831869</v>
      </c>
      <c r="W21" s="39">
        <f t="shared" si="3"/>
        <v>1.1189689559584739E-2</v>
      </c>
    </row>
    <row r="22" spans="1:23" ht="18.75">
      <c r="A22" s="100" t="s">
        <v>32</v>
      </c>
      <c r="B22" s="100"/>
      <c r="D22" s="33">
        <v>0</v>
      </c>
      <c r="E22" s="54"/>
      <c r="F22" s="55">
        <v>5784224930</v>
      </c>
      <c r="G22" s="54"/>
      <c r="H22" s="55">
        <v>5217172321</v>
      </c>
      <c r="I22" s="54"/>
      <c r="J22" s="59">
        <f t="shared" si="0"/>
        <v>11001397251</v>
      </c>
      <c r="L22" s="39">
        <f t="shared" si="1"/>
        <v>0.15507341638404157</v>
      </c>
      <c r="N22" s="33">
        <v>0</v>
      </c>
      <c r="O22" s="54"/>
      <c r="P22" s="108">
        <v>5784224930</v>
      </c>
      <c r="Q22" s="108"/>
      <c r="R22" s="54"/>
      <c r="S22" s="55">
        <v>5217172321</v>
      </c>
      <c r="T22" s="54"/>
      <c r="U22" s="59">
        <f t="shared" si="2"/>
        <v>11001397251</v>
      </c>
      <c r="W22" s="39">
        <f t="shared" si="3"/>
        <v>0.15507341638404157</v>
      </c>
    </row>
    <row r="23" spans="1:23" ht="18.75">
      <c r="A23" s="100" t="s">
        <v>37</v>
      </c>
      <c r="B23" s="100"/>
      <c r="D23" s="33">
        <v>0</v>
      </c>
      <c r="E23" s="54"/>
      <c r="F23" s="55">
        <v>5209417549</v>
      </c>
      <c r="G23" s="54"/>
      <c r="H23" s="55">
        <v>1774208047</v>
      </c>
      <c r="I23" s="54"/>
      <c r="J23" s="59">
        <f t="shared" si="0"/>
        <v>6983625596</v>
      </c>
      <c r="L23" s="39">
        <f t="shared" si="1"/>
        <v>9.843973953584112E-2</v>
      </c>
      <c r="N23" s="33">
        <v>0</v>
      </c>
      <c r="O23" s="54"/>
      <c r="P23" s="108">
        <v>5209417549</v>
      </c>
      <c r="Q23" s="108"/>
      <c r="R23" s="54"/>
      <c r="S23" s="55">
        <v>1774208047</v>
      </c>
      <c r="T23" s="54"/>
      <c r="U23" s="59">
        <f t="shared" si="2"/>
        <v>6983625596</v>
      </c>
      <c r="W23" s="39">
        <f t="shared" si="3"/>
        <v>9.843973953584112E-2</v>
      </c>
    </row>
    <row r="24" spans="1:23" ht="18.75">
      <c r="A24" s="100" t="s">
        <v>30</v>
      </c>
      <c r="B24" s="100"/>
      <c r="D24" s="33">
        <v>0</v>
      </c>
      <c r="E24" s="54"/>
      <c r="F24" s="33">
        <v>0</v>
      </c>
      <c r="G24" s="54"/>
      <c r="H24" s="55">
        <v>-131854875</v>
      </c>
      <c r="I24" s="54"/>
      <c r="J24" s="59">
        <f t="shared" si="0"/>
        <v>-131854875</v>
      </c>
      <c r="L24" s="76">
        <f t="shared" si="1"/>
        <v>-1.8585990003480836E-3</v>
      </c>
      <c r="N24" s="33">
        <v>0</v>
      </c>
      <c r="O24" s="54"/>
      <c r="P24" s="107">
        <v>0</v>
      </c>
      <c r="Q24" s="107"/>
      <c r="R24" s="54"/>
      <c r="S24" s="55">
        <v>-131854875</v>
      </c>
      <c r="T24" s="54"/>
      <c r="U24" s="59">
        <f t="shared" si="2"/>
        <v>-131854875</v>
      </c>
      <c r="W24" s="76">
        <f t="shared" si="3"/>
        <v>-1.8585990003480836E-3</v>
      </c>
    </row>
    <row r="25" spans="1:23" ht="18.75">
      <c r="A25" s="100" t="s">
        <v>24</v>
      </c>
      <c r="B25" s="100"/>
      <c r="D25" s="33">
        <v>0</v>
      </c>
      <c r="E25" s="54"/>
      <c r="F25" s="55">
        <v>-79379613</v>
      </c>
      <c r="G25" s="54"/>
      <c r="H25" s="55">
        <v>837694025</v>
      </c>
      <c r="I25" s="54"/>
      <c r="J25" s="59">
        <f t="shared" si="0"/>
        <v>758314412</v>
      </c>
      <c r="L25" s="39">
        <f t="shared" si="1"/>
        <v>1.0689042844208413E-2</v>
      </c>
      <c r="N25" s="33">
        <v>0</v>
      </c>
      <c r="O25" s="54"/>
      <c r="P25" s="108">
        <v>-79379613</v>
      </c>
      <c r="Q25" s="108"/>
      <c r="R25" s="54"/>
      <c r="S25" s="55">
        <v>837694025</v>
      </c>
      <c r="T25" s="54"/>
      <c r="U25" s="59">
        <f t="shared" si="2"/>
        <v>758314412</v>
      </c>
      <c r="W25" s="39">
        <f t="shared" si="3"/>
        <v>1.0689042844208413E-2</v>
      </c>
    </row>
    <row r="26" spans="1:23" ht="18.75">
      <c r="A26" s="100" t="s">
        <v>23</v>
      </c>
      <c r="B26" s="100"/>
      <c r="D26" s="33">
        <v>0</v>
      </c>
      <c r="E26" s="54"/>
      <c r="F26" s="55">
        <v>198453974</v>
      </c>
      <c r="G26" s="54"/>
      <c r="H26" s="55">
        <v>59536375</v>
      </c>
      <c r="I26" s="54"/>
      <c r="J26" s="59">
        <f t="shared" si="0"/>
        <v>257990349</v>
      </c>
      <c r="L26" s="39">
        <f t="shared" si="1"/>
        <v>3.6365785091438839E-3</v>
      </c>
      <c r="N26" s="33">
        <v>0</v>
      </c>
      <c r="O26" s="54"/>
      <c r="P26" s="108">
        <v>198453974</v>
      </c>
      <c r="Q26" s="108"/>
      <c r="R26" s="54"/>
      <c r="S26" s="55">
        <v>59536375</v>
      </c>
      <c r="T26" s="54"/>
      <c r="U26" s="59">
        <f t="shared" si="2"/>
        <v>257990349</v>
      </c>
      <c r="W26" s="39">
        <f t="shared" si="3"/>
        <v>3.6365785091438839E-3</v>
      </c>
    </row>
    <row r="27" spans="1:23" ht="18.75">
      <c r="A27" s="100" t="s">
        <v>55</v>
      </c>
      <c r="B27" s="100"/>
      <c r="D27" s="33">
        <v>0</v>
      </c>
      <c r="E27" s="54"/>
      <c r="F27" s="55">
        <v>-5421366377</v>
      </c>
      <c r="G27" s="54"/>
      <c r="H27" s="55">
        <v>19845419</v>
      </c>
      <c r="I27" s="54"/>
      <c r="J27" s="59">
        <f t="shared" si="0"/>
        <v>-5401520958</v>
      </c>
      <c r="L27" s="76">
        <f t="shared" si="1"/>
        <v>-7.6138720338539037E-2</v>
      </c>
      <c r="N27" s="33">
        <v>0</v>
      </c>
      <c r="O27" s="54"/>
      <c r="P27" s="108">
        <v>-5421366377</v>
      </c>
      <c r="Q27" s="108"/>
      <c r="R27" s="54"/>
      <c r="S27" s="55">
        <v>19845419</v>
      </c>
      <c r="T27" s="54"/>
      <c r="U27" s="59">
        <f t="shared" si="2"/>
        <v>-5401520958</v>
      </c>
      <c r="W27" s="76">
        <f t="shared" si="3"/>
        <v>-7.6138720338539037E-2</v>
      </c>
    </row>
    <row r="28" spans="1:23" ht="18.75">
      <c r="A28" s="100" t="s">
        <v>64</v>
      </c>
      <c r="B28" s="100"/>
      <c r="D28" s="33">
        <v>858823529</v>
      </c>
      <c r="E28" s="54"/>
      <c r="F28" s="55">
        <v>-711556817</v>
      </c>
      <c r="G28" s="54"/>
      <c r="H28" s="33">
        <v>0</v>
      </c>
      <c r="I28" s="54"/>
      <c r="J28" s="59">
        <f t="shared" si="0"/>
        <v>147266712</v>
      </c>
      <c r="L28" s="39">
        <f t="shared" si="1"/>
        <v>2.0758410616804964E-3</v>
      </c>
      <c r="N28" s="55">
        <v>858823529</v>
      </c>
      <c r="O28" s="54"/>
      <c r="P28" s="108">
        <v>-711556817</v>
      </c>
      <c r="Q28" s="108"/>
      <c r="R28" s="54"/>
      <c r="S28" s="33">
        <v>0</v>
      </c>
      <c r="T28" s="54"/>
      <c r="U28" s="59">
        <f t="shared" si="2"/>
        <v>147266712</v>
      </c>
      <c r="W28" s="39">
        <f t="shared" si="3"/>
        <v>2.0758410616804964E-3</v>
      </c>
    </row>
    <row r="29" spans="1:23" ht="20.25" customHeight="1">
      <c r="A29" s="100" t="s">
        <v>88</v>
      </c>
      <c r="B29" s="100"/>
      <c r="D29" s="33">
        <v>236596894</v>
      </c>
      <c r="E29" s="54"/>
      <c r="F29" s="55">
        <v>351298663</v>
      </c>
      <c r="G29" s="54"/>
      <c r="H29" s="33">
        <v>0</v>
      </c>
      <c r="I29" s="54"/>
      <c r="J29" s="59">
        <f t="shared" si="0"/>
        <v>587895557</v>
      </c>
      <c r="L29" s="39">
        <f t="shared" si="1"/>
        <v>8.2868539714536886E-3</v>
      </c>
      <c r="N29" s="55">
        <v>236596894</v>
      </c>
      <c r="O29" s="54"/>
      <c r="P29" s="108">
        <v>351298663</v>
      </c>
      <c r="Q29" s="108"/>
      <c r="R29" s="54"/>
      <c r="S29" s="33">
        <v>0</v>
      </c>
      <c r="T29" s="54"/>
      <c r="U29" s="59">
        <f t="shared" si="2"/>
        <v>587895557</v>
      </c>
      <c r="W29" s="39">
        <f t="shared" si="3"/>
        <v>8.2868539714536886E-3</v>
      </c>
    </row>
    <row r="30" spans="1:23" ht="18.75">
      <c r="A30" s="100" t="s">
        <v>78</v>
      </c>
      <c r="B30" s="100"/>
      <c r="D30" s="33">
        <v>0</v>
      </c>
      <c r="E30" s="54"/>
      <c r="F30" s="55">
        <v>-100613905</v>
      </c>
      <c r="G30" s="54"/>
      <c r="H30" s="33">
        <v>0</v>
      </c>
      <c r="I30" s="54"/>
      <c r="J30" s="59">
        <f t="shared" si="0"/>
        <v>-100613905</v>
      </c>
      <c r="L30" s="76">
        <f t="shared" si="1"/>
        <v>-1.4182327597225134E-3</v>
      </c>
      <c r="N30" s="33">
        <v>0</v>
      </c>
      <c r="O30" s="54"/>
      <c r="P30" s="108">
        <v>-100613905</v>
      </c>
      <c r="Q30" s="108"/>
      <c r="R30" s="54"/>
      <c r="S30" s="33">
        <v>0</v>
      </c>
      <c r="T30" s="54"/>
      <c r="U30" s="59">
        <f t="shared" si="2"/>
        <v>-100613905</v>
      </c>
      <c r="W30" s="76">
        <f t="shared" si="3"/>
        <v>-1.4182327597225134E-3</v>
      </c>
    </row>
    <row r="31" spans="1:23" ht="18.75">
      <c r="A31" s="100" t="s">
        <v>77</v>
      </c>
      <c r="B31" s="100"/>
      <c r="D31" s="33">
        <v>0</v>
      </c>
      <c r="E31" s="54"/>
      <c r="F31" s="55">
        <v>-22284729</v>
      </c>
      <c r="G31" s="54"/>
      <c r="H31" s="33">
        <v>0</v>
      </c>
      <c r="I31" s="54"/>
      <c r="J31" s="59">
        <f t="shared" si="0"/>
        <v>-22284729</v>
      </c>
      <c r="L31" s="76">
        <f t="shared" si="1"/>
        <v>-3.1412092304078972E-4</v>
      </c>
      <c r="N31" s="33">
        <v>0</v>
      </c>
      <c r="O31" s="54"/>
      <c r="P31" s="108">
        <v>-22284729</v>
      </c>
      <c r="Q31" s="108"/>
      <c r="R31" s="54"/>
      <c r="S31" s="33">
        <v>0</v>
      </c>
      <c r="T31" s="54"/>
      <c r="U31" s="59">
        <f t="shared" si="2"/>
        <v>-22284729</v>
      </c>
      <c r="W31" s="76">
        <f t="shared" si="3"/>
        <v>-3.1412092304078972E-4</v>
      </c>
    </row>
    <row r="32" spans="1:23" ht="18.75">
      <c r="A32" s="100" t="s">
        <v>80</v>
      </c>
      <c r="B32" s="100"/>
      <c r="D32" s="33">
        <v>0</v>
      </c>
      <c r="E32" s="54"/>
      <c r="F32" s="55">
        <v>36365530</v>
      </c>
      <c r="G32" s="54"/>
      <c r="H32" s="33">
        <v>0</v>
      </c>
      <c r="I32" s="54"/>
      <c r="J32" s="59">
        <f t="shared" si="0"/>
        <v>36365530</v>
      </c>
      <c r="L32" s="39">
        <f t="shared" si="1"/>
        <v>5.1260097668082616E-4</v>
      </c>
      <c r="N32" s="33">
        <v>0</v>
      </c>
      <c r="O32" s="54"/>
      <c r="P32" s="108">
        <v>36365530</v>
      </c>
      <c r="Q32" s="108"/>
      <c r="R32" s="54"/>
      <c r="S32" s="33">
        <v>0</v>
      </c>
      <c r="T32" s="54"/>
      <c r="U32" s="59">
        <f t="shared" si="2"/>
        <v>36365530</v>
      </c>
      <c r="W32" s="39">
        <f t="shared" si="3"/>
        <v>5.1260097668082616E-4</v>
      </c>
    </row>
    <row r="33" spans="1:23" ht="18.75">
      <c r="A33" s="100" t="s">
        <v>43</v>
      </c>
      <c r="B33" s="100"/>
      <c r="D33" s="33">
        <v>0</v>
      </c>
      <c r="E33" s="54"/>
      <c r="F33" s="55">
        <v>-9430534080</v>
      </c>
      <c r="G33" s="54"/>
      <c r="H33" s="33">
        <v>0</v>
      </c>
      <c r="I33" s="54"/>
      <c r="J33" s="59">
        <f t="shared" si="0"/>
        <v>-9430534080</v>
      </c>
      <c r="L33" s="76">
        <f t="shared" si="1"/>
        <v>-0.13293085457656786</v>
      </c>
      <c r="N33" s="33">
        <v>0</v>
      </c>
      <c r="O33" s="54"/>
      <c r="P33" s="108">
        <v>-9430534080</v>
      </c>
      <c r="Q33" s="108"/>
      <c r="R33" s="54"/>
      <c r="S33" s="33">
        <v>0</v>
      </c>
      <c r="T33" s="54"/>
      <c r="U33" s="59">
        <f t="shared" si="2"/>
        <v>-9430534080</v>
      </c>
      <c r="W33" s="76">
        <f t="shared" si="3"/>
        <v>-0.13293085457656786</v>
      </c>
    </row>
    <row r="34" spans="1:23" ht="18.75">
      <c r="A34" s="100" t="s">
        <v>35</v>
      </c>
      <c r="B34" s="100"/>
      <c r="D34" s="33">
        <v>0</v>
      </c>
      <c r="E34" s="54"/>
      <c r="F34" s="55">
        <v>979866624</v>
      </c>
      <c r="G34" s="54"/>
      <c r="H34" s="33">
        <v>0</v>
      </c>
      <c r="I34" s="54"/>
      <c r="J34" s="59">
        <f t="shared" si="0"/>
        <v>979866624</v>
      </c>
      <c r="L34" s="39">
        <f t="shared" si="1"/>
        <v>1.3811996923442166E-2</v>
      </c>
      <c r="N34" s="33">
        <v>0</v>
      </c>
      <c r="O34" s="54"/>
      <c r="P34" s="108">
        <v>979866624</v>
      </c>
      <c r="Q34" s="108"/>
      <c r="R34" s="54"/>
      <c r="S34" s="33">
        <v>0</v>
      </c>
      <c r="T34" s="54"/>
      <c r="U34" s="59">
        <f t="shared" si="2"/>
        <v>979866624</v>
      </c>
      <c r="W34" s="39">
        <f t="shared" si="3"/>
        <v>1.3811996923442166E-2</v>
      </c>
    </row>
    <row r="35" spans="1:23" ht="18.75">
      <c r="A35" s="100" t="s">
        <v>81</v>
      </c>
      <c r="B35" s="100"/>
      <c r="D35" s="33">
        <v>0</v>
      </c>
      <c r="E35" s="54"/>
      <c r="F35" s="55">
        <v>-142549109</v>
      </c>
      <c r="G35" s="54"/>
      <c r="H35" s="33">
        <v>0</v>
      </c>
      <c r="I35" s="54"/>
      <c r="J35" s="59">
        <f t="shared" si="0"/>
        <v>-142549109</v>
      </c>
      <c r="L35" s="76">
        <f t="shared" si="1"/>
        <v>-2.0093427071840157E-3</v>
      </c>
      <c r="N35" s="33">
        <v>0</v>
      </c>
      <c r="O35" s="54"/>
      <c r="P35" s="108">
        <v>-142549109</v>
      </c>
      <c r="Q35" s="108"/>
      <c r="R35" s="54"/>
      <c r="S35" s="33">
        <v>0</v>
      </c>
      <c r="T35" s="54"/>
      <c r="U35" s="59">
        <f t="shared" si="2"/>
        <v>-142549109</v>
      </c>
      <c r="W35" s="76">
        <f t="shared" si="3"/>
        <v>-2.0093427071840157E-3</v>
      </c>
    </row>
    <row r="36" spans="1:23" ht="18.75">
      <c r="A36" s="100" t="s">
        <v>46</v>
      </c>
      <c r="B36" s="100"/>
      <c r="D36" s="33">
        <v>0</v>
      </c>
      <c r="E36" s="54"/>
      <c r="F36" s="55">
        <v>-100467337</v>
      </c>
      <c r="G36" s="54"/>
      <c r="H36" s="33">
        <v>0</v>
      </c>
      <c r="I36" s="54"/>
      <c r="J36" s="59">
        <f t="shared" si="0"/>
        <v>-100467337</v>
      </c>
      <c r="L36" s="76">
        <f t="shared" si="1"/>
        <v>-1.416166767560426E-3</v>
      </c>
      <c r="N36" s="33">
        <v>0</v>
      </c>
      <c r="O36" s="54"/>
      <c r="P36" s="108">
        <v>-100467337</v>
      </c>
      <c r="Q36" s="108"/>
      <c r="R36" s="54"/>
      <c r="S36" s="33">
        <v>0</v>
      </c>
      <c r="T36" s="54"/>
      <c r="U36" s="59">
        <f t="shared" si="2"/>
        <v>-100467337</v>
      </c>
      <c r="W36" s="76">
        <f t="shared" si="3"/>
        <v>-1.416166767560426E-3</v>
      </c>
    </row>
    <row r="37" spans="1:23" ht="18.75">
      <c r="A37" s="100" t="s">
        <v>86</v>
      </c>
      <c r="B37" s="100"/>
      <c r="D37" s="33">
        <v>0</v>
      </c>
      <c r="E37" s="54"/>
      <c r="F37" s="55">
        <v>3313275129</v>
      </c>
      <c r="G37" s="54"/>
      <c r="H37" s="33">
        <v>0</v>
      </c>
      <c r="I37" s="54"/>
      <c r="J37" s="59">
        <f t="shared" si="0"/>
        <v>3313275129</v>
      </c>
      <c r="L37" s="39">
        <f t="shared" si="1"/>
        <v>4.6703239775075192E-2</v>
      </c>
      <c r="N37" s="33">
        <v>0</v>
      </c>
      <c r="O37" s="54"/>
      <c r="P37" s="108">
        <v>3313275129</v>
      </c>
      <c r="Q37" s="108"/>
      <c r="R37" s="54"/>
      <c r="S37" s="33">
        <v>0</v>
      </c>
      <c r="T37" s="54"/>
      <c r="U37" s="59">
        <f t="shared" si="2"/>
        <v>3313275129</v>
      </c>
      <c r="W37" s="39">
        <f t="shared" si="3"/>
        <v>4.6703239775075192E-2</v>
      </c>
    </row>
    <row r="38" spans="1:23" ht="18.75">
      <c r="A38" s="100" t="s">
        <v>66</v>
      </c>
      <c r="B38" s="100"/>
      <c r="D38" s="33">
        <v>0</v>
      </c>
      <c r="E38" s="54"/>
      <c r="F38" s="55">
        <v>9121725798</v>
      </c>
      <c r="G38" s="54"/>
      <c r="H38" s="33">
        <v>0</v>
      </c>
      <c r="I38" s="54"/>
      <c r="J38" s="59">
        <f t="shared" si="0"/>
        <v>9121725798</v>
      </c>
      <c r="L38" s="39">
        <f t="shared" si="1"/>
        <v>0.12857795701229952</v>
      </c>
      <c r="N38" s="33">
        <v>0</v>
      </c>
      <c r="O38" s="54"/>
      <c r="P38" s="108">
        <v>9121725798</v>
      </c>
      <c r="Q38" s="108"/>
      <c r="R38" s="54"/>
      <c r="S38" s="33">
        <v>0</v>
      </c>
      <c r="T38" s="54"/>
      <c r="U38" s="59">
        <f t="shared" si="2"/>
        <v>9121725798</v>
      </c>
      <c r="W38" s="39">
        <f t="shared" si="3"/>
        <v>0.12857795701229952</v>
      </c>
    </row>
    <row r="39" spans="1:23" ht="18.75">
      <c r="A39" s="100" t="s">
        <v>41</v>
      </c>
      <c r="B39" s="100"/>
      <c r="D39" s="33">
        <v>0</v>
      </c>
      <c r="E39" s="54"/>
      <c r="F39" s="55">
        <v>-166313878</v>
      </c>
      <c r="G39" s="54"/>
      <c r="H39" s="33">
        <v>0</v>
      </c>
      <c r="I39" s="54"/>
      <c r="J39" s="59">
        <f t="shared" si="0"/>
        <v>-166313878</v>
      </c>
      <c r="L39" s="76">
        <f t="shared" si="1"/>
        <v>-2.3443259674305796E-3</v>
      </c>
      <c r="N39" s="33">
        <v>0</v>
      </c>
      <c r="O39" s="54"/>
      <c r="P39" s="108">
        <v>-166313878</v>
      </c>
      <c r="Q39" s="108"/>
      <c r="R39" s="54"/>
      <c r="S39" s="33">
        <v>0</v>
      </c>
      <c r="T39" s="54"/>
      <c r="U39" s="59">
        <f t="shared" si="2"/>
        <v>-166313878</v>
      </c>
      <c r="W39" s="76">
        <f t="shared" si="3"/>
        <v>-2.3443259674305796E-3</v>
      </c>
    </row>
    <row r="40" spans="1:23" ht="18.75">
      <c r="A40" s="100" t="s">
        <v>20</v>
      </c>
      <c r="B40" s="100"/>
      <c r="D40" s="33">
        <v>0</v>
      </c>
      <c r="E40" s="54"/>
      <c r="F40" s="55">
        <v>-555671200</v>
      </c>
      <c r="G40" s="54"/>
      <c r="H40" s="33">
        <v>0</v>
      </c>
      <c r="I40" s="54"/>
      <c r="J40" s="59">
        <f t="shared" si="0"/>
        <v>-555671200</v>
      </c>
      <c r="L40" s="76">
        <f t="shared" si="1"/>
        <v>-7.8326261114139307E-3</v>
      </c>
      <c r="N40" s="33">
        <v>0</v>
      </c>
      <c r="O40" s="54"/>
      <c r="P40" s="108">
        <v>-555671200</v>
      </c>
      <c r="Q40" s="108"/>
      <c r="R40" s="54"/>
      <c r="S40" s="33">
        <v>0</v>
      </c>
      <c r="T40" s="54"/>
      <c r="U40" s="59">
        <f t="shared" si="2"/>
        <v>-555671200</v>
      </c>
      <c r="W40" s="76">
        <f t="shared" si="3"/>
        <v>-7.8326261114139307E-3</v>
      </c>
    </row>
    <row r="41" spans="1:23" ht="18.75">
      <c r="A41" s="100" t="s">
        <v>31</v>
      </c>
      <c r="B41" s="100"/>
      <c r="D41" s="33">
        <v>0</v>
      </c>
      <c r="E41" s="54"/>
      <c r="F41" s="55">
        <v>3143511360</v>
      </c>
      <c r="G41" s="54"/>
      <c r="H41" s="33">
        <v>0</v>
      </c>
      <c r="I41" s="54"/>
      <c r="J41" s="59">
        <f t="shared" si="0"/>
        <v>3143511360</v>
      </c>
      <c r="L41" s="39">
        <f t="shared" si="1"/>
        <v>4.4310284858855957E-2</v>
      </c>
      <c r="N41" s="33">
        <v>0</v>
      </c>
      <c r="O41" s="54"/>
      <c r="P41" s="108">
        <v>3143511360</v>
      </c>
      <c r="Q41" s="108"/>
      <c r="R41" s="54"/>
      <c r="S41" s="33">
        <v>0</v>
      </c>
      <c r="T41" s="54"/>
      <c r="U41" s="59">
        <f t="shared" si="2"/>
        <v>3143511360</v>
      </c>
      <c r="W41" s="39">
        <f t="shared" si="3"/>
        <v>4.4310284858855957E-2</v>
      </c>
    </row>
    <row r="42" spans="1:23" ht="18.75">
      <c r="A42" s="100" t="s">
        <v>61</v>
      </c>
      <c r="B42" s="100"/>
      <c r="D42" s="33">
        <v>0</v>
      </c>
      <c r="E42" s="54"/>
      <c r="F42" s="55">
        <v>789807229</v>
      </c>
      <c r="G42" s="54"/>
      <c r="H42" s="33">
        <v>0</v>
      </c>
      <c r="I42" s="54"/>
      <c r="J42" s="59">
        <f t="shared" si="0"/>
        <v>789807229</v>
      </c>
      <c r="L42" s="39">
        <f t="shared" si="1"/>
        <v>1.11329590679684E-2</v>
      </c>
      <c r="N42" s="33">
        <v>0</v>
      </c>
      <c r="O42" s="54"/>
      <c r="P42" s="108">
        <v>789807229</v>
      </c>
      <c r="Q42" s="108"/>
      <c r="R42" s="54"/>
      <c r="S42" s="33">
        <v>0</v>
      </c>
      <c r="T42" s="54"/>
      <c r="U42" s="59">
        <f t="shared" si="2"/>
        <v>789807229</v>
      </c>
      <c r="W42" s="39">
        <f t="shared" si="3"/>
        <v>1.11329590679684E-2</v>
      </c>
    </row>
    <row r="43" spans="1:23" ht="18.75">
      <c r="A43" s="100" t="s">
        <v>33</v>
      </c>
      <c r="B43" s="100"/>
      <c r="D43" s="33">
        <v>0</v>
      </c>
      <c r="E43" s="54"/>
      <c r="F43" s="55">
        <v>2370533030</v>
      </c>
      <c r="G43" s="54"/>
      <c r="H43" s="33">
        <v>0</v>
      </c>
      <c r="I43" s="54"/>
      <c r="J43" s="59">
        <f t="shared" si="0"/>
        <v>2370533030</v>
      </c>
      <c r="L43" s="76">
        <f t="shared" si="1"/>
        <v>3.34145424645855E-2</v>
      </c>
      <c r="N43" s="33">
        <v>0</v>
      </c>
      <c r="O43" s="54"/>
      <c r="P43" s="108">
        <v>2370533030</v>
      </c>
      <c r="Q43" s="108"/>
      <c r="R43" s="54"/>
      <c r="S43" s="33">
        <v>0</v>
      </c>
      <c r="T43" s="54"/>
      <c r="U43" s="59">
        <f t="shared" si="2"/>
        <v>2370533030</v>
      </c>
      <c r="W43" s="39">
        <f t="shared" si="3"/>
        <v>3.34145424645855E-2</v>
      </c>
    </row>
    <row r="44" spans="1:23" ht="18.75">
      <c r="A44" s="100" t="s">
        <v>21</v>
      </c>
      <c r="B44" s="100"/>
      <c r="D44" s="33">
        <v>0</v>
      </c>
      <c r="E44" s="54"/>
      <c r="F44" s="55">
        <v>-333548632</v>
      </c>
      <c r="G44" s="54"/>
      <c r="H44" s="33">
        <v>0</v>
      </c>
      <c r="I44" s="54"/>
      <c r="J44" s="59">
        <f t="shared" si="0"/>
        <v>-333548632</v>
      </c>
      <c r="L44" s="76">
        <f t="shared" si="1"/>
        <v>-4.7016324121703559E-3</v>
      </c>
      <c r="N44" s="33">
        <v>0</v>
      </c>
      <c r="O44" s="54"/>
      <c r="P44" s="108">
        <v>-333548632</v>
      </c>
      <c r="Q44" s="108"/>
      <c r="R44" s="54"/>
      <c r="S44" s="33">
        <v>0</v>
      </c>
      <c r="T44" s="54"/>
      <c r="U44" s="59">
        <f t="shared" si="2"/>
        <v>-333548632</v>
      </c>
      <c r="W44" s="76">
        <f t="shared" si="3"/>
        <v>-4.7016324121703559E-3</v>
      </c>
    </row>
    <row r="45" spans="1:23" ht="18.75">
      <c r="A45" s="100" t="s">
        <v>27</v>
      </c>
      <c r="B45" s="100"/>
      <c r="D45" s="33">
        <v>0</v>
      </c>
      <c r="E45" s="54"/>
      <c r="F45" s="55">
        <v>-1021129974</v>
      </c>
      <c r="G45" s="54"/>
      <c r="H45" s="33">
        <v>0</v>
      </c>
      <c r="I45" s="54"/>
      <c r="J45" s="59">
        <f t="shared" si="0"/>
        <v>-1021129974</v>
      </c>
      <c r="L45" s="76">
        <f t="shared" si="1"/>
        <v>-1.4393636556114172E-2</v>
      </c>
      <c r="N45" s="33">
        <v>0</v>
      </c>
      <c r="O45" s="54"/>
      <c r="P45" s="108">
        <v>-1021129974</v>
      </c>
      <c r="Q45" s="108"/>
      <c r="R45" s="54"/>
      <c r="S45" s="33">
        <v>0</v>
      </c>
      <c r="T45" s="54"/>
      <c r="U45" s="59">
        <f t="shared" si="2"/>
        <v>-1021129974</v>
      </c>
      <c r="W45" s="76">
        <f t="shared" si="3"/>
        <v>-1.4393636556114172E-2</v>
      </c>
    </row>
    <row r="46" spans="1:23" ht="18.75">
      <c r="A46" s="100" t="s">
        <v>76</v>
      </c>
      <c r="B46" s="100"/>
      <c r="D46" s="33">
        <v>0</v>
      </c>
      <c r="E46" s="54"/>
      <c r="F46" s="55">
        <v>1587631999</v>
      </c>
      <c r="G46" s="54"/>
      <c r="H46" s="33">
        <v>0</v>
      </c>
      <c r="I46" s="54"/>
      <c r="J46" s="59">
        <f t="shared" si="0"/>
        <v>1587631999</v>
      </c>
      <c r="L46" s="39">
        <f t="shared" si="1"/>
        <v>2.2378931732801154E-2</v>
      </c>
      <c r="N46" s="33">
        <v>0</v>
      </c>
      <c r="O46" s="54"/>
      <c r="P46" s="108">
        <v>1587631999</v>
      </c>
      <c r="Q46" s="108"/>
      <c r="R46" s="54"/>
      <c r="S46" s="33">
        <v>0</v>
      </c>
      <c r="T46" s="54"/>
      <c r="U46" s="59">
        <f t="shared" si="2"/>
        <v>1587631999</v>
      </c>
      <c r="W46" s="39">
        <f t="shared" si="3"/>
        <v>2.2378931732801154E-2</v>
      </c>
    </row>
    <row r="47" spans="1:23" ht="18.75">
      <c r="A47" s="100" t="s">
        <v>50</v>
      </c>
      <c r="B47" s="100"/>
      <c r="D47" s="33">
        <v>0</v>
      </c>
      <c r="E47" s="54"/>
      <c r="F47" s="55">
        <v>504073159</v>
      </c>
      <c r="G47" s="54"/>
      <c r="H47" s="33">
        <v>0</v>
      </c>
      <c r="I47" s="54"/>
      <c r="J47" s="59">
        <f t="shared" si="0"/>
        <v>504073159</v>
      </c>
      <c r="L47" s="39">
        <f t="shared" si="1"/>
        <v>7.1053108155439875E-3</v>
      </c>
      <c r="N47" s="33">
        <v>0</v>
      </c>
      <c r="O47" s="54"/>
      <c r="P47" s="108">
        <v>504073159</v>
      </c>
      <c r="Q47" s="108"/>
      <c r="R47" s="54"/>
      <c r="S47" s="33">
        <v>0</v>
      </c>
      <c r="T47" s="54"/>
      <c r="U47" s="59">
        <f t="shared" si="2"/>
        <v>504073159</v>
      </c>
      <c r="W47" s="39">
        <f t="shared" si="3"/>
        <v>7.1053108155439875E-3</v>
      </c>
    </row>
    <row r="48" spans="1:23" ht="18.75">
      <c r="A48" s="100" t="s">
        <v>69</v>
      </c>
      <c r="B48" s="100"/>
      <c r="D48" s="33">
        <v>0</v>
      </c>
      <c r="E48" s="54"/>
      <c r="F48" s="55">
        <v>1280028299</v>
      </c>
      <c r="G48" s="54"/>
      <c r="H48" s="33">
        <v>0</v>
      </c>
      <c r="I48" s="54"/>
      <c r="J48" s="59">
        <f t="shared" si="0"/>
        <v>1280028299</v>
      </c>
      <c r="L48" s="39">
        <f t="shared" si="1"/>
        <v>1.8043013706839871E-2</v>
      </c>
      <c r="N48" s="33">
        <v>0</v>
      </c>
      <c r="O48" s="54"/>
      <c r="P48" s="108">
        <v>1280028299</v>
      </c>
      <c r="Q48" s="108"/>
      <c r="R48" s="54"/>
      <c r="S48" s="33">
        <v>0</v>
      </c>
      <c r="T48" s="54"/>
      <c r="U48" s="59">
        <f t="shared" si="2"/>
        <v>1280028299</v>
      </c>
      <c r="W48" s="39">
        <f t="shared" si="3"/>
        <v>1.8043013706839871E-2</v>
      </c>
    </row>
    <row r="49" spans="1:23" ht="18.75">
      <c r="A49" s="100" t="s">
        <v>39</v>
      </c>
      <c r="B49" s="100"/>
      <c r="D49" s="33">
        <v>0</v>
      </c>
      <c r="E49" s="54"/>
      <c r="F49" s="55">
        <v>5244693</v>
      </c>
      <c r="G49" s="54"/>
      <c r="H49" s="33">
        <v>0</v>
      </c>
      <c r="I49" s="54"/>
      <c r="J49" s="59">
        <f t="shared" si="0"/>
        <v>5244693</v>
      </c>
      <c r="L49" s="39">
        <f t="shared" si="1"/>
        <v>7.392810593413851E-5</v>
      </c>
      <c r="N49" s="33">
        <v>0</v>
      </c>
      <c r="O49" s="54"/>
      <c r="P49" s="108">
        <v>5244693</v>
      </c>
      <c r="Q49" s="108"/>
      <c r="R49" s="54"/>
      <c r="S49" s="33">
        <v>0</v>
      </c>
      <c r="T49" s="54"/>
      <c r="U49" s="59">
        <f t="shared" si="2"/>
        <v>5244693</v>
      </c>
      <c r="W49" s="39">
        <f t="shared" si="3"/>
        <v>7.392810593413851E-5</v>
      </c>
    </row>
    <row r="50" spans="1:23" ht="18.75">
      <c r="A50" s="100" t="s">
        <v>44</v>
      </c>
      <c r="B50" s="100"/>
      <c r="D50" s="33">
        <v>0</v>
      </c>
      <c r="E50" s="54"/>
      <c r="F50" s="55">
        <v>1096458349</v>
      </c>
      <c r="G50" s="54"/>
      <c r="H50" s="33">
        <v>0</v>
      </c>
      <c r="I50" s="54"/>
      <c r="J50" s="59">
        <f t="shared" si="0"/>
        <v>1096458349</v>
      </c>
      <c r="L50" s="39">
        <f t="shared" si="1"/>
        <v>1.5455449723604912E-2</v>
      </c>
      <c r="N50" s="33">
        <v>0</v>
      </c>
      <c r="O50" s="54"/>
      <c r="P50" s="108">
        <v>1096458349</v>
      </c>
      <c r="Q50" s="108"/>
      <c r="R50" s="54"/>
      <c r="S50" s="33">
        <v>0</v>
      </c>
      <c r="T50" s="54"/>
      <c r="U50" s="59">
        <f t="shared" si="2"/>
        <v>1096458349</v>
      </c>
      <c r="W50" s="39">
        <f t="shared" si="3"/>
        <v>1.5455449723604912E-2</v>
      </c>
    </row>
    <row r="51" spans="1:23" ht="18.75">
      <c r="A51" s="100" t="s">
        <v>62</v>
      </c>
      <c r="B51" s="100"/>
      <c r="D51" s="33">
        <v>0</v>
      </c>
      <c r="E51" s="54"/>
      <c r="F51" s="55">
        <v>-278945017</v>
      </c>
      <c r="G51" s="54"/>
      <c r="H51" s="33">
        <v>0</v>
      </c>
      <c r="I51" s="54"/>
      <c r="J51" s="59">
        <f t="shared" si="0"/>
        <v>-278945017</v>
      </c>
      <c r="L51" s="76">
        <f t="shared" si="1"/>
        <v>-3.9319511678902975E-3</v>
      </c>
      <c r="N51" s="33">
        <v>0</v>
      </c>
      <c r="O51" s="54"/>
      <c r="P51" s="108">
        <v>-278945017</v>
      </c>
      <c r="Q51" s="108"/>
      <c r="R51" s="54"/>
      <c r="S51" s="33">
        <v>0</v>
      </c>
      <c r="T51" s="54"/>
      <c r="U51" s="59">
        <f t="shared" si="2"/>
        <v>-278945017</v>
      </c>
      <c r="W51" s="76">
        <f t="shared" si="3"/>
        <v>-3.9319511678902975E-3</v>
      </c>
    </row>
    <row r="52" spans="1:23" ht="18.75">
      <c r="A52" s="100" t="s">
        <v>59</v>
      </c>
      <c r="B52" s="100"/>
      <c r="D52" s="33">
        <v>0</v>
      </c>
      <c r="E52" s="54"/>
      <c r="F52" s="55">
        <v>-644975500</v>
      </c>
      <c r="G52" s="54"/>
      <c r="H52" s="33">
        <v>0</v>
      </c>
      <c r="I52" s="54"/>
      <c r="J52" s="59">
        <f t="shared" si="0"/>
        <v>-644975500</v>
      </c>
      <c r="L52" s="76">
        <f t="shared" si="1"/>
        <v>-9.091441022176884E-3</v>
      </c>
      <c r="N52" s="33">
        <v>0</v>
      </c>
      <c r="O52" s="54"/>
      <c r="P52" s="108">
        <v>-644975500</v>
      </c>
      <c r="Q52" s="108"/>
      <c r="R52" s="54"/>
      <c r="S52" s="33">
        <v>0</v>
      </c>
      <c r="T52" s="54"/>
      <c r="U52" s="59">
        <f t="shared" si="2"/>
        <v>-644975500</v>
      </c>
      <c r="W52" s="76">
        <f t="shared" si="3"/>
        <v>-9.091441022176884E-3</v>
      </c>
    </row>
    <row r="53" spans="1:23" ht="18.75">
      <c r="A53" s="100" t="s">
        <v>52</v>
      </c>
      <c r="B53" s="100"/>
      <c r="D53" s="33">
        <v>0</v>
      </c>
      <c r="E53" s="54"/>
      <c r="F53" s="55">
        <v>-476289600</v>
      </c>
      <c r="G53" s="54"/>
      <c r="H53" s="33">
        <v>0</v>
      </c>
      <c r="I53" s="54"/>
      <c r="J53" s="59">
        <f t="shared" si="0"/>
        <v>-476289600</v>
      </c>
      <c r="L53" s="76">
        <f t="shared" si="1"/>
        <v>-6.7136795240690843E-3</v>
      </c>
      <c r="N53" s="33">
        <v>0</v>
      </c>
      <c r="O53" s="54"/>
      <c r="P53" s="108">
        <v>-476289600</v>
      </c>
      <c r="Q53" s="108"/>
      <c r="R53" s="54"/>
      <c r="S53" s="33">
        <v>0</v>
      </c>
      <c r="T53" s="54"/>
      <c r="U53" s="59">
        <f t="shared" si="2"/>
        <v>-476289600</v>
      </c>
      <c r="W53" s="76">
        <f t="shared" si="3"/>
        <v>-6.7136795240690843E-3</v>
      </c>
    </row>
    <row r="54" spans="1:23" ht="18.75">
      <c r="A54" s="100" t="s">
        <v>71</v>
      </c>
      <c r="B54" s="100"/>
      <c r="D54" s="33">
        <v>0</v>
      </c>
      <c r="E54" s="54"/>
      <c r="F54" s="55">
        <v>612438113</v>
      </c>
      <c r="G54" s="54"/>
      <c r="H54" s="33">
        <v>0</v>
      </c>
      <c r="I54" s="54"/>
      <c r="J54" s="59">
        <f t="shared" si="0"/>
        <v>612438113</v>
      </c>
      <c r="L54" s="39">
        <f t="shared" si="1"/>
        <v>8.6328007561105851E-3</v>
      </c>
      <c r="N54" s="33">
        <v>0</v>
      </c>
      <c r="O54" s="54"/>
      <c r="P54" s="108">
        <v>612438113</v>
      </c>
      <c r="Q54" s="108"/>
      <c r="R54" s="54"/>
      <c r="S54" s="33">
        <v>0</v>
      </c>
      <c r="T54" s="54"/>
      <c r="U54" s="59">
        <f t="shared" si="2"/>
        <v>612438113</v>
      </c>
      <c r="W54" s="39">
        <f t="shared" si="3"/>
        <v>8.6328007561105851E-3</v>
      </c>
    </row>
    <row r="55" spans="1:23" ht="18.75">
      <c r="A55" s="100" t="s">
        <v>63</v>
      </c>
      <c r="B55" s="100"/>
      <c r="D55" s="33">
        <v>0</v>
      </c>
      <c r="E55" s="54"/>
      <c r="F55" s="55">
        <v>4361225103</v>
      </c>
      <c r="G55" s="54"/>
      <c r="H55" s="33">
        <v>0</v>
      </c>
      <c r="I55" s="54"/>
      <c r="J55" s="59">
        <f t="shared" si="0"/>
        <v>4361225103</v>
      </c>
      <c r="L55" s="39">
        <f t="shared" si="1"/>
        <v>6.1474925494630121E-2</v>
      </c>
      <c r="N55" s="33">
        <v>0</v>
      </c>
      <c r="O55" s="54"/>
      <c r="P55" s="108">
        <v>4361225103</v>
      </c>
      <c r="Q55" s="108"/>
      <c r="R55" s="54"/>
      <c r="S55" s="33">
        <v>0</v>
      </c>
      <c r="T55" s="54"/>
      <c r="U55" s="59">
        <f t="shared" si="2"/>
        <v>4361225103</v>
      </c>
      <c r="W55" s="39">
        <f t="shared" si="3"/>
        <v>6.1474925494630121E-2</v>
      </c>
    </row>
    <row r="56" spans="1:23" ht="18.75">
      <c r="A56" s="100" t="s">
        <v>26</v>
      </c>
      <c r="B56" s="100"/>
      <c r="D56" s="33">
        <v>0</v>
      </c>
      <c r="E56" s="54"/>
      <c r="F56" s="55">
        <v>-94846405</v>
      </c>
      <c r="G56" s="54"/>
      <c r="H56" s="33">
        <v>0</v>
      </c>
      <c r="I56" s="54"/>
      <c r="J56" s="59">
        <f t="shared" si="0"/>
        <v>-94846405</v>
      </c>
      <c r="L56" s="76">
        <f t="shared" si="1"/>
        <v>-1.3369352746313663E-3</v>
      </c>
      <c r="N56" s="33">
        <v>0</v>
      </c>
      <c r="O56" s="54"/>
      <c r="P56" s="108">
        <v>-94846405</v>
      </c>
      <c r="Q56" s="108"/>
      <c r="R56" s="54"/>
      <c r="S56" s="33">
        <v>0</v>
      </c>
      <c r="T56" s="54"/>
      <c r="U56" s="59">
        <f t="shared" si="2"/>
        <v>-94846405</v>
      </c>
      <c r="W56" s="76">
        <f t="shared" si="3"/>
        <v>-1.3369352746313663E-3</v>
      </c>
    </row>
    <row r="57" spans="1:23" ht="18.75">
      <c r="A57" s="100" t="s">
        <v>40</v>
      </c>
      <c r="B57" s="100"/>
      <c r="D57" s="33">
        <v>0</v>
      </c>
      <c r="E57" s="54"/>
      <c r="F57" s="55">
        <v>-26791290</v>
      </c>
      <c r="G57" s="54"/>
      <c r="H57" s="33">
        <v>0</v>
      </c>
      <c r="I57" s="54"/>
      <c r="J57" s="59">
        <f t="shared" si="0"/>
        <v>-26791290</v>
      </c>
      <c r="L57" s="76">
        <f t="shared" si="1"/>
        <v>-3.7764447322888599E-4</v>
      </c>
      <c r="N57" s="33">
        <v>0</v>
      </c>
      <c r="O57" s="54"/>
      <c r="P57" s="108">
        <v>-26791290</v>
      </c>
      <c r="Q57" s="108"/>
      <c r="R57" s="54"/>
      <c r="S57" s="33">
        <v>0</v>
      </c>
      <c r="T57" s="54"/>
      <c r="U57" s="59">
        <f t="shared" si="2"/>
        <v>-26791290</v>
      </c>
      <c r="W57" s="76">
        <f t="shared" si="3"/>
        <v>-3.7764447322888599E-4</v>
      </c>
    </row>
    <row r="58" spans="1:23" ht="18.75">
      <c r="A58" s="100" t="s">
        <v>68</v>
      </c>
      <c r="B58" s="100"/>
      <c r="D58" s="33">
        <v>0</v>
      </c>
      <c r="E58" s="54"/>
      <c r="F58" s="55">
        <v>216796309</v>
      </c>
      <c r="G58" s="54"/>
      <c r="H58" s="33">
        <v>0</v>
      </c>
      <c r="I58" s="54"/>
      <c r="J58" s="59">
        <f t="shared" si="0"/>
        <v>216796309</v>
      </c>
      <c r="L58" s="39">
        <f t="shared" si="1"/>
        <v>3.0559158558722552E-3</v>
      </c>
      <c r="N58" s="33">
        <v>0</v>
      </c>
      <c r="O58" s="54"/>
      <c r="P58" s="108">
        <v>216796309</v>
      </c>
      <c r="Q58" s="108"/>
      <c r="R58" s="54"/>
      <c r="S58" s="33">
        <v>0</v>
      </c>
      <c r="T58" s="54"/>
      <c r="U58" s="59">
        <f t="shared" si="2"/>
        <v>216796309</v>
      </c>
      <c r="W58" s="39">
        <f t="shared" si="3"/>
        <v>3.0559158558722552E-3</v>
      </c>
    </row>
    <row r="59" spans="1:23" ht="18.75">
      <c r="A59" s="100" t="s">
        <v>79</v>
      </c>
      <c r="B59" s="100"/>
      <c r="D59" s="33">
        <v>0</v>
      </c>
      <c r="E59" s="54"/>
      <c r="F59" s="55">
        <v>-104334932</v>
      </c>
      <c r="G59" s="54"/>
      <c r="H59" s="33">
        <v>0</v>
      </c>
      <c r="I59" s="54"/>
      <c r="J59" s="59">
        <f t="shared" si="0"/>
        <v>-104334932</v>
      </c>
      <c r="L59" s="76">
        <f t="shared" si="1"/>
        <v>-1.4706835853932991E-3</v>
      </c>
      <c r="N59" s="33">
        <v>0</v>
      </c>
      <c r="O59" s="54"/>
      <c r="P59" s="108">
        <v>-104334932</v>
      </c>
      <c r="Q59" s="108"/>
      <c r="R59" s="54"/>
      <c r="S59" s="33">
        <v>0</v>
      </c>
      <c r="T59" s="54"/>
      <c r="U59" s="59">
        <f t="shared" si="2"/>
        <v>-104334932</v>
      </c>
      <c r="W59" s="76">
        <f t="shared" si="3"/>
        <v>-1.4706835853932991E-3</v>
      </c>
    </row>
    <row r="60" spans="1:23" ht="18.75">
      <c r="A60" s="100" t="s">
        <v>74</v>
      </c>
      <c r="B60" s="100"/>
      <c r="D60" s="33">
        <v>0</v>
      </c>
      <c r="E60" s="54"/>
      <c r="F60" s="55">
        <v>100020815</v>
      </c>
      <c r="G60" s="54"/>
      <c r="H60" s="33">
        <v>0</v>
      </c>
      <c r="I60" s="54"/>
      <c r="J60" s="59">
        <f t="shared" si="0"/>
        <v>100020815</v>
      </c>
      <c r="L60" s="39">
        <f t="shared" si="1"/>
        <v>1.4098726859587149E-3</v>
      </c>
      <c r="N60" s="33">
        <v>0</v>
      </c>
      <c r="O60" s="54"/>
      <c r="P60" s="108">
        <v>100020815</v>
      </c>
      <c r="Q60" s="108"/>
      <c r="R60" s="54"/>
      <c r="S60" s="33">
        <v>0</v>
      </c>
      <c r="T60" s="54"/>
      <c r="U60" s="59">
        <f t="shared" si="2"/>
        <v>100020815</v>
      </c>
      <c r="W60" s="39">
        <f t="shared" si="3"/>
        <v>1.4098726859587149E-3</v>
      </c>
    </row>
    <row r="61" spans="1:23" ht="18.75">
      <c r="A61" s="100" t="s">
        <v>49</v>
      </c>
      <c r="B61" s="100"/>
      <c r="D61" s="33">
        <v>0</v>
      </c>
      <c r="E61" s="54"/>
      <c r="F61" s="55">
        <v>1780132379</v>
      </c>
      <c r="G61" s="54"/>
      <c r="H61" s="33">
        <v>0</v>
      </c>
      <c r="I61" s="54"/>
      <c r="J61" s="59">
        <f t="shared" si="0"/>
        <v>1780132379</v>
      </c>
      <c r="L61" s="39">
        <f t="shared" si="1"/>
        <v>2.509237720711241E-2</v>
      </c>
      <c r="N61" s="33">
        <v>0</v>
      </c>
      <c r="O61" s="54"/>
      <c r="P61" s="108">
        <v>1780132379</v>
      </c>
      <c r="Q61" s="108"/>
      <c r="R61" s="54"/>
      <c r="S61" s="33">
        <v>0</v>
      </c>
      <c r="T61" s="54"/>
      <c r="U61" s="59">
        <f t="shared" si="2"/>
        <v>1780132379</v>
      </c>
      <c r="W61" s="39">
        <f t="shared" si="3"/>
        <v>2.509237720711241E-2</v>
      </c>
    </row>
    <row r="62" spans="1:23" ht="18.75">
      <c r="A62" s="100" t="s">
        <v>60</v>
      </c>
      <c r="B62" s="100"/>
      <c r="D62" s="33">
        <v>0</v>
      </c>
      <c r="E62" s="54"/>
      <c r="F62" s="55">
        <v>290238975</v>
      </c>
      <c r="G62" s="54"/>
      <c r="H62" s="33">
        <v>0</v>
      </c>
      <c r="I62" s="54"/>
      <c r="J62" s="59">
        <f t="shared" si="0"/>
        <v>290238975</v>
      </c>
      <c r="L62" s="39">
        <f t="shared" si="1"/>
        <v>4.091148459979598E-3</v>
      </c>
      <c r="N62" s="33">
        <v>0</v>
      </c>
      <c r="O62" s="54"/>
      <c r="P62" s="108">
        <v>290238975</v>
      </c>
      <c r="Q62" s="108"/>
      <c r="R62" s="54"/>
      <c r="S62" s="33">
        <v>0</v>
      </c>
      <c r="T62" s="54"/>
      <c r="U62" s="59">
        <f t="shared" si="2"/>
        <v>290238975</v>
      </c>
      <c r="W62" s="39">
        <f t="shared" si="3"/>
        <v>4.091148459979598E-3</v>
      </c>
    </row>
    <row r="63" spans="1:23" ht="18.75">
      <c r="A63" s="100" t="s">
        <v>57</v>
      </c>
      <c r="B63" s="100"/>
      <c r="D63" s="33">
        <v>0</v>
      </c>
      <c r="E63" s="54"/>
      <c r="F63" s="55">
        <v>-1471010209</v>
      </c>
      <c r="G63" s="54"/>
      <c r="H63" s="33">
        <v>0</v>
      </c>
      <c r="I63" s="54"/>
      <c r="J63" s="59">
        <f t="shared" si="0"/>
        <v>-1471010209</v>
      </c>
      <c r="L63" s="76">
        <f t="shared" si="1"/>
        <v>-2.0735055142627266E-2</v>
      </c>
      <c r="N63" s="33">
        <v>0</v>
      </c>
      <c r="O63" s="54"/>
      <c r="P63" s="108">
        <v>-1471010209</v>
      </c>
      <c r="Q63" s="108"/>
      <c r="R63" s="54"/>
      <c r="S63" s="33">
        <v>0</v>
      </c>
      <c r="T63" s="54"/>
      <c r="U63" s="59">
        <f t="shared" si="2"/>
        <v>-1471010209</v>
      </c>
      <c r="W63" s="76">
        <f t="shared" si="3"/>
        <v>-2.0735055142627266E-2</v>
      </c>
    </row>
    <row r="64" spans="1:23" ht="18.75">
      <c r="A64" s="100" t="s">
        <v>36</v>
      </c>
      <c r="B64" s="100"/>
      <c r="D64" s="33">
        <v>0</v>
      </c>
      <c r="E64" s="54"/>
      <c r="F64" s="55">
        <v>-1696781693</v>
      </c>
      <c r="G64" s="54"/>
      <c r="H64" s="33">
        <v>0</v>
      </c>
      <c r="I64" s="54"/>
      <c r="J64" s="59">
        <f t="shared" si="0"/>
        <v>-1696781693</v>
      </c>
      <c r="L64" s="76">
        <f t="shared" si="1"/>
        <v>-2.3917483205825561E-2</v>
      </c>
      <c r="N64" s="33">
        <v>0</v>
      </c>
      <c r="O64" s="54"/>
      <c r="P64" s="108">
        <v>-1696781693</v>
      </c>
      <c r="Q64" s="108"/>
      <c r="R64" s="54"/>
      <c r="S64" s="33">
        <v>0</v>
      </c>
      <c r="T64" s="54"/>
      <c r="U64" s="59">
        <f t="shared" si="2"/>
        <v>-1696781693</v>
      </c>
      <c r="W64" s="76">
        <f t="shared" si="3"/>
        <v>-2.3917483205825561E-2</v>
      </c>
    </row>
    <row r="65" spans="1:23" ht="18.75">
      <c r="A65" s="100" t="s">
        <v>34</v>
      </c>
      <c r="B65" s="100"/>
      <c r="D65" s="33">
        <v>0</v>
      </c>
      <c r="E65" s="54"/>
      <c r="F65" s="55">
        <v>148840499</v>
      </c>
      <c r="G65" s="54"/>
      <c r="H65" s="33">
        <v>0</v>
      </c>
      <c r="I65" s="54"/>
      <c r="J65" s="59">
        <f t="shared" si="0"/>
        <v>148840499</v>
      </c>
      <c r="L65" s="39">
        <f t="shared" si="1"/>
        <v>2.0980248371757961E-3</v>
      </c>
      <c r="N65" s="33">
        <v>0</v>
      </c>
      <c r="O65" s="54"/>
      <c r="P65" s="108">
        <v>148840499</v>
      </c>
      <c r="Q65" s="108"/>
      <c r="R65" s="54"/>
      <c r="S65" s="33">
        <v>0</v>
      </c>
      <c r="T65" s="54"/>
      <c r="U65" s="59">
        <f t="shared" si="2"/>
        <v>148840499</v>
      </c>
      <c r="W65" s="39">
        <f t="shared" si="3"/>
        <v>2.0980248371757961E-3</v>
      </c>
    </row>
    <row r="66" spans="1:23" ht="18.75">
      <c r="A66" s="100" t="s">
        <v>75</v>
      </c>
      <c r="B66" s="100"/>
      <c r="D66" s="33">
        <v>0</v>
      </c>
      <c r="E66" s="54"/>
      <c r="F66" s="55">
        <v>2418951341</v>
      </c>
      <c r="G66" s="54"/>
      <c r="H66" s="33">
        <v>0</v>
      </c>
      <c r="I66" s="54"/>
      <c r="J66" s="59">
        <f t="shared" si="0"/>
        <v>2418951341</v>
      </c>
      <c r="L66" s="39">
        <f t="shared" si="1"/>
        <v>3.409703694515092E-2</v>
      </c>
      <c r="N66" s="33">
        <v>0</v>
      </c>
      <c r="O66" s="54"/>
      <c r="P66" s="108">
        <v>2418951341</v>
      </c>
      <c r="Q66" s="108"/>
      <c r="R66" s="54"/>
      <c r="S66" s="33">
        <v>0</v>
      </c>
      <c r="T66" s="54"/>
      <c r="U66" s="59">
        <f t="shared" si="2"/>
        <v>2418951341</v>
      </c>
      <c r="W66" s="39">
        <f t="shared" si="3"/>
        <v>3.409703694515092E-2</v>
      </c>
    </row>
    <row r="67" spans="1:23" ht="18.75">
      <c r="A67" s="100" t="s">
        <v>18</v>
      </c>
      <c r="B67" s="100"/>
      <c r="D67" s="33">
        <v>0</v>
      </c>
      <c r="E67" s="54"/>
      <c r="F67" s="55">
        <v>107165159</v>
      </c>
      <c r="G67" s="54"/>
      <c r="H67" s="33">
        <v>0</v>
      </c>
      <c r="I67" s="54"/>
      <c r="J67" s="59">
        <f t="shared" si="0"/>
        <v>107165159</v>
      </c>
      <c r="L67" s="39">
        <f t="shared" si="1"/>
        <v>1.5105778788197511E-3</v>
      </c>
      <c r="N67" s="33">
        <v>0</v>
      </c>
      <c r="O67" s="54"/>
      <c r="P67" s="108">
        <v>107165159</v>
      </c>
      <c r="Q67" s="108"/>
      <c r="R67" s="54"/>
      <c r="S67" s="33">
        <v>0</v>
      </c>
      <c r="T67" s="54"/>
      <c r="U67" s="59">
        <f t="shared" si="2"/>
        <v>107165159</v>
      </c>
      <c r="W67" s="39">
        <f t="shared" si="3"/>
        <v>1.5105778788197511E-3</v>
      </c>
    </row>
    <row r="68" spans="1:23" ht="18.75">
      <c r="A68" s="100" t="s">
        <v>45</v>
      </c>
      <c r="B68" s="100"/>
      <c r="D68" s="33">
        <v>0</v>
      </c>
      <c r="E68" s="54"/>
      <c r="F68" s="55">
        <v>724109032</v>
      </c>
      <c r="G68" s="54"/>
      <c r="H68" s="33">
        <v>0</v>
      </c>
      <c r="I68" s="54"/>
      <c r="J68" s="59">
        <f t="shared" si="0"/>
        <v>724109032</v>
      </c>
      <c r="L68" s="39">
        <f t="shared" si="1"/>
        <v>1.0206890894388383E-2</v>
      </c>
      <c r="N68" s="33">
        <v>0</v>
      </c>
      <c r="O68" s="54"/>
      <c r="P68" s="108">
        <v>724109032</v>
      </c>
      <c r="Q68" s="108"/>
      <c r="R68" s="54"/>
      <c r="S68" s="33">
        <v>0</v>
      </c>
      <c r="T68" s="54"/>
      <c r="U68" s="59">
        <f t="shared" si="2"/>
        <v>724109032</v>
      </c>
      <c r="W68" s="39">
        <f t="shared" si="3"/>
        <v>1.0206890894388383E-2</v>
      </c>
    </row>
    <row r="69" spans="1:23" ht="18.75">
      <c r="A69" s="100" t="s">
        <v>51</v>
      </c>
      <c r="B69" s="100"/>
      <c r="D69" s="33">
        <v>0</v>
      </c>
      <c r="E69" s="54"/>
      <c r="F69" s="55">
        <v>-671766790</v>
      </c>
      <c r="G69" s="54"/>
      <c r="H69" s="33">
        <v>0</v>
      </c>
      <c r="I69" s="54"/>
      <c r="J69" s="59">
        <f t="shared" si="0"/>
        <v>-671766790</v>
      </c>
      <c r="L69" s="76">
        <f t="shared" si="1"/>
        <v>-9.4690854954057706E-3</v>
      </c>
      <c r="N69" s="33">
        <v>0</v>
      </c>
      <c r="O69" s="54"/>
      <c r="P69" s="108">
        <v>-671766790</v>
      </c>
      <c r="Q69" s="108"/>
      <c r="R69" s="54"/>
      <c r="S69" s="33">
        <v>0</v>
      </c>
      <c r="T69" s="54"/>
      <c r="U69" s="59">
        <f t="shared" si="2"/>
        <v>-671766790</v>
      </c>
      <c r="W69" s="76">
        <f t="shared" si="3"/>
        <v>-9.4690854954057706E-3</v>
      </c>
    </row>
    <row r="70" spans="1:23" ht="18.75">
      <c r="A70" s="100" t="s">
        <v>28</v>
      </c>
      <c r="B70" s="100"/>
      <c r="D70" s="33">
        <v>0</v>
      </c>
      <c r="E70" s="54"/>
      <c r="F70" s="55">
        <v>10057287542</v>
      </c>
      <c r="G70" s="54"/>
      <c r="H70" s="33">
        <v>0</v>
      </c>
      <c r="I70" s="54"/>
      <c r="J70" s="59">
        <f t="shared" si="0"/>
        <v>10057287542</v>
      </c>
      <c r="L70" s="39">
        <f t="shared" si="1"/>
        <v>0.14176544152633291</v>
      </c>
      <c r="N70" s="33">
        <v>0</v>
      </c>
      <c r="O70" s="54"/>
      <c r="P70" s="108">
        <v>10057287542</v>
      </c>
      <c r="Q70" s="108"/>
      <c r="R70" s="54"/>
      <c r="S70" s="33">
        <v>0</v>
      </c>
      <c r="T70" s="54"/>
      <c r="U70" s="59">
        <f t="shared" si="2"/>
        <v>10057287542</v>
      </c>
      <c r="W70" s="39">
        <f t="shared" si="3"/>
        <v>0.14176544152633291</v>
      </c>
    </row>
    <row r="71" spans="1:23" ht="18.75">
      <c r="A71" s="100" t="s">
        <v>72</v>
      </c>
      <c r="B71" s="100"/>
      <c r="D71" s="33">
        <v>0</v>
      </c>
      <c r="E71" s="54"/>
      <c r="F71" s="55">
        <v>-1926025837</v>
      </c>
      <c r="G71" s="54"/>
      <c r="H71" s="33">
        <v>0</v>
      </c>
      <c r="I71" s="54"/>
      <c r="J71" s="59">
        <f t="shared" si="0"/>
        <v>-1926025837</v>
      </c>
      <c r="L71" s="76">
        <f t="shared" si="1"/>
        <v>-2.7148861164919241E-2</v>
      </c>
      <c r="N71" s="33">
        <v>0</v>
      </c>
      <c r="O71" s="54"/>
      <c r="P71" s="108">
        <v>-1926025837</v>
      </c>
      <c r="Q71" s="108"/>
      <c r="R71" s="54"/>
      <c r="S71" s="33">
        <v>0</v>
      </c>
      <c r="T71" s="54"/>
      <c r="U71" s="59">
        <f t="shared" si="2"/>
        <v>-1926025837</v>
      </c>
      <c r="W71" s="76">
        <f t="shared" si="3"/>
        <v>-2.7148861164919241E-2</v>
      </c>
    </row>
    <row r="72" spans="1:23" ht="18.75">
      <c r="A72" s="100" t="s">
        <v>82</v>
      </c>
      <c r="B72" s="100"/>
      <c r="D72" s="33">
        <v>0</v>
      </c>
      <c r="E72" s="54"/>
      <c r="F72" s="55">
        <v>2360869331</v>
      </c>
      <c r="G72" s="54"/>
      <c r="H72" s="33">
        <v>0</v>
      </c>
      <c r="I72" s="54"/>
      <c r="J72" s="59">
        <f t="shared" si="0"/>
        <v>2360869331</v>
      </c>
      <c r="L72" s="39">
        <f t="shared" si="1"/>
        <v>3.3278324965603651E-2</v>
      </c>
      <c r="N72" s="33">
        <v>0</v>
      </c>
      <c r="O72" s="54"/>
      <c r="P72" s="108">
        <v>2360869331</v>
      </c>
      <c r="Q72" s="108"/>
      <c r="R72" s="54"/>
      <c r="S72" s="33">
        <v>0</v>
      </c>
      <c r="T72" s="54"/>
      <c r="U72" s="59">
        <f t="shared" si="2"/>
        <v>2360869331</v>
      </c>
      <c r="W72" s="39">
        <f t="shared" si="3"/>
        <v>3.3278324965603651E-2</v>
      </c>
    </row>
    <row r="73" spans="1:23" ht="18.75">
      <c r="A73" s="100" t="s">
        <v>47</v>
      </c>
      <c r="B73" s="100"/>
      <c r="D73" s="33">
        <v>0</v>
      </c>
      <c r="E73" s="54"/>
      <c r="F73" s="55">
        <v>6120321359</v>
      </c>
      <c r="G73" s="54"/>
      <c r="H73" s="33">
        <v>0</v>
      </c>
      <c r="I73" s="54"/>
      <c r="J73" s="59">
        <f t="shared" ref="J73:J79" si="4">D73+F73+H73</f>
        <v>6120321359</v>
      </c>
      <c r="L73" s="39">
        <f t="shared" ref="L73:L79" si="5">J73/$AC$7</f>
        <v>8.6270781870191937E-2</v>
      </c>
      <c r="N73" s="33">
        <v>0</v>
      </c>
      <c r="O73" s="54"/>
      <c r="P73" s="108">
        <v>6120321359</v>
      </c>
      <c r="Q73" s="108"/>
      <c r="R73" s="54"/>
      <c r="S73" s="33">
        <v>0</v>
      </c>
      <c r="T73" s="54"/>
      <c r="U73" s="59">
        <f t="shared" ref="U73:U79" si="6">N73+P73+S73</f>
        <v>6120321359</v>
      </c>
      <c r="W73" s="39">
        <f t="shared" ref="W73:W79" si="7">U73/$AC$7</f>
        <v>8.6270781870191937E-2</v>
      </c>
    </row>
    <row r="74" spans="1:23" ht="18.75">
      <c r="A74" s="100" t="s">
        <v>85</v>
      </c>
      <c r="B74" s="100"/>
      <c r="D74" s="33">
        <v>0</v>
      </c>
      <c r="E74" s="54"/>
      <c r="F74" s="55">
        <v>1516824016</v>
      </c>
      <c r="G74" s="54"/>
      <c r="H74" s="33">
        <v>0</v>
      </c>
      <c r="I74" s="54"/>
      <c r="J74" s="59">
        <f t="shared" si="4"/>
        <v>1516824016</v>
      </c>
      <c r="L74" s="39">
        <f t="shared" si="5"/>
        <v>2.1380837074409006E-2</v>
      </c>
      <c r="N74" s="33">
        <v>0</v>
      </c>
      <c r="O74" s="54"/>
      <c r="P74" s="108">
        <v>1516824016</v>
      </c>
      <c r="Q74" s="108"/>
      <c r="R74" s="54"/>
      <c r="S74" s="33">
        <v>0</v>
      </c>
      <c r="T74" s="54"/>
      <c r="U74" s="59">
        <f t="shared" si="6"/>
        <v>1516824016</v>
      </c>
      <c r="W74" s="39">
        <f t="shared" si="7"/>
        <v>2.1380837074409006E-2</v>
      </c>
    </row>
    <row r="75" spans="1:23" ht="18.75">
      <c r="A75" s="100" t="s">
        <v>42</v>
      </c>
      <c r="B75" s="100"/>
      <c r="D75" s="33">
        <v>0</v>
      </c>
      <c r="E75" s="54"/>
      <c r="F75" s="71">
        <v>0</v>
      </c>
      <c r="G75" s="54"/>
      <c r="H75" s="33">
        <v>0</v>
      </c>
      <c r="I75" s="54"/>
      <c r="J75" s="34">
        <f t="shared" si="4"/>
        <v>0</v>
      </c>
      <c r="L75" s="39">
        <f t="shared" si="5"/>
        <v>0</v>
      </c>
      <c r="N75" s="33">
        <v>0</v>
      </c>
      <c r="O75" s="54"/>
      <c r="P75" s="107">
        <v>0</v>
      </c>
      <c r="Q75" s="107"/>
      <c r="R75" s="75"/>
      <c r="S75" s="33">
        <v>0</v>
      </c>
      <c r="T75" s="75"/>
      <c r="U75" s="34">
        <f t="shared" si="6"/>
        <v>0</v>
      </c>
      <c r="W75" s="39">
        <f t="shared" si="7"/>
        <v>0</v>
      </c>
    </row>
    <row r="76" spans="1:23" ht="18.75">
      <c r="A76" s="100" t="s">
        <v>67</v>
      </c>
      <c r="B76" s="100"/>
      <c r="D76" s="33">
        <v>0</v>
      </c>
      <c r="E76" s="54"/>
      <c r="F76" s="55">
        <v>-97242460</v>
      </c>
      <c r="G76" s="54"/>
      <c r="H76" s="33">
        <v>0</v>
      </c>
      <c r="I76" s="54"/>
      <c r="J76" s="59">
        <f t="shared" si="4"/>
        <v>-97242460</v>
      </c>
      <c r="L76" s="76">
        <f t="shared" si="5"/>
        <v>-1.370709569497438E-3</v>
      </c>
      <c r="N76" s="33">
        <v>0</v>
      </c>
      <c r="O76" s="54"/>
      <c r="P76" s="108">
        <v>-97242460</v>
      </c>
      <c r="Q76" s="108"/>
      <c r="R76" s="54"/>
      <c r="S76" s="33">
        <v>0</v>
      </c>
      <c r="T76" s="54"/>
      <c r="U76" s="59">
        <f t="shared" si="6"/>
        <v>-97242460</v>
      </c>
      <c r="W76" s="76">
        <f t="shared" si="7"/>
        <v>-1.370709569497438E-3</v>
      </c>
    </row>
    <row r="77" spans="1:23" ht="18.75">
      <c r="A77" s="100" t="s">
        <v>25</v>
      </c>
      <c r="B77" s="100"/>
      <c r="D77" s="33">
        <v>0</v>
      </c>
      <c r="E77" s="54"/>
      <c r="F77" s="55">
        <v>2560901662</v>
      </c>
      <c r="G77" s="54"/>
      <c r="H77" s="33">
        <v>0</v>
      </c>
      <c r="I77" s="54"/>
      <c r="J77" s="59">
        <f t="shared" si="4"/>
        <v>2560901662</v>
      </c>
      <c r="L77" s="39">
        <f t="shared" si="5"/>
        <v>3.6097939260743644E-2</v>
      </c>
      <c r="N77" s="33">
        <v>0</v>
      </c>
      <c r="O77" s="54"/>
      <c r="P77" s="108">
        <v>2560901662</v>
      </c>
      <c r="Q77" s="108"/>
      <c r="R77" s="54"/>
      <c r="S77" s="33">
        <v>0</v>
      </c>
      <c r="T77" s="54"/>
      <c r="U77" s="59">
        <f t="shared" si="6"/>
        <v>2560901662</v>
      </c>
      <c r="W77" s="39">
        <f t="shared" si="7"/>
        <v>3.6097939260743644E-2</v>
      </c>
    </row>
    <row r="78" spans="1:23" ht="18.75">
      <c r="A78" s="100" t="s">
        <v>53</v>
      </c>
      <c r="B78" s="100"/>
      <c r="D78" s="33">
        <v>0</v>
      </c>
      <c r="E78" s="54"/>
      <c r="F78" s="55">
        <v>-345309960</v>
      </c>
      <c r="G78" s="54"/>
      <c r="H78" s="33">
        <v>0</v>
      </c>
      <c r="I78" s="54"/>
      <c r="J78" s="59">
        <f t="shared" si="4"/>
        <v>-345309960</v>
      </c>
      <c r="L78" s="76">
        <f t="shared" si="5"/>
        <v>-4.8674176549500861E-3</v>
      </c>
      <c r="N78" s="33">
        <v>0</v>
      </c>
      <c r="O78" s="54"/>
      <c r="P78" s="108">
        <v>-345309960</v>
      </c>
      <c r="Q78" s="108"/>
      <c r="R78" s="54"/>
      <c r="S78" s="33">
        <v>0</v>
      </c>
      <c r="T78" s="54"/>
      <c r="U78" s="59">
        <f t="shared" si="6"/>
        <v>-345309960</v>
      </c>
      <c r="W78" s="76">
        <f t="shared" si="7"/>
        <v>-4.8674176549500861E-3</v>
      </c>
    </row>
    <row r="79" spans="1:23" ht="18.75">
      <c r="A79" s="98" t="s">
        <v>83</v>
      </c>
      <c r="B79" s="98"/>
      <c r="D79" s="69">
        <v>0</v>
      </c>
      <c r="E79" s="54"/>
      <c r="F79" s="56">
        <v>2479470251</v>
      </c>
      <c r="G79" s="54"/>
      <c r="H79" s="69">
        <v>0</v>
      </c>
      <c r="I79" s="54"/>
      <c r="J79" s="59">
        <f t="shared" si="4"/>
        <v>2479470251</v>
      </c>
      <c r="L79" s="39">
        <f t="shared" si="5"/>
        <v>3.4950098962222002E-2</v>
      </c>
      <c r="N79" s="69">
        <v>0</v>
      </c>
      <c r="O79" s="54"/>
      <c r="P79" s="108">
        <v>2479470251</v>
      </c>
      <c r="Q79" s="109"/>
      <c r="R79" s="54"/>
      <c r="S79" s="69">
        <v>0</v>
      </c>
      <c r="T79" s="54"/>
      <c r="U79" s="59">
        <f t="shared" si="6"/>
        <v>2479470251</v>
      </c>
      <c r="W79" s="39">
        <f t="shared" si="7"/>
        <v>3.4950098962222002E-2</v>
      </c>
    </row>
    <row r="80" spans="1:23" s="15" customFormat="1" ht="21">
      <c r="A80" s="97"/>
      <c r="B80" s="97"/>
      <c r="D80" s="57">
        <f>SUM(D8:D79)</f>
        <v>1095420423</v>
      </c>
      <c r="E80" s="58"/>
      <c r="F80" s="57">
        <f>SUM(F8:F79)</f>
        <v>56724654645</v>
      </c>
      <c r="G80" s="58"/>
      <c r="H80" s="57">
        <f>SUM(H8:H79)</f>
        <v>11664550766</v>
      </c>
      <c r="I80" s="58"/>
      <c r="J80" s="60">
        <f>SUM(J8:J79)</f>
        <v>69484625834</v>
      </c>
      <c r="L80" s="40">
        <f>SUM(L8:L79)</f>
        <v>0.9794408899529351</v>
      </c>
      <c r="N80" s="57">
        <f>SUM(N8:N79)</f>
        <v>1095420423</v>
      </c>
      <c r="O80" s="58"/>
      <c r="P80" s="58"/>
      <c r="Q80" s="57">
        <f>SUM(P8:Q79)</f>
        <v>56724654645</v>
      </c>
      <c r="R80" s="58"/>
      <c r="S80" s="57">
        <f>SUM(S8:S79)</f>
        <v>11664550766</v>
      </c>
      <c r="T80" s="58"/>
      <c r="U80" s="60">
        <f>SUM(U8:U79)</f>
        <v>69484625834</v>
      </c>
      <c r="W80" s="40">
        <f>SUM(W8:W79)</f>
        <v>0.9794408899529351</v>
      </c>
    </row>
    <row r="82" spans="4:26">
      <c r="D82" s="43"/>
      <c r="E82" s="43"/>
      <c r="F82" s="43"/>
      <c r="G82" s="43"/>
      <c r="H82" s="43"/>
      <c r="I82" s="43"/>
      <c r="J82" s="43"/>
      <c r="K82" s="43"/>
      <c r="L82" s="78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78"/>
      <c r="X82" s="43"/>
      <c r="Y82" s="43"/>
    </row>
    <row r="83" spans="4:26">
      <c r="D83" s="43"/>
      <c r="E83" s="43"/>
      <c r="F83" s="43"/>
      <c r="G83" s="43"/>
      <c r="H83" s="43"/>
      <c r="I83" s="43"/>
      <c r="J83" s="43"/>
      <c r="K83" s="43"/>
      <c r="L83" s="88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88"/>
      <c r="X83" s="35"/>
      <c r="Y83" s="35"/>
      <c r="Z83" s="35"/>
    </row>
    <row r="84" spans="4:26">
      <c r="D84" s="43"/>
      <c r="E84" s="43"/>
      <c r="F84" s="43"/>
      <c r="G84" s="43"/>
      <c r="H84" s="43"/>
      <c r="I84" s="43"/>
      <c r="J84" s="43"/>
      <c r="K84" s="43"/>
      <c r="L84" s="88"/>
      <c r="M84" s="35"/>
      <c r="N84" s="35">
        <v>1095420423</v>
      </c>
      <c r="O84" s="35"/>
      <c r="P84" s="35"/>
      <c r="Q84" s="35"/>
      <c r="R84" s="35"/>
      <c r="S84" s="35">
        <v>11664550766</v>
      </c>
      <c r="T84" s="35"/>
      <c r="U84" s="35"/>
      <c r="V84" s="35"/>
      <c r="W84" s="88"/>
      <c r="X84" s="35"/>
      <c r="Y84" s="35"/>
      <c r="Z84" s="35"/>
    </row>
    <row r="85" spans="4:26">
      <c r="D85" s="43"/>
      <c r="E85" s="43"/>
      <c r="F85" s="43"/>
      <c r="G85" s="43"/>
      <c r="H85" s="43"/>
      <c r="I85" s="43"/>
      <c r="J85" s="43"/>
      <c r="K85" s="43"/>
      <c r="L85" s="88"/>
      <c r="M85" s="35"/>
      <c r="N85" s="35"/>
      <c r="O85" s="35"/>
      <c r="P85" s="35"/>
      <c r="Q85" s="37">
        <v>56724654645</v>
      </c>
      <c r="R85" s="35"/>
      <c r="S85" s="35"/>
      <c r="T85" s="35"/>
      <c r="U85" s="35"/>
      <c r="V85" s="35"/>
      <c r="W85" s="88"/>
      <c r="X85" s="35"/>
      <c r="Y85" s="35"/>
      <c r="Z85" s="35"/>
    </row>
    <row r="86" spans="4:26">
      <c r="D86" s="43"/>
      <c r="E86" s="43"/>
      <c r="F86" s="43"/>
      <c r="G86" s="43"/>
      <c r="H86" s="43"/>
      <c r="I86" s="43"/>
      <c r="J86" s="43"/>
      <c r="K86" s="43"/>
      <c r="L86" s="88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88"/>
      <c r="X86" s="35"/>
      <c r="Y86" s="35"/>
      <c r="Z86" s="35"/>
    </row>
    <row r="87" spans="4:26">
      <c r="D87" s="43"/>
      <c r="E87" s="43"/>
      <c r="F87" s="43"/>
      <c r="G87" s="43"/>
      <c r="H87" s="43"/>
      <c r="I87" s="43"/>
      <c r="J87" s="43"/>
      <c r="K87" s="43"/>
      <c r="L87" s="88"/>
      <c r="M87" s="35"/>
      <c r="N87" s="61">
        <f>N80-N84</f>
        <v>0</v>
      </c>
      <c r="O87" s="35"/>
      <c r="P87" s="35"/>
      <c r="Q87" s="61">
        <f>Q80-Q85</f>
        <v>0</v>
      </c>
      <c r="R87" s="35"/>
      <c r="S87" s="35"/>
      <c r="T87" s="35"/>
      <c r="U87" s="35"/>
      <c r="V87" s="35"/>
      <c r="W87" s="88"/>
      <c r="X87" s="35"/>
      <c r="Y87" s="35"/>
      <c r="Z87" s="35"/>
    </row>
    <row r="88" spans="4:26">
      <c r="D88" s="43"/>
      <c r="E88" s="43"/>
      <c r="F88" s="43"/>
      <c r="G88" s="43"/>
      <c r="H88" s="43"/>
      <c r="I88" s="43"/>
      <c r="J88" s="43"/>
      <c r="K88" s="43"/>
      <c r="L88" s="88"/>
      <c r="M88" s="35"/>
      <c r="N88" s="35"/>
      <c r="O88" s="35"/>
      <c r="P88" s="35"/>
      <c r="Q88" s="35"/>
      <c r="R88" s="35"/>
      <c r="S88" s="61">
        <f>S80-S84</f>
        <v>0</v>
      </c>
      <c r="T88" s="35"/>
      <c r="U88" s="35"/>
      <c r="V88" s="35"/>
      <c r="W88" s="88"/>
      <c r="X88" s="35"/>
      <c r="Y88" s="35"/>
      <c r="Z88" s="35"/>
    </row>
    <row r="89" spans="4:26">
      <c r="D89" s="43"/>
      <c r="E89" s="43"/>
      <c r="F89" s="43"/>
      <c r="G89" s="43"/>
      <c r="H89" s="43"/>
      <c r="I89" s="43"/>
      <c r="J89" s="43"/>
      <c r="K89" s="43"/>
      <c r="L89" s="88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88"/>
      <c r="X89" s="35"/>
      <c r="Y89" s="35"/>
      <c r="Z89" s="35"/>
    </row>
    <row r="90" spans="4:26">
      <c r="D90" s="43"/>
      <c r="E90" s="43"/>
      <c r="F90" s="43"/>
      <c r="G90" s="43"/>
      <c r="H90" s="43"/>
      <c r="I90" s="43"/>
      <c r="J90" s="43"/>
      <c r="K90" s="43"/>
      <c r="L90" s="88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88"/>
      <c r="X90" s="35"/>
      <c r="Y90" s="35"/>
      <c r="Z90" s="35"/>
    </row>
    <row r="91" spans="4:26">
      <c r="D91" s="43"/>
      <c r="E91" s="43"/>
      <c r="F91" s="43"/>
      <c r="G91" s="43"/>
      <c r="H91" s="43"/>
      <c r="I91" s="43"/>
      <c r="J91" s="43"/>
      <c r="K91" s="43"/>
      <c r="L91" s="88"/>
      <c r="M91" s="35"/>
      <c r="N91" s="36"/>
      <c r="O91" s="35"/>
      <c r="P91" s="35"/>
      <c r="Q91" s="35"/>
      <c r="R91" s="35"/>
      <c r="S91" s="35"/>
      <c r="T91" s="35"/>
      <c r="U91" s="35"/>
      <c r="V91" s="35"/>
      <c r="W91" s="88"/>
      <c r="X91" s="35"/>
      <c r="Y91" s="35"/>
      <c r="Z91" s="35"/>
    </row>
    <row r="92" spans="4:26">
      <c r="D92" s="43"/>
      <c r="E92" s="43"/>
      <c r="F92" s="43"/>
      <c r="G92" s="43"/>
      <c r="H92" s="43"/>
      <c r="I92" s="43"/>
      <c r="J92" s="43"/>
      <c r="K92" s="43"/>
      <c r="L92" s="88"/>
      <c r="M92" s="35"/>
      <c r="N92" s="36"/>
      <c r="O92" s="35"/>
      <c r="P92" s="35"/>
      <c r="Q92" s="35"/>
      <c r="R92" s="35"/>
      <c r="S92" s="35"/>
      <c r="T92" s="35"/>
      <c r="U92" s="35"/>
      <c r="V92" s="35"/>
      <c r="W92" s="88"/>
      <c r="X92" s="35"/>
      <c r="Y92" s="35"/>
      <c r="Z92" s="35"/>
    </row>
    <row r="93" spans="4:26">
      <c r="D93" s="43"/>
      <c r="E93" s="43"/>
      <c r="F93" s="43"/>
      <c r="G93" s="43"/>
      <c r="H93" s="43"/>
      <c r="I93" s="43"/>
      <c r="J93" s="43"/>
      <c r="K93" s="43"/>
      <c r="L93" s="88"/>
      <c r="M93" s="35"/>
      <c r="N93" s="36"/>
      <c r="O93" s="35"/>
      <c r="P93" s="35"/>
      <c r="Q93" s="36"/>
      <c r="R93" s="35"/>
      <c r="S93" s="35"/>
      <c r="T93" s="35"/>
      <c r="U93" s="35"/>
      <c r="V93" s="35"/>
      <c r="W93" s="88"/>
      <c r="X93" s="35"/>
      <c r="Y93" s="35"/>
      <c r="Z93" s="35"/>
    </row>
    <row r="94" spans="4:26">
      <c r="D94" s="43"/>
      <c r="E94" s="43"/>
      <c r="F94" s="43"/>
      <c r="G94" s="43"/>
      <c r="H94" s="43"/>
      <c r="I94" s="43"/>
      <c r="J94" s="43"/>
      <c r="K94" s="43"/>
      <c r="L94" s="88"/>
      <c r="M94" s="35"/>
      <c r="N94" s="35"/>
      <c r="O94" s="35"/>
      <c r="P94" s="35"/>
      <c r="Q94" s="36"/>
      <c r="R94" s="35"/>
      <c r="S94" s="35"/>
      <c r="T94" s="35"/>
      <c r="U94" s="35"/>
      <c r="V94" s="35"/>
      <c r="W94" s="88"/>
      <c r="X94" s="35"/>
      <c r="Y94" s="35"/>
      <c r="Z94" s="35"/>
    </row>
    <row r="95" spans="4:26">
      <c r="D95" s="43"/>
      <c r="E95" s="43"/>
      <c r="F95" s="43"/>
      <c r="G95" s="43"/>
      <c r="H95" s="43"/>
      <c r="I95" s="43"/>
      <c r="J95" s="43"/>
      <c r="K95" s="43"/>
      <c r="L95" s="78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78"/>
      <c r="X95" s="43"/>
      <c r="Y95" s="43"/>
    </row>
    <row r="96" spans="4:26">
      <c r="L96" s="78"/>
      <c r="M96" s="43"/>
      <c r="N96" s="43"/>
      <c r="O96" s="43"/>
      <c r="P96" s="43"/>
      <c r="Q96" s="44"/>
      <c r="R96" s="43"/>
      <c r="S96" s="43"/>
      <c r="T96" s="43"/>
      <c r="U96" s="43"/>
      <c r="V96" s="43"/>
      <c r="W96" s="78"/>
      <c r="X96" s="43"/>
      <c r="Y96" s="43"/>
    </row>
    <row r="97" spans="12:25">
      <c r="L97" s="78"/>
      <c r="M97" s="43"/>
      <c r="N97" s="43"/>
      <c r="O97" s="43"/>
      <c r="P97" s="43"/>
      <c r="Q97" s="79"/>
      <c r="R97" s="43"/>
      <c r="S97" s="43"/>
      <c r="T97" s="43"/>
      <c r="U97" s="43"/>
      <c r="V97" s="43"/>
      <c r="W97" s="78"/>
      <c r="X97" s="43"/>
      <c r="Y97" s="43"/>
    </row>
    <row r="98" spans="12:25">
      <c r="L98" s="78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78"/>
      <c r="X98" s="43"/>
      <c r="Y98" s="43"/>
    </row>
    <row r="99" spans="12:25">
      <c r="L99" s="78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78"/>
      <c r="X99" s="43"/>
      <c r="Y99" s="43"/>
    </row>
    <row r="100" spans="12:25">
      <c r="L100" s="78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78"/>
      <c r="X100" s="43"/>
      <c r="Y100" s="43"/>
    </row>
  </sheetData>
  <mergeCells count="153">
    <mergeCell ref="A79:B79"/>
    <mergeCell ref="P79:Q79"/>
    <mergeCell ref="A80:B80"/>
    <mergeCell ref="A73:B73"/>
    <mergeCell ref="P73:Q73"/>
    <mergeCell ref="A74:B74"/>
    <mergeCell ref="P74:Q74"/>
    <mergeCell ref="A75:B75"/>
    <mergeCell ref="P75:Q75"/>
    <mergeCell ref="A76:B76"/>
    <mergeCell ref="P76:Q76"/>
    <mergeCell ref="A77:B77"/>
    <mergeCell ref="P77:Q77"/>
    <mergeCell ref="A69:B69"/>
    <mergeCell ref="P69:Q69"/>
    <mergeCell ref="A70:B70"/>
    <mergeCell ref="P70:Q70"/>
    <mergeCell ref="A71:B71"/>
    <mergeCell ref="P71:Q71"/>
    <mergeCell ref="A72:B72"/>
    <mergeCell ref="P72:Q72"/>
    <mergeCell ref="A78:B78"/>
    <mergeCell ref="P78:Q78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A7:B7"/>
    <mergeCell ref="P7:Q7"/>
    <mergeCell ref="A8:B8"/>
    <mergeCell ref="P8:Q8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Mohadeseh Salemi</dc:creator>
  <dc:description/>
  <cp:lastModifiedBy>Narges Ghasemi</cp:lastModifiedBy>
  <dcterms:created xsi:type="dcterms:W3CDTF">2026-01-24T12:27:56Z</dcterms:created>
  <dcterms:modified xsi:type="dcterms:W3CDTF">2026-01-28T06:59:47Z</dcterms:modified>
</cp:coreProperties>
</file>