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emi\Desktop\"/>
    </mc:Choice>
  </mc:AlternateContent>
  <bookViews>
    <workbookView xWindow="-120" yWindow="-120" windowWidth="29040" windowHeight="15840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درآمد!$A$1:$K$13</definedName>
    <definedName name="_xlnm.Print_Area" localSheetId="5">'درآمد سپرده بانکی'!$A$1:$K$11</definedName>
    <definedName name="_xlnm.Print_Area" localSheetId="4">'درآمد سرمایه گذاری در سهام'!$A$1:$W$80</definedName>
    <definedName name="_xlnm.Print_Area" localSheetId="7">'درآمد سود سهام'!$A$1:$T$15</definedName>
    <definedName name="_xlnm.Print_Area" localSheetId="10">'درآمد ناشی از تغییر قیمت اوراق'!$A$1:$S$66</definedName>
    <definedName name="_xlnm.Print_Area" localSheetId="9">'درآمد ناشی از فروش'!$A$1:$S$44</definedName>
    <definedName name="_xlnm.Print_Area" localSheetId="6">'سایر درآمدها'!$A$1:$G$11</definedName>
    <definedName name="_xlnm.Print_Area" localSheetId="2">سپرده!$A$1:$M$11</definedName>
    <definedName name="_xlnm.Print_Area" localSheetId="1">سهام!$A$1:$AC$67</definedName>
    <definedName name="_xlnm.Print_Area" localSheetId="8">'سود سپرده بانکی'!$A$1:$N$11</definedName>
    <definedName name="_xlnm.Print_Area" localSheetId="0">'صورت وضعیت'!$A$3:$C$5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" i="18" l="1"/>
  <c r="F13" i="8"/>
  <c r="H8" i="8" s="1"/>
  <c r="Q33" i="19"/>
  <c r="S8" i="15" l="1"/>
  <c r="F8" i="13"/>
  <c r="N80" i="9"/>
  <c r="P80" i="9"/>
  <c r="T80" i="9"/>
  <c r="R80" i="9"/>
  <c r="L8" i="9"/>
  <c r="T8" i="9"/>
  <c r="J8" i="9"/>
  <c r="J8" i="7"/>
  <c r="D11" i="7"/>
  <c r="X79" i="2"/>
  <c r="X76" i="2"/>
  <c r="F12" i="8" l="1"/>
  <c r="F11" i="8"/>
  <c r="R88" i="9" l="1"/>
  <c r="P88" i="9"/>
  <c r="F80" i="9"/>
  <c r="F88" i="9" s="1"/>
  <c r="E66" i="21"/>
  <c r="G66" i="21"/>
  <c r="I66" i="21"/>
  <c r="Q66" i="21"/>
  <c r="I34" i="21"/>
  <c r="E24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8" i="21"/>
  <c r="H11" i="7"/>
  <c r="H21" i="7" s="1"/>
  <c r="AB67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9" i="2"/>
  <c r="D80" i="9"/>
  <c r="J9" i="8"/>
  <c r="J10" i="8"/>
  <c r="J11" i="8"/>
  <c r="J12" i="8"/>
  <c r="Q15" i="15"/>
  <c r="I15" i="15"/>
  <c r="J36" i="9"/>
  <c r="L36" i="9" s="1"/>
  <c r="T9" i="9"/>
  <c r="F8" i="8" s="1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J79" i="9"/>
  <c r="L79" i="9" s="1"/>
  <c r="J9" i="9"/>
  <c r="L9" i="9" s="1"/>
  <c r="J10" i="9"/>
  <c r="L10" i="9" s="1"/>
  <c r="J11" i="9"/>
  <c r="L11" i="9" s="1"/>
  <c r="J12" i="9"/>
  <c r="L12" i="9" s="1"/>
  <c r="J13" i="9"/>
  <c r="L13" i="9" s="1"/>
  <c r="J14" i="9"/>
  <c r="L14" i="9" s="1"/>
  <c r="J15" i="9"/>
  <c r="L15" i="9" s="1"/>
  <c r="J16" i="9"/>
  <c r="L16" i="9" s="1"/>
  <c r="J17" i="9"/>
  <c r="L17" i="9" s="1"/>
  <c r="J18" i="9"/>
  <c r="L18" i="9" s="1"/>
  <c r="J19" i="9"/>
  <c r="L19" i="9" s="1"/>
  <c r="J20" i="9"/>
  <c r="L20" i="9" s="1"/>
  <c r="J21" i="9"/>
  <c r="L21" i="9" s="1"/>
  <c r="J22" i="9"/>
  <c r="L22" i="9" s="1"/>
  <c r="J23" i="9"/>
  <c r="L23" i="9" s="1"/>
  <c r="J24" i="9"/>
  <c r="L24" i="9" s="1"/>
  <c r="J25" i="9"/>
  <c r="L25" i="9" s="1"/>
  <c r="J26" i="9"/>
  <c r="L26" i="9" s="1"/>
  <c r="J27" i="9"/>
  <c r="L27" i="9" s="1"/>
  <c r="J28" i="9"/>
  <c r="L28" i="9" s="1"/>
  <c r="J29" i="9"/>
  <c r="L29" i="9" s="1"/>
  <c r="J30" i="9"/>
  <c r="L30" i="9" s="1"/>
  <c r="J31" i="9"/>
  <c r="L31" i="9" s="1"/>
  <c r="J32" i="9"/>
  <c r="L32" i="9" s="1"/>
  <c r="J33" i="9"/>
  <c r="L33" i="9" s="1"/>
  <c r="J34" i="9"/>
  <c r="L34" i="9" s="1"/>
  <c r="J35" i="9"/>
  <c r="L35" i="9" s="1"/>
  <c r="J37" i="9"/>
  <c r="L37" i="9" s="1"/>
  <c r="J38" i="9"/>
  <c r="L38" i="9" s="1"/>
  <c r="J39" i="9"/>
  <c r="L39" i="9" s="1"/>
  <c r="J40" i="9"/>
  <c r="L40" i="9" s="1"/>
  <c r="J41" i="9"/>
  <c r="L41" i="9" s="1"/>
  <c r="J42" i="9"/>
  <c r="L42" i="9" s="1"/>
  <c r="J43" i="9"/>
  <c r="L43" i="9" s="1"/>
  <c r="J44" i="9"/>
  <c r="L44" i="9" s="1"/>
  <c r="J45" i="9"/>
  <c r="L45" i="9" s="1"/>
  <c r="J46" i="9"/>
  <c r="L46" i="9" s="1"/>
  <c r="J47" i="9"/>
  <c r="L47" i="9" s="1"/>
  <c r="J48" i="9"/>
  <c r="L48" i="9" s="1"/>
  <c r="J49" i="9"/>
  <c r="L49" i="9" s="1"/>
  <c r="J50" i="9"/>
  <c r="L50" i="9" s="1"/>
  <c r="J51" i="9"/>
  <c r="L51" i="9" s="1"/>
  <c r="J52" i="9"/>
  <c r="L52" i="9" s="1"/>
  <c r="J53" i="9"/>
  <c r="L53" i="9" s="1"/>
  <c r="J54" i="9"/>
  <c r="L54" i="9" s="1"/>
  <c r="J55" i="9"/>
  <c r="L55" i="9" s="1"/>
  <c r="J56" i="9"/>
  <c r="L56" i="9" s="1"/>
  <c r="J57" i="9"/>
  <c r="L57" i="9" s="1"/>
  <c r="J58" i="9"/>
  <c r="L58" i="9" s="1"/>
  <c r="J59" i="9"/>
  <c r="L59" i="9" s="1"/>
  <c r="J60" i="9"/>
  <c r="L60" i="9" s="1"/>
  <c r="J61" i="9"/>
  <c r="L61" i="9" s="1"/>
  <c r="J62" i="9"/>
  <c r="L62" i="9" s="1"/>
  <c r="J63" i="9"/>
  <c r="L63" i="9" s="1"/>
  <c r="J64" i="9"/>
  <c r="L64" i="9" s="1"/>
  <c r="J65" i="9"/>
  <c r="L65" i="9" s="1"/>
  <c r="J66" i="9"/>
  <c r="L66" i="9" s="1"/>
  <c r="J67" i="9"/>
  <c r="L67" i="9" s="1"/>
  <c r="J68" i="9"/>
  <c r="L68" i="9" s="1"/>
  <c r="J69" i="9"/>
  <c r="L69" i="9" s="1"/>
  <c r="J70" i="9"/>
  <c r="L70" i="9" s="1"/>
  <c r="J71" i="9"/>
  <c r="L71" i="9" s="1"/>
  <c r="J72" i="9"/>
  <c r="L72" i="9" s="1"/>
  <c r="J73" i="9"/>
  <c r="L73" i="9" s="1"/>
  <c r="J74" i="9"/>
  <c r="L74" i="9" s="1"/>
  <c r="J75" i="9"/>
  <c r="L75" i="9" s="1"/>
  <c r="J76" i="9"/>
  <c r="L76" i="9" s="1"/>
  <c r="J77" i="9"/>
  <c r="L77" i="9" s="1"/>
  <c r="J78" i="9"/>
  <c r="L78" i="9" s="1"/>
  <c r="D19" i="13"/>
  <c r="H19" i="13"/>
  <c r="J11" i="13"/>
  <c r="J10" i="13"/>
  <c r="J9" i="13"/>
  <c r="J8" i="13"/>
  <c r="F11" i="13"/>
  <c r="F10" i="13"/>
  <c r="F9" i="13"/>
  <c r="H11" i="13"/>
  <c r="D11" i="13"/>
  <c r="F11" i="14"/>
  <c r="D19" i="14"/>
  <c r="D11" i="14"/>
  <c r="Q23" i="15"/>
  <c r="O23" i="15"/>
  <c r="I22" i="15"/>
  <c r="O15" i="15"/>
  <c r="S9" i="15"/>
  <c r="S15" i="15" s="1"/>
  <c r="S10" i="15"/>
  <c r="S11" i="15"/>
  <c r="S12" i="15"/>
  <c r="S13" i="15"/>
  <c r="S14" i="15"/>
  <c r="M15" i="15"/>
  <c r="M9" i="15"/>
  <c r="M10" i="15"/>
  <c r="M11" i="15"/>
  <c r="M12" i="15"/>
  <c r="M13" i="15"/>
  <c r="M14" i="15"/>
  <c r="M8" i="15"/>
  <c r="C21" i="18"/>
  <c r="I20" i="18"/>
  <c r="G10" i="18"/>
  <c r="G11" i="18" s="1"/>
  <c r="G9" i="18"/>
  <c r="G8" i="18"/>
  <c r="M9" i="18"/>
  <c r="M8" i="18"/>
  <c r="K11" i="18"/>
  <c r="I11" i="18"/>
  <c r="E11" i="18"/>
  <c r="C11" i="18"/>
  <c r="M44" i="19"/>
  <c r="O44" i="19"/>
  <c r="Q59" i="19"/>
  <c r="Q3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4" i="19"/>
  <c r="Q35" i="19"/>
  <c r="Q36" i="19"/>
  <c r="Q37" i="19"/>
  <c r="Q39" i="19"/>
  <c r="Q40" i="19"/>
  <c r="Q41" i="19"/>
  <c r="Q42" i="19"/>
  <c r="Q43" i="19"/>
  <c r="Q8" i="19"/>
  <c r="Q44" i="19" s="1"/>
  <c r="O66" i="21"/>
  <c r="M66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8" i="21"/>
  <c r="Q75" i="21" s="1"/>
  <c r="F11" i="7"/>
  <c r="J10" i="7"/>
  <c r="J9" i="7"/>
  <c r="J11" i="7" s="1"/>
  <c r="L10" i="7"/>
  <c r="L8" i="7"/>
  <c r="F21" i="7"/>
  <c r="D21" i="7"/>
  <c r="D18" i="7"/>
  <c r="Z67" i="2"/>
  <c r="Z77" i="2" s="1"/>
  <c r="X67" i="2"/>
  <c r="H67" i="2"/>
  <c r="H76" i="2" s="1"/>
  <c r="J67" i="2"/>
  <c r="J76" i="2" s="1"/>
  <c r="J8" i="8" l="1"/>
  <c r="J13" i="8" s="1"/>
  <c r="L9" i="7"/>
  <c r="L11" i="7" s="1"/>
  <c r="L80" i="9"/>
  <c r="J80" i="9"/>
  <c r="I75" i="21"/>
  <c r="F19" i="14"/>
  <c r="M11" i="18"/>
  <c r="Q53" i="19"/>
  <c r="Q61" i="19" s="1"/>
  <c r="J21" i="7"/>
  <c r="V8" i="9" l="1"/>
  <c r="H19" i="8"/>
  <c r="H9" i="8"/>
  <c r="H13" i="8" s="1"/>
  <c r="V77" i="9"/>
  <c r="V75" i="9"/>
  <c r="V73" i="9"/>
  <c r="V71" i="9"/>
  <c r="V69" i="9"/>
  <c r="V79" i="9"/>
  <c r="H11" i="8"/>
  <c r="V10" i="9"/>
  <c r="V65" i="9"/>
  <c r="V63" i="9"/>
  <c r="V61" i="9"/>
  <c r="V59" i="9"/>
  <c r="V57" i="9"/>
  <c r="V67" i="9"/>
  <c r="V22" i="9"/>
  <c r="V12" i="9"/>
  <c r="V53" i="9"/>
  <c r="V51" i="9"/>
  <c r="V49" i="9"/>
  <c r="V47" i="9"/>
  <c r="V45" i="9"/>
  <c r="V55" i="9"/>
  <c r="V24" i="9"/>
  <c r="V20" i="9"/>
  <c r="V41" i="9"/>
  <c r="V39" i="9"/>
  <c r="V37" i="9"/>
  <c r="V35" i="9"/>
  <c r="V33" i="9"/>
  <c r="V43" i="9"/>
  <c r="V32" i="9"/>
  <c r="V14" i="9"/>
  <c r="V29" i="9"/>
  <c r="V27" i="9"/>
  <c r="V25" i="9"/>
  <c r="V23" i="9"/>
  <c r="V21" i="9"/>
  <c r="V31" i="9"/>
  <c r="V28" i="9"/>
  <c r="V17" i="9"/>
  <c r="V15" i="9"/>
  <c r="V13" i="9"/>
  <c r="V11" i="9"/>
  <c r="V9" i="9"/>
  <c r="V19" i="9"/>
  <c r="V26" i="9"/>
  <c r="V78" i="9"/>
  <c r="V76" i="9"/>
  <c r="V74" i="9"/>
  <c r="V72" i="9"/>
  <c r="V70" i="9"/>
  <c r="V18" i="9"/>
  <c r="V66" i="9"/>
  <c r="V64" i="9"/>
  <c r="V62" i="9"/>
  <c r="V60" i="9"/>
  <c r="V58" i="9"/>
  <c r="V68" i="9"/>
  <c r="H10" i="8"/>
  <c r="V54" i="9"/>
  <c r="V52" i="9"/>
  <c r="V50" i="9"/>
  <c r="V48" i="9"/>
  <c r="V46" i="9"/>
  <c r="V56" i="9"/>
  <c r="H12" i="8"/>
  <c r="V30" i="9"/>
  <c r="V42" i="9"/>
  <c r="V40" i="9"/>
  <c r="V38" i="9"/>
  <c r="V36" i="9"/>
  <c r="V34" i="9"/>
  <c r="V44" i="9"/>
  <c r="V16" i="9"/>
  <c r="V80" i="9" l="1"/>
</calcChain>
</file>

<file path=xl/sharedStrings.xml><?xml version="1.0" encoding="utf-8"?>
<sst xmlns="http://schemas.openxmlformats.org/spreadsheetml/2006/main" count="402" uniqueCount="153">
  <si>
    <t>صندوق سرمایه‌گذاری مشترک بانک اقتصاد نوین</t>
  </si>
  <si>
    <t>صورت وضعیت پرتفوی</t>
  </si>
  <si>
    <t>برای ماه منتهی به 1404/12/29</t>
  </si>
  <si>
    <t>-1</t>
  </si>
  <si>
    <t>سرمایه گذاری ها</t>
  </si>
  <si>
    <t>-1-1</t>
  </si>
  <si>
    <t>سرمایه گذاری در سهام و حق تقدم سهام</t>
  </si>
  <si>
    <t>1404/11/30</t>
  </si>
  <si>
    <t>تغییرات طی دوره</t>
  </si>
  <si>
    <t>1404/12/29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</si>
  <si>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</si>
  <si>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</si>
  <si>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</si>
  <si>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</si>
  <si>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</si>
  <si>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</si>
  <si>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</si>
  <si>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</si>
  <si>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آریان کیمیا تک</t>
  </si>
  <si>
    <t>ایران‌ خودرو</t>
  </si>
  <si>
    <t>ایران‌یاساتایرورابر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</si>
  <si>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</si>
  <si>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</si>
  <si>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</si>
  <si>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</si>
  <si>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</si>
  <si>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</si>
  <si>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</si>
  <si>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پالایش نفت بندرعباس</t>
  </si>
  <si>
    <t>پتروشیمی پارس</t>
  </si>
  <si>
    <t>پتروشیمی‌شیراز</t>
  </si>
  <si>
    <t>پویا</t>
  </si>
  <si>
    <t>پویا زرکان آق دره</t>
  </si>
  <si>
    <t>تامین سرمایه نوین</t>
  </si>
  <si>
    <t>تایدواترخاورمیانه</t>
  </si>
  <si>
    <t>تولید انرژی برق شمس پاسارگاد</t>
  </si>
  <si>
    <t>تولیدمواداولیه‌داروپخش‌</t>
  </si>
  <si>
    <t>تولیدی برنا باطری</t>
  </si>
  <si>
    <t>چینی ایران</t>
  </si>
  <si>
    <t>ح . سیمان‌هرمزگان‌</t>
  </si>
  <si>
    <t>داروسازی‌ سینا</t>
  </si>
  <si>
    <t>دارویی و نهاده های زاگرس دارو</t>
  </si>
  <si>
    <t>س. و توسعه صنایع لاستیک</t>
  </si>
  <si>
    <t>سرمایه گذاری دارویی تامین</t>
  </si>
  <si>
    <t>سرمایه‌گذاری‌صندوق‌بازنشستگی‌</t>
  </si>
  <si>
    <t>سرمایه‌گذاری‌نیرو</t>
  </si>
  <si>
    <t>سیمان ساوه</t>
  </si>
  <si>
    <t>سیمان فارس نو</t>
  </si>
  <si>
    <t>سیمان ممتازان کرمان</t>
  </si>
  <si>
    <t>سیمان‌ شرق‌</t>
  </si>
  <si>
    <t>سیمان‌ صوفیان‌</t>
  </si>
  <si>
    <t>سیمان‌سپاهان‌</t>
  </si>
  <si>
    <t>سیمان‌مازندران‌</t>
  </si>
  <si>
    <t>سیمان‌هرمزگان‌</t>
  </si>
  <si>
    <t>صبا فولاد خلیج فارس</t>
  </si>
  <si>
    <t>صنایع غذایی رضوی</t>
  </si>
  <si>
    <t>فرآورده های دامی ولبنی دالاهو</t>
  </si>
  <si>
    <t>فولاد مبارکه اصفهان</t>
  </si>
  <si>
    <t>قاسم ایران</t>
  </si>
  <si>
    <t>قند لرستان‌</t>
  </si>
  <si>
    <t>گروه صنعتی درپاد تبریز</t>
  </si>
  <si>
    <t>گروه مالی نماد غدیر(سهامی عام)</t>
  </si>
  <si>
    <t>گسترش نفت و گاز پارسیان</t>
  </si>
  <si>
    <t>مجتمع کاشی و سنگ پرسپولیس یزد</t>
  </si>
  <si>
    <t>ملی‌ صنایع‌ مس‌ ایران‌</t>
  </si>
  <si>
    <t>مولد نیروگاهی تجارت فارس</t>
  </si>
  <si>
    <t>نفت سپاهان</t>
  </si>
  <si>
    <t>نفت‌ بهران‌</t>
  </si>
  <si>
    <t>نفت‌ پارس‌</t>
  </si>
  <si>
    <t>نیان باتری خاوران</t>
  </si>
  <si>
    <t>نیروکلر</t>
  </si>
  <si>
    <t>هامون نایزه</t>
  </si>
  <si>
    <t>کاشی‌ وسرامیک‌ حافظ‌</t>
  </si>
  <si>
    <t>کشت وصنعت و دامپروری پگاه فارس</t>
  </si>
  <si>
    <t>کلر پارس</t>
  </si>
  <si>
    <t>کویر تایر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</si>
  <si>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</si>
  <si>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</si>
  <si>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</si>
  <si>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</si>
  <si>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</si>
  <si>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</si>
  <si>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</si>
  <si>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</si>
  <si>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</si>
  <si>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</si>
  <si>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</si>
  <si>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</si>
  <si>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</si>
  <si>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</si>
  <si>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</si>
  <si>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</si>
  <si>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</si>
  <si>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</si>
  <si>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</si>
  <si>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</si>
  <si>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</si>
  <si>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</si>
  <si>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</si>
  <si>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</si>
  <si>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</si>
  <si>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</si>
  <si>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</si>
  <si>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</si>
  <si>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پاکدیس</t>
  </si>
  <si>
    <t>کیمیا کالای رازی</t>
  </si>
  <si>
    <t>سرمایه‌ گذاری‌ آتیه‌ دماوند</t>
  </si>
  <si>
    <t>دارویی‌ لقمان‌</t>
  </si>
  <si>
    <t>نفت ایرانول</t>
  </si>
  <si>
    <t>سرمایه‌گذاری‌غدیر(هلدینگ‌</t>
  </si>
  <si>
    <t>پتروشیمی اروند</t>
  </si>
  <si>
    <t>پالایش نفت تهران</t>
  </si>
  <si>
    <t>پتروشیمی پردیس</t>
  </si>
  <si>
    <t>توسعه نیشکر و  صنایع جانبی</t>
  </si>
  <si>
    <t>مدیریت نیروگاهی ایرانیان مپنا</t>
  </si>
  <si>
    <t>اخشان خراسان</t>
  </si>
  <si>
    <t>توسعه معادن وص.معدنی خاورمیانه</t>
  </si>
  <si>
    <t>ایمن خودرو شرق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</si>
  <si>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</si>
  <si>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</si>
  <si>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</si>
  <si>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</si>
  <si>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</si>
  <si>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</si>
  <si>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</si>
  <si>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</si>
  <si>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</si>
  <si>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</si>
  <si>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</si>
  <si>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</si>
  <si>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</si>
  <si>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1404/11/20</t>
  </si>
  <si>
    <t>1404/11/25</t>
  </si>
  <si>
    <t>1404/12/17</t>
  </si>
  <si>
    <t>1404/11/21</t>
  </si>
  <si>
    <t>1404/10/23</t>
  </si>
  <si>
    <t>1404/11/28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</si>
  <si>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</si>
  <si>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</si>
  <si>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</si>
  <si>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</si>
  <si>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</si>
  <si>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</si>
  <si>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</si>
  <si>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</si>
  <si>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</si>
  <si>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 به تاریخ 1404/12/29</t>
  </si>
  <si>
    <t xml:space="preserve"> به تاریخ 1404/12/29  </t>
  </si>
  <si>
    <t>بانک اقتصاد نوین</t>
  </si>
  <si>
    <t>بانک خاورمیانه</t>
  </si>
  <si>
    <t>بانک صادرات</t>
  </si>
  <si>
    <t>تنزیل سود سهام</t>
  </si>
  <si>
    <t>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</si>
</sst>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_);[Red]\(#,##0.00\)%"/>
  </numFmts>
  <fonts count="1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3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7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0" fontId="0" fillId="0" borderId="0" xfId="0" applyBorder="1" applyAlignment="1">
      <alignment horizontal="left" vertical="center"/>
    </xf>
    <xf numFmtId="3" fontId="5" fillId="0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4" fillId="0" borderId="5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10" fontId="5" fillId="0" borderId="0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9" fontId="4" fillId="0" borderId="7" xfId="2" applyFont="1" applyFill="1" applyBorder="1" applyAlignment="1">
      <alignment horizontal="center" vertical="center"/>
    </xf>
    <xf numFmtId="10" fontId="4" fillId="0" borderId="7" xfId="2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" fontId="5" fillId="0" borderId="4" xfId="0" applyNumberFormat="1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left" vertical="center"/>
    </xf>
    <xf numFmtId="38" fontId="5" fillId="0" borderId="2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Alignment="1">
      <alignment horizontal="center" vertical="center"/>
    </xf>
    <xf numFmtId="38" fontId="5" fillId="0" borderId="0" xfId="0" applyNumberFormat="1" applyFont="1" applyFill="1" applyAlignment="1">
      <alignment horizontal="right" vertical="center"/>
    </xf>
    <xf numFmtId="38" fontId="5" fillId="0" borderId="4" xfId="0" applyNumberFormat="1" applyFont="1" applyFill="1" applyBorder="1" applyAlignment="1">
      <alignment horizontal="center" vertical="center"/>
    </xf>
    <xf numFmtId="38" fontId="5" fillId="0" borderId="4" xfId="0" applyNumberFormat="1" applyFont="1" applyFill="1" applyBorder="1" applyAlignment="1">
      <alignment horizontal="right" vertical="center"/>
    </xf>
    <xf numFmtId="38" fontId="7" fillId="0" borderId="0" xfId="0" applyNumberFormat="1" applyFont="1" applyAlignment="1">
      <alignment horizontal="left" vertical="center"/>
    </xf>
    <xf numFmtId="38" fontId="4" fillId="0" borderId="5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center" vertical="center"/>
    </xf>
    <xf numFmtId="38" fontId="4" fillId="0" borderId="0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 wrapText="1"/>
    </xf>
    <xf numFmtId="38" fontId="4" fillId="0" borderId="7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38" fontId="8" fillId="0" borderId="0" xfId="0" applyNumberFormat="1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right" vertical="top"/>
    </xf>
    <xf numFmtId="38" fontId="0" fillId="0" borderId="0" xfId="0" applyNumberFormat="1" applyAlignment="1">
      <alignment horizontal="right" vertical="center"/>
    </xf>
    <xf numFmtId="38" fontId="5" fillId="0" borderId="4" xfId="0" applyNumberFormat="1" applyFont="1" applyFill="1" applyBorder="1" applyAlignment="1">
      <alignment horizontal="right" vertical="top"/>
    </xf>
    <xf numFmtId="38" fontId="7" fillId="0" borderId="0" xfId="0" applyNumberFormat="1" applyFont="1" applyAlignment="1">
      <alignment horizontal="right" vertical="center"/>
    </xf>
    <xf numFmtId="38" fontId="7" fillId="0" borderId="0" xfId="0" applyNumberFormat="1" applyFont="1" applyAlignment="1">
      <alignment horizontal="left"/>
    </xf>
    <xf numFmtId="38" fontId="4" fillId="0" borderId="5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4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horizontal="left"/>
    </xf>
    <xf numFmtId="10" fontId="5" fillId="0" borderId="2" xfId="2" applyNumberFormat="1" applyFont="1" applyFill="1" applyBorder="1" applyAlignment="1">
      <alignment horizontal="center" vertical="center"/>
    </xf>
    <xf numFmtId="10" fontId="5" fillId="0" borderId="0" xfId="2" applyNumberFormat="1" applyFont="1" applyFill="1" applyAlignment="1">
      <alignment horizontal="center" vertical="center"/>
    </xf>
    <xf numFmtId="9" fontId="4" fillId="0" borderId="5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0" fontId="5" fillId="0" borderId="0" xfId="2" applyNumberFormat="1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4" fillId="0" borderId="7" xfId="2" applyNumberFormat="1" applyFont="1" applyFill="1" applyBorder="1" applyAlignment="1">
      <alignment horizontal="center" vertical="center"/>
    </xf>
    <xf numFmtId="164" fontId="8" fillId="0" borderId="0" xfId="1" applyNumberFormat="1" applyFont="1" applyAlignment="1">
      <alignment horizontal="left" vertical="center"/>
    </xf>
    <xf numFmtId="164" fontId="8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38" fontId="5" fillId="0" borderId="2" xfId="0" applyNumberFormat="1" applyFont="1" applyFill="1" applyBorder="1" applyAlignment="1">
      <alignment vertical="center"/>
    </xf>
    <xf numFmtId="38" fontId="0" fillId="0" borderId="0" xfId="0" applyNumberFormat="1" applyAlignment="1">
      <alignment vertical="center"/>
    </xf>
    <xf numFmtId="38" fontId="5" fillId="0" borderId="0" xfId="0" applyNumberFormat="1" applyFont="1" applyFill="1" applyAlignment="1">
      <alignment vertical="center"/>
    </xf>
    <xf numFmtId="38" fontId="5" fillId="0" borderId="4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38" fontId="4" fillId="0" borderId="7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38" fontId="8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4" fillId="0" borderId="7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left"/>
    </xf>
    <xf numFmtId="38" fontId="10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center"/>
    </xf>
    <xf numFmtId="38" fontId="4" fillId="0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 wrapText="1"/>
    </xf>
    <xf numFmtId="3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38" fontId="8" fillId="0" borderId="0" xfId="0" applyNumberFormat="1" applyFont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4</xdr:row>
      <xdr:rowOff>85725</xdr:rowOff>
    </xdr:from>
    <xdr:to>
      <xdr:col>1</xdr:col>
      <xdr:colOff>2323098</xdr:colOff>
      <xdr:row>4</xdr:row>
      <xdr:rowOff>1792753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D93946-7CBC-4656-A50C-D804EC453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668852" y="1304925"/>
          <a:ext cx="1627773" cy="1707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rightToLeft="1" tabSelected="1" topLeftCell="A4" workbookViewId="0">
      <selection activeCell="A5" sqref="A5"/>
    </sheetView>
  </sheetViews>
  <sheetFormatPr defaultRowHeight="12.75" x14ac:dyDescent="0.2"/>
  <cols>
    <col min="1" max="1" width="10.28515625" customWidth="1"/>
    <col min="2" max="2" width="45.42578125" customWidth="1"/>
    <col min="3" max="3" width="14.42578125" customWidth="1"/>
  </cols>
  <sheetData>
    <row r="1" spans="1:3" ht="18.75" customHeight="1" x14ac:dyDescent="0.2"/>
    <row r="2" spans="1:3" ht="18.75" customHeight="1" x14ac:dyDescent="0.2"/>
    <row r="3" spans="1:3" ht="18.75" customHeight="1" x14ac:dyDescent="0.2"/>
    <row r="4" spans="1:3" ht="39.75" customHeight="1" x14ac:dyDescent="0.2">
      <c r="B4" s="112"/>
    </row>
    <row r="5" spans="1:3" ht="177" customHeight="1" x14ac:dyDescent="0.2">
      <c r="B5" s="112"/>
    </row>
    <row r="8" spans="1:3" ht="25.5" x14ac:dyDescent="0.2">
      <c r="A8" s="111" t="s">
        <v>0</v>
      </c>
      <c r="B8" s="111"/>
      <c r="C8" s="111"/>
    </row>
    <row r="9" spans="1:3" ht="25.5" x14ac:dyDescent="0.2">
      <c r="A9" s="111" t="s">
        <v>1</v>
      </c>
      <c r="B9" s="111"/>
      <c r="C9" s="111"/>
    </row>
    <row r="10" spans="1:3" ht="25.5" x14ac:dyDescent="0.2">
      <c r="A10" s="111" t="s">
        <v>146</v>
      </c>
      <c r="B10" s="111"/>
      <c r="C10" s="111"/>
    </row>
  </sheetData>
  <mergeCells count="4">
    <mergeCell ref="A8:C8"/>
    <mergeCell ref="A9:C9"/>
    <mergeCell ref="A10:C10"/>
    <mergeCell ref="B4:B5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rightToLeft="1" topLeftCell="A31" workbookViewId="0">
      <selection activeCell="Q34" sqref="Q34:R34"/>
    </sheetView>
  </sheetViews>
  <sheetFormatPr defaultRowHeight="12.75" x14ac:dyDescent="0.2"/>
  <cols>
    <col min="1" max="1" width="27.5703125" style="20" bestFit="1" customWidth="1"/>
    <col min="2" max="2" width="1.28515625" style="20" customWidth="1"/>
    <col min="3" max="3" width="5.42578125" style="14" bestFit="1" customWidth="1"/>
    <col min="4" max="4" width="1.28515625" style="14" customWidth="1"/>
    <col min="5" max="5" width="10.5703125" style="14" bestFit="1" customWidth="1"/>
    <col min="6" max="6" width="1.28515625" style="14" customWidth="1"/>
    <col min="7" max="7" width="6.42578125" style="14" bestFit="1" customWidth="1"/>
    <col min="8" max="8" width="1.28515625" style="14" customWidth="1"/>
    <col min="9" max="9" width="15.140625" style="14" bestFit="1" customWidth="1"/>
    <col min="10" max="10" width="1.28515625" style="14" customWidth="1"/>
    <col min="11" max="11" width="12.7109375" style="14" bestFit="1" customWidth="1"/>
    <col min="12" max="12" width="1.28515625" style="20" customWidth="1"/>
    <col min="13" max="13" width="18.28515625" style="20" bestFit="1" customWidth="1"/>
    <col min="14" max="14" width="1.28515625" style="20" customWidth="1"/>
    <col min="15" max="15" width="17.140625" style="20" bestFit="1" customWidth="1"/>
    <col min="16" max="16" width="1.28515625" style="20" customWidth="1"/>
    <col min="17" max="17" width="14.28515625" style="20" customWidth="1"/>
    <col min="18" max="18" width="1.28515625" style="20" customWidth="1"/>
    <col min="19" max="19" width="0.28515625" style="20" customWidth="1"/>
    <col min="20" max="16384" width="9.140625" style="20"/>
  </cols>
  <sheetData>
    <row r="1" spans="1:18" ht="25.5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8" ht="25.5" x14ac:dyDescent="0.2">
      <c r="A2" s="111" t="s">
        <v>81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18" ht="25.5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5" spans="1:18" ht="24" x14ac:dyDescent="0.2">
      <c r="A5" s="121" t="s">
        <v>140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1:18" ht="21" x14ac:dyDescent="0.2">
      <c r="A6" s="113"/>
      <c r="C6" s="119" t="s">
        <v>99</v>
      </c>
      <c r="D6" s="119"/>
      <c r="E6" s="119"/>
      <c r="F6" s="119"/>
      <c r="G6" s="119"/>
      <c r="H6" s="119"/>
      <c r="I6" s="119"/>
      <c r="K6" s="119" t="s">
        <v>100</v>
      </c>
      <c r="L6" s="119"/>
      <c r="M6" s="119"/>
      <c r="N6" s="119"/>
      <c r="O6" s="119"/>
      <c r="P6" s="119"/>
      <c r="Q6" s="113"/>
      <c r="R6" s="113"/>
    </row>
    <row r="7" spans="1:18" ht="42" x14ac:dyDescent="0.2">
      <c r="A7" s="113"/>
      <c r="C7" s="8" t="s">
        <v>12</v>
      </c>
      <c r="D7" s="13"/>
      <c r="E7" s="8" t="s">
        <v>141</v>
      </c>
      <c r="F7" s="13"/>
      <c r="G7" s="8" t="s">
        <v>142</v>
      </c>
      <c r="H7" s="13"/>
      <c r="I7" s="8" t="s">
        <v>143</v>
      </c>
      <c r="K7" s="8" t="s">
        <v>12</v>
      </c>
      <c r="L7" s="21"/>
      <c r="M7" s="8" t="s">
        <v>141</v>
      </c>
      <c r="N7" s="21"/>
      <c r="O7" s="8" t="s">
        <v>142</v>
      </c>
      <c r="P7" s="21"/>
      <c r="Q7" s="127" t="s">
        <v>143</v>
      </c>
      <c r="R7" s="127"/>
    </row>
    <row r="8" spans="1:18" ht="18.75" x14ac:dyDescent="0.2">
      <c r="A8" s="42" t="s">
        <v>53</v>
      </c>
      <c r="C8" s="15">
        <v>0</v>
      </c>
      <c r="E8" s="15">
        <v>0</v>
      </c>
      <c r="G8" s="15">
        <v>0</v>
      </c>
      <c r="I8" s="15">
        <v>0</v>
      </c>
      <c r="K8" s="45">
        <v>200000</v>
      </c>
      <c r="L8" s="46"/>
      <c r="M8" s="47">
        <v>4506890461</v>
      </c>
      <c r="N8" s="46"/>
      <c r="O8" s="47">
        <v>3937327365</v>
      </c>
      <c r="P8" s="46"/>
      <c r="Q8" s="125">
        <f>M8-O8</f>
        <v>569563096</v>
      </c>
      <c r="R8" s="125"/>
    </row>
    <row r="9" spans="1:18" ht="18.75" x14ac:dyDescent="0.2">
      <c r="A9" s="43" t="s">
        <v>115</v>
      </c>
      <c r="C9" s="16">
        <v>0</v>
      </c>
      <c r="E9" s="16">
        <v>0</v>
      </c>
      <c r="G9" s="16">
        <v>0</v>
      </c>
      <c r="I9" s="16">
        <v>0</v>
      </c>
      <c r="K9" s="48">
        <v>245000</v>
      </c>
      <c r="L9" s="46"/>
      <c r="M9" s="49">
        <v>2601632313</v>
      </c>
      <c r="N9" s="46"/>
      <c r="O9" s="49">
        <v>2377578147</v>
      </c>
      <c r="P9" s="46"/>
      <c r="Q9" s="125">
        <f t="shared" ref="Q9:Q43" si="0">M9-O9</f>
        <v>224054166</v>
      </c>
      <c r="R9" s="125"/>
    </row>
    <row r="10" spans="1:18" ht="18.75" x14ac:dyDescent="0.2">
      <c r="A10" s="43" t="s">
        <v>41</v>
      </c>
      <c r="C10" s="16">
        <v>0</v>
      </c>
      <c r="E10" s="16">
        <v>0</v>
      </c>
      <c r="G10" s="16">
        <v>0</v>
      </c>
      <c r="I10" s="16">
        <v>0</v>
      </c>
      <c r="K10" s="48">
        <v>1</v>
      </c>
      <c r="L10" s="46"/>
      <c r="M10" s="49">
        <v>1</v>
      </c>
      <c r="N10" s="46"/>
      <c r="O10" s="49">
        <v>9901</v>
      </c>
      <c r="P10" s="46"/>
      <c r="Q10" s="125">
        <f t="shared" si="0"/>
        <v>-9900</v>
      </c>
      <c r="R10" s="125"/>
    </row>
    <row r="11" spans="1:18" ht="18.75" x14ac:dyDescent="0.2">
      <c r="A11" s="43" t="s">
        <v>75</v>
      </c>
      <c r="C11" s="16">
        <v>0</v>
      </c>
      <c r="E11" s="16">
        <v>0</v>
      </c>
      <c r="G11" s="16">
        <v>0</v>
      </c>
      <c r="I11" s="16">
        <v>0</v>
      </c>
      <c r="K11" s="48">
        <v>1000000</v>
      </c>
      <c r="L11" s="46"/>
      <c r="M11" s="49">
        <v>7382488831</v>
      </c>
      <c r="N11" s="46"/>
      <c r="O11" s="49">
        <v>6975658100</v>
      </c>
      <c r="P11" s="46"/>
      <c r="Q11" s="125">
        <f t="shared" si="0"/>
        <v>406830731</v>
      </c>
      <c r="R11" s="125"/>
    </row>
    <row r="12" spans="1:18" ht="18.75" x14ac:dyDescent="0.2">
      <c r="A12" s="43" t="s">
        <v>22</v>
      </c>
      <c r="C12" s="16">
        <v>0</v>
      </c>
      <c r="E12" s="16">
        <v>0</v>
      </c>
      <c r="G12" s="16">
        <v>0</v>
      </c>
      <c r="I12" s="16">
        <v>0</v>
      </c>
      <c r="K12" s="48">
        <v>18000000</v>
      </c>
      <c r="L12" s="46"/>
      <c r="M12" s="49">
        <v>26183667641</v>
      </c>
      <c r="N12" s="46"/>
      <c r="O12" s="49">
        <v>26380490174</v>
      </c>
      <c r="P12" s="46"/>
      <c r="Q12" s="125">
        <f t="shared" si="0"/>
        <v>-196822533</v>
      </c>
      <c r="R12" s="125"/>
    </row>
    <row r="13" spans="1:18" ht="18.75" x14ac:dyDescent="0.2">
      <c r="A13" s="43" t="s">
        <v>21</v>
      </c>
      <c r="C13" s="16">
        <v>0</v>
      </c>
      <c r="E13" s="16">
        <v>0</v>
      </c>
      <c r="G13" s="16">
        <v>0</v>
      </c>
      <c r="I13" s="16">
        <v>0</v>
      </c>
      <c r="K13" s="48">
        <v>25709479</v>
      </c>
      <c r="L13" s="46"/>
      <c r="M13" s="49">
        <v>15728938920</v>
      </c>
      <c r="N13" s="46"/>
      <c r="O13" s="49">
        <v>17015666710</v>
      </c>
      <c r="P13" s="46"/>
      <c r="Q13" s="125">
        <f t="shared" si="0"/>
        <v>-1286727790</v>
      </c>
      <c r="R13" s="125"/>
    </row>
    <row r="14" spans="1:18" ht="18.75" x14ac:dyDescent="0.2">
      <c r="A14" s="43" t="s">
        <v>49</v>
      </c>
      <c r="C14" s="16">
        <v>0</v>
      </c>
      <c r="E14" s="16">
        <v>0</v>
      </c>
      <c r="G14" s="16">
        <v>0</v>
      </c>
      <c r="I14" s="16">
        <v>0</v>
      </c>
      <c r="K14" s="48">
        <v>250000</v>
      </c>
      <c r="L14" s="46"/>
      <c r="M14" s="49">
        <v>3336507889</v>
      </c>
      <c r="N14" s="46"/>
      <c r="O14" s="49">
        <v>3316662470</v>
      </c>
      <c r="P14" s="46"/>
      <c r="Q14" s="125">
        <f t="shared" si="0"/>
        <v>19845419</v>
      </c>
      <c r="R14" s="125"/>
    </row>
    <row r="15" spans="1:18" ht="18.75" x14ac:dyDescent="0.2">
      <c r="A15" s="43" t="s">
        <v>107</v>
      </c>
      <c r="C15" s="16">
        <v>0</v>
      </c>
      <c r="E15" s="16">
        <v>0</v>
      </c>
      <c r="G15" s="16">
        <v>0</v>
      </c>
      <c r="I15" s="16">
        <v>0</v>
      </c>
      <c r="K15" s="48">
        <v>4400000</v>
      </c>
      <c r="L15" s="46"/>
      <c r="M15" s="49">
        <v>19655678121</v>
      </c>
      <c r="N15" s="46"/>
      <c r="O15" s="49">
        <v>19226282657</v>
      </c>
      <c r="P15" s="46"/>
      <c r="Q15" s="125">
        <f t="shared" si="0"/>
        <v>429395464</v>
      </c>
      <c r="R15" s="125"/>
    </row>
    <row r="16" spans="1:18" ht="18.75" x14ac:dyDescent="0.2">
      <c r="A16" s="43" t="s">
        <v>28</v>
      </c>
      <c r="C16" s="16">
        <v>0</v>
      </c>
      <c r="E16" s="16">
        <v>0</v>
      </c>
      <c r="G16" s="16">
        <v>0</v>
      </c>
      <c r="I16" s="16">
        <v>0</v>
      </c>
      <c r="K16" s="48">
        <v>800000</v>
      </c>
      <c r="L16" s="46"/>
      <c r="M16" s="49">
        <v>7207849331</v>
      </c>
      <c r="N16" s="46"/>
      <c r="O16" s="49">
        <v>5598875746</v>
      </c>
      <c r="P16" s="46"/>
      <c r="Q16" s="125">
        <f t="shared" si="0"/>
        <v>1608973585</v>
      </c>
      <c r="R16" s="125"/>
    </row>
    <row r="17" spans="1:18" ht="18.75" x14ac:dyDescent="0.2">
      <c r="A17" s="43" t="s">
        <v>63</v>
      </c>
      <c r="C17" s="16">
        <v>0</v>
      </c>
      <c r="E17" s="16">
        <v>0</v>
      </c>
      <c r="G17" s="16">
        <v>0</v>
      </c>
      <c r="I17" s="16">
        <v>0</v>
      </c>
      <c r="K17" s="48">
        <v>1256500</v>
      </c>
      <c r="L17" s="46"/>
      <c r="M17" s="49">
        <v>9644011038</v>
      </c>
      <c r="N17" s="46"/>
      <c r="O17" s="49">
        <v>7911683326</v>
      </c>
      <c r="P17" s="46"/>
      <c r="Q17" s="125">
        <f t="shared" si="0"/>
        <v>1732327712</v>
      </c>
      <c r="R17" s="125"/>
    </row>
    <row r="18" spans="1:18" ht="18.75" x14ac:dyDescent="0.2">
      <c r="A18" s="43" t="s">
        <v>60</v>
      </c>
      <c r="C18" s="16">
        <v>0</v>
      </c>
      <c r="E18" s="16">
        <v>0</v>
      </c>
      <c r="G18" s="16">
        <v>0</v>
      </c>
      <c r="I18" s="16">
        <v>0</v>
      </c>
      <c r="K18" s="48">
        <v>425000</v>
      </c>
      <c r="L18" s="46"/>
      <c r="M18" s="49">
        <v>5419034725</v>
      </c>
      <c r="N18" s="46"/>
      <c r="O18" s="49">
        <v>3591290645</v>
      </c>
      <c r="P18" s="46"/>
      <c r="Q18" s="125">
        <f t="shared" si="0"/>
        <v>1827744080</v>
      </c>
      <c r="R18" s="125"/>
    </row>
    <row r="19" spans="1:18" ht="18.75" x14ac:dyDescent="0.2">
      <c r="A19" s="43" t="s">
        <v>104</v>
      </c>
      <c r="C19" s="16">
        <v>0</v>
      </c>
      <c r="E19" s="16">
        <v>0</v>
      </c>
      <c r="G19" s="16">
        <v>0</v>
      </c>
      <c r="I19" s="16">
        <v>0</v>
      </c>
      <c r="K19" s="48">
        <v>50000</v>
      </c>
      <c r="L19" s="46"/>
      <c r="M19" s="49">
        <v>1574849525</v>
      </c>
      <c r="N19" s="46"/>
      <c r="O19" s="49">
        <v>1706704400</v>
      </c>
      <c r="P19" s="46"/>
      <c r="Q19" s="125">
        <f t="shared" si="0"/>
        <v>-131854875</v>
      </c>
      <c r="R19" s="125"/>
    </row>
    <row r="20" spans="1:18" ht="18.75" x14ac:dyDescent="0.2">
      <c r="A20" s="43" t="s">
        <v>54</v>
      </c>
      <c r="C20" s="16">
        <v>0</v>
      </c>
      <c r="E20" s="16">
        <v>0</v>
      </c>
      <c r="G20" s="16">
        <v>0</v>
      </c>
      <c r="I20" s="16">
        <v>0</v>
      </c>
      <c r="K20" s="48">
        <v>2039294</v>
      </c>
      <c r="L20" s="46"/>
      <c r="M20" s="49">
        <v>5126305361</v>
      </c>
      <c r="N20" s="46"/>
      <c r="O20" s="49">
        <v>6017978997</v>
      </c>
      <c r="P20" s="46"/>
      <c r="Q20" s="125">
        <f t="shared" si="0"/>
        <v>-891673636</v>
      </c>
      <c r="R20" s="125"/>
    </row>
    <row r="21" spans="1:18" ht="18.75" x14ac:dyDescent="0.2">
      <c r="A21" s="43" t="s">
        <v>105</v>
      </c>
      <c r="C21" s="16">
        <v>0</v>
      </c>
      <c r="E21" s="16">
        <v>0</v>
      </c>
      <c r="G21" s="16">
        <v>0</v>
      </c>
      <c r="I21" s="16">
        <v>0</v>
      </c>
      <c r="K21" s="48">
        <v>15000</v>
      </c>
      <c r="L21" s="46"/>
      <c r="M21" s="49">
        <v>572879203</v>
      </c>
      <c r="N21" s="46"/>
      <c r="O21" s="49">
        <v>472997299</v>
      </c>
      <c r="P21" s="46"/>
      <c r="Q21" s="125">
        <f t="shared" si="0"/>
        <v>99881904</v>
      </c>
      <c r="R21" s="125"/>
    </row>
    <row r="22" spans="1:18" ht="18.75" x14ac:dyDescent="0.2">
      <c r="A22" s="43" t="s">
        <v>106</v>
      </c>
      <c r="C22" s="16">
        <v>0</v>
      </c>
      <c r="E22" s="16">
        <v>0</v>
      </c>
      <c r="G22" s="16">
        <v>0</v>
      </c>
      <c r="I22" s="16">
        <v>0</v>
      </c>
      <c r="K22" s="48">
        <v>1440000</v>
      </c>
      <c r="L22" s="46"/>
      <c r="M22" s="49">
        <v>8020531876</v>
      </c>
      <c r="N22" s="46"/>
      <c r="O22" s="49">
        <v>7687314144</v>
      </c>
      <c r="P22" s="46"/>
      <c r="Q22" s="125">
        <f t="shared" si="0"/>
        <v>333217732</v>
      </c>
      <c r="R22" s="125"/>
    </row>
    <row r="23" spans="1:18" ht="18.75" x14ac:dyDescent="0.2">
      <c r="A23" s="43" t="s">
        <v>20</v>
      </c>
      <c r="C23" s="16">
        <v>0</v>
      </c>
      <c r="E23" s="16">
        <v>0</v>
      </c>
      <c r="G23" s="16">
        <v>0</v>
      </c>
      <c r="I23" s="16">
        <v>0</v>
      </c>
      <c r="K23" s="48">
        <v>169195</v>
      </c>
      <c r="L23" s="46"/>
      <c r="M23" s="49">
        <v>2993427439</v>
      </c>
      <c r="N23" s="46"/>
      <c r="O23" s="49">
        <v>2939703503</v>
      </c>
      <c r="P23" s="46"/>
      <c r="Q23" s="125">
        <f t="shared" si="0"/>
        <v>53723936</v>
      </c>
      <c r="R23" s="125"/>
    </row>
    <row r="24" spans="1:18" ht="18.75" x14ac:dyDescent="0.2">
      <c r="A24" s="43" t="s">
        <v>74</v>
      </c>
      <c r="C24" s="16">
        <v>0</v>
      </c>
      <c r="E24" s="16">
        <v>0</v>
      </c>
      <c r="G24" s="16">
        <v>0</v>
      </c>
      <c r="I24" s="16">
        <v>0</v>
      </c>
      <c r="K24" s="48">
        <v>982565</v>
      </c>
      <c r="L24" s="46"/>
      <c r="M24" s="49">
        <v>7291329132</v>
      </c>
      <c r="N24" s="46"/>
      <c r="O24" s="49">
        <v>7224525950</v>
      </c>
      <c r="P24" s="46"/>
      <c r="Q24" s="125">
        <f t="shared" si="0"/>
        <v>66803182</v>
      </c>
      <c r="R24" s="125"/>
    </row>
    <row r="25" spans="1:18" ht="18.75" x14ac:dyDescent="0.2">
      <c r="A25" s="43" t="s">
        <v>71</v>
      </c>
      <c r="C25" s="16">
        <v>0</v>
      </c>
      <c r="E25" s="16">
        <v>0</v>
      </c>
      <c r="G25" s="16">
        <v>0</v>
      </c>
      <c r="I25" s="16">
        <v>0</v>
      </c>
      <c r="K25" s="48">
        <v>1228501</v>
      </c>
      <c r="L25" s="46"/>
      <c r="M25" s="49">
        <v>10236366687</v>
      </c>
      <c r="N25" s="46"/>
      <c r="O25" s="49">
        <v>12567938311</v>
      </c>
      <c r="P25" s="46"/>
      <c r="Q25" s="125">
        <f t="shared" si="0"/>
        <v>-2331571624</v>
      </c>
      <c r="R25" s="125"/>
    </row>
    <row r="26" spans="1:18" ht="18.75" x14ac:dyDescent="0.2">
      <c r="A26" s="43" t="s">
        <v>114</v>
      </c>
      <c r="C26" s="16">
        <v>0</v>
      </c>
      <c r="E26" s="16">
        <v>0</v>
      </c>
      <c r="G26" s="16">
        <v>0</v>
      </c>
      <c r="I26" s="16">
        <v>0</v>
      </c>
      <c r="K26" s="48">
        <v>600000</v>
      </c>
      <c r="L26" s="46"/>
      <c r="M26" s="49">
        <v>10986739326</v>
      </c>
      <c r="N26" s="46"/>
      <c r="O26" s="49">
        <v>11561930040</v>
      </c>
      <c r="P26" s="46"/>
      <c r="Q26" s="125">
        <f t="shared" si="0"/>
        <v>-575190714</v>
      </c>
      <c r="R26" s="125"/>
    </row>
    <row r="27" spans="1:18" ht="18.75" x14ac:dyDescent="0.2">
      <c r="A27" s="43" t="s">
        <v>72</v>
      </c>
      <c r="C27" s="16">
        <v>0</v>
      </c>
      <c r="E27" s="16">
        <v>0</v>
      </c>
      <c r="G27" s="16">
        <v>0</v>
      </c>
      <c r="I27" s="16">
        <v>0</v>
      </c>
      <c r="K27" s="48">
        <v>6600000</v>
      </c>
      <c r="L27" s="46"/>
      <c r="M27" s="49">
        <v>10039589743</v>
      </c>
      <c r="N27" s="46"/>
      <c r="O27" s="49">
        <v>10871310026</v>
      </c>
      <c r="P27" s="46"/>
      <c r="Q27" s="125">
        <f t="shared" si="0"/>
        <v>-831720283</v>
      </c>
      <c r="R27" s="125"/>
    </row>
    <row r="28" spans="1:18" ht="18.75" x14ac:dyDescent="0.2">
      <c r="A28" s="43" t="s">
        <v>113</v>
      </c>
      <c r="C28" s="16">
        <v>0</v>
      </c>
      <c r="E28" s="16">
        <v>0</v>
      </c>
      <c r="G28" s="16">
        <v>0</v>
      </c>
      <c r="I28" s="16">
        <v>0</v>
      </c>
      <c r="K28" s="48">
        <v>633</v>
      </c>
      <c r="L28" s="46"/>
      <c r="M28" s="49">
        <v>41819351</v>
      </c>
      <c r="N28" s="46"/>
      <c r="O28" s="49">
        <v>37246739</v>
      </c>
      <c r="P28" s="46"/>
      <c r="Q28" s="125">
        <f t="shared" si="0"/>
        <v>4572612</v>
      </c>
      <c r="R28" s="125"/>
    </row>
    <row r="29" spans="1:18" ht="18.75" x14ac:dyDescent="0.2">
      <c r="A29" s="43" t="s">
        <v>47</v>
      </c>
      <c r="C29" s="16">
        <v>0</v>
      </c>
      <c r="E29" s="16">
        <v>0</v>
      </c>
      <c r="G29" s="16">
        <v>0</v>
      </c>
      <c r="I29" s="16">
        <v>0</v>
      </c>
      <c r="K29" s="48">
        <v>178052</v>
      </c>
      <c r="L29" s="46"/>
      <c r="M29" s="49">
        <v>6339535057</v>
      </c>
      <c r="N29" s="46"/>
      <c r="O29" s="49">
        <v>6777278237</v>
      </c>
      <c r="P29" s="46"/>
      <c r="Q29" s="125">
        <f t="shared" si="0"/>
        <v>-437743180</v>
      </c>
      <c r="R29" s="125"/>
    </row>
    <row r="30" spans="1:18" ht="18.75" x14ac:dyDescent="0.2">
      <c r="A30" s="43" t="s">
        <v>50</v>
      </c>
      <c r="C30" s="16">
        <v>0</v>
      </c>
      <c r="E30" s="16">
        <v>0</v>
      </c>
      <c r="G30" s="16">
        <v>0</v>
      </c>
      <c r="I30" s="16">
        <v>0</v>
      </c>
      <c r="K30" s="48">
        <v>44172</v>
      </c>
      <c r="L30" s="46"/>
      <c r="M30" s="49">
        <v>6173533064</v>
      </c>
      <c r="N30" s="46"/>
      <c r="O30" s="49">
        <v>6070092917</v>
      </c>
      <c r="P30" s="46"/>
      <c r="Q30" s="125">
        <f t="shared" si="0"/>
        <v>103440147</v>
      </c>
      <c r="R30" s="125"/>
    </row>
    <row r="31" spans="1:18" ht="18.75" x14ac:dyDescent="0.2">
      <c r="A31" s="43" t="s">
        <v>27</v>
      </c>
      <c r="C31" s="16">
        <v>0</v>
      </c>
      <c r="E31" s="16">
        <v>0</v>
      </c>
      <c r="G31" s="16">
        <v>0</v>
      </c>
      <c r="I31" s="16">
        <v>0</v>
      </c>
      <c r="K31" s="48">
        <v>1000000</v>
      </c>
      <c r="L31" s="46"/>
      <c r="M31" s="49">
        <v>7966511560</v>
      </c>
      <c r="N31" s="46"/>
      <c r="O31" s="49">
        <v>6531494490</v>
      </c>
      <c r="P31" s="46"/>
      <c r="Q31" s="125">
        <f t="shared" si="0"/>
        <v>1435017070</v>
      </c>
      <c r="R31" s="125"/>
    </row>
    <row r="32" spans="1:18" ht="18.75" x14ac:dyDescent="0.2">
      <c r="A32" s="43" t="s">
        <v>116</v>
      </c>
      <c r="C32" s="16">
        <v>0</v>
      </c>
      <c r="E32" s="16">
        <v>0</v>
      </c>
      <c r="G32" s="16">
        <v>0</v>
      </c>
      <c r="I32" s="16">
        <v>0</v>
      </c>
      <c r="K32" s="48">
        <v>400000</v>
      </c>
      <c r="L32" s="46"/>
      <c r="M32" s="49">
        <v>2229766828</v>
      </c>
      <c r="N32" s="46"/>
      <c r="O32" s="49">
        <v>2381448000</v>
      </c>
      <c r="P32" s="46"/>
      <c r="Q32" s="125">
        <f t="shared" si="0"/>
        <v>-151681172</v>
      </c>
      <c r="R32" s="125"/>
    </row>
    <row r="33" spans="1:18" ht="18.75" x14ac:dyDescent="0.2">
      <c r="A33" s="43" t="s">
        <v>69</v>
      </c>
      <c r="C33" s="16">
        <v>0</v>
      </c>
      <c r="E33" s="16">
        <v>0</v>
      </c>
      <c r="G33" s="16">
        <v>0</v>
      </c>
      <c r="I33" s="16">
        <v>0</v>
      </c>
      <c r="K33" s="48">
        <v>257500</v>
      </c>
      <c r="L33" s="46"/>
      <c r="M33" s="49">
        <v>5168183150</v>
      </c>
      <c r="N33" s="46"/>
      <c r="O33" s="49">
        <v>5176622893</v>
      </c>
      <c r="P33" s="46"/>
      <c r="Q33" s="125">
        <f>M33-O33</f>
        <v>-8439743</v>
      </c>
      <c r="R33" s="125"/>
    </row>
    <row r="34" spans="1:18" ht="18.75" x14ac:dyDescent="0.2">
      <c r="A34" s="43" t="s">
        <v>117</v>
      </c>
      <c r="C34" s="16">
        <v>0</v>
      </c>
      <c r="E34" s="16">
        <v>0</v>
      </c>
      <c r="G34" s="16">
        <v>0</v>
      </c>
      <c r="I34" s="16">
        <v>0</v>
      </c>
      <c r="K34" s="48">
        <v>1750000</v>
      </c>
      <c r="L34" s="46"/>
      <c r="M34" s="49">
        <v>6508800489</v>
      </c>
      <c r="N34" s="46"/>
      <c r="O34" s="49">
        <v>6534346017</v>
      </c>
      <c r="P34" s="46"/>
      <c r="Q34" s="125">
        <f t="shared" si="0"/>
        <v>-25545528</v>
      </c>
      <c r="R34" s="125"/>
    </row>
    <row r="35" spans="1:18" ht="18.75" x14ac:dyDescent="0.2">
      <c r="A35" s="43" t="s">
        <v>48</v>
      </c>
      <c r="C35" s="16">
        <v>0</v>
      </c>
      <c r="E35" s="16">
        <v>0</v>
      </c>
      <c r="G35" s="16">
        <v>0</v>
      </c>
      <c r="I35" s="16">
        <v>0</v>
      </c>
      <c r="K35" s="48">
        <v>688896</v>
      </c>
      <c r="L35" s="46"/>
      <c r="M35" s="49">
        <v>23268750235</v>
      </c>
      <c r="N35" s="46"/>
      <c r="O35" s="49">
        <v>21532481265</v>
      </c>
      <c r="P35" s="46"/>
      <c r="Q35" s="125">
        <f t="shared" si="0"/>
        <v>1736268970</v>
      </c>
      <c r="R35" s="125"/>
    </row>
    <row r="36" spans="1:18" ht="18.75" x14ac:dyDescent="0.2">
      <c r="A36" s="43" t="s">
        <v>108</v>
      </c>
      <c r="C36" s="16">
        <v>0</v>
      </c>
      <c r="E36" s="16">
        <v>0</v>
      </c>
      <c r="G36" s="16">
        <v>0</v>
      </c>
      <c r="I36" s="16">
        <v>0</v>
      </c>
      <c r="K36" s="48">
        <v>13404</v>
      </c>
      <c r="L36" s="46"/>
      <c r="M36" s="49">
        <v>846569644</v>
      </c>
      <c r="N36" s="46"/>
      <c r="O36" s="49">
        <v>605167612</v>
      </c>
      <c r="P36" s="46"/>
      <c r="Q36" s="125">
        <f t="shared" si="0"/>
        <v>241402032</v>
      </c>
      <c r="R36" s="125"/>
    </row>
    <row r="37" spans="1:18" ht="18.75" x14ac:dyDescent="0.2">
      <c r="A37" s="43" t="s">
        <v>64</v>
      </c>
      <c r="C37" s="16">
        <v>0</v>
      </c>
      <c r="E37" s="16">
        <v>0</v>
      </c>
      <c r="G37" s="16">
        <v>0</v>
      </c>
      <c r="I37" s="16">
        <v>0</v>
      </c>
      <c r="K37" s="48">
        <v>200000</v>
      </c>
      <c r="L37" s="46"/>
      <c r="M37" s="49">
        <v>2802170494</v>
      </c>
      <c r="N37" s="46"/>
      <c r="O37" s="49">
        <v>2324186262</v>
      </c>
      <c r="P37" s="46"/>
      <c r="Q37" s="125">
        <f t="shared" si="0"/>
        <v>477984232</v>
      </c>
      <c r="R37" s="125"/>
    </row>
    <row r="38" spans="1:18" ht="18.75" x14ac:dyDescent="0.2">
      <c r="A38" s="43" t="s">
        <v>109</v>
      </c>
      <c r="C38" s="16">
        <v>0</v>
      </c>
      <c r="E38" s="16">
        <v>0</v>
      </c>
      <c r="G38" s="16">
        <v>0</v>
      </c>
      <c r="I38" s="16">
        <v>0</v>
      </c>
      <c r="K38" s="48">
        <v>200000</v>
      </c>
      <c r="L38" s="46"/>
      <c r="M38" s="49">
        <v>2929984988</v>
      </c>
      <c r="N38" s="46"/>
      <c r="O38" s="49">
        <v>2820031340</v>
      </c>
      <c r="P38" s="46"/>
      <c r="Q38" s="125">
        <f>M38-O38</f>
        <v>109953648</v>
      </c>
      <c r="R38" s="125"/>
    </row>
    <row r="39" spans="1:18" ht="18.75" x14ac:dyDescent="0.2">
      <c r="A39" s="43" t="s">
        <v>110</v>
      </c>
      <c r="C39" s="16">
        <v>0</v>
      </c>
      <c r="E39" s="16">
        <v>0</v>
      </c>
      <c r="G39" s="16">
        <v>0</v>
      </c>
      <c r="I39" s="16">
        <v>0</v>
      </c>
      <c r="K39" s="48">
        <v>200000</v>
      </c>
      <c r="L39" s="46"/>
      <c r="M39" s="49">
        <v>11867549219</v>
      </c>
      <c r="N39" s="46"/>
      <c r="O39" s="49">
        <v>9276646631</v>
      </c>
      <c r="P39" s="46"/>
      <c r="Q39" s="125">
        <f t="shared" si="0"/>
        <v>2590902588</v>
      </c>
      <c r="R39" s="125"/>
    </row>
    <row r="40" spans="1:18" ht="18.75" x14ac:dyDescent="0.2">
      <c r="A40" s="43" t="s">
        <v>23</v>
      </c>
      <c r="C40" s="16">
        <v>0</v>
      </c>
      <c r="E40" s="16">
        <v>0</v>
      </c>
      <c r="G40" s="16">
        <v>0</v>
      </c>
      <c r="I40" s="16">
        <v>0</v>
      </c>
      <c r="K40" s="48">
        <v>1</v>
      </c>
      <c r="L40" s="46"/>
      <c r="M40" s="49">
        <v>1</v>
      </c>
      <c r="N40" s="46"/>
      <c r="O40" s="49">
        <v>2061</v>
      </c>
      <c r="P40" s="46"/>
      <c r="Q40" s="125">
        <f t="shared" si="0"/>
        <v>-2060</v>
      </c>
      <c r="R40" s="125"/>
    </row>
    <row r="41" spans="1:18" ht="18.75" x14ac:dyDescent="0.2">
      <c r="A41" s="43" t="s">
        <v>111</v>
      </c>
      <c r="C41" s="16">
        <v>0</v>
      </c>
      <c r="E41" s="16">
        <v>0</v>
      </c>
      <c r="G41" s="16">
        <v>0</v>
      </c>
      <c r="I41" s="16">
        <v>0</v>
      </c>
      <c r="K41" s="48">
        <v>2500000</v>
      </c>
      <c r="L41" s="46"/>
      <c r="M41" s="49">
        <v>12176410074</v>
      </c>
      <c r="N41" s="46"/>
      <c r="O41" s="49">
        <v>11101997033</v>
      </c>
      <c r="P41" s="46"/>
      <c r="Q41" s="125">
        <f t="shared" si="0"/>
        <v>1074413041</v>
      </c>
      <c r="R41" s="125"/>
    </row>
    <row r="42" spans="1:18" ht="18.75" x14ac:dyDescent="0.2">
      <c r="A42" s="43" t="s">
        <v>112</v>
      </c>
      <c r="C42" s="16">
        <v>0</v>
      </c>
      <c r="E42" s="16">
        <v>0</v>
      </c>
      <c r="G42" s="16">
        <v>0</v>
      </c>
      <c r="I42" s="16">
        <v>0</v>
      </c>
      <c r="K42" s="48">
        <v>50000</v>
      </c>
      <c r="L42" s="46"/>
      <c r="M42" s="49">
        <v>28584333070</v>
      </c>
      <c r="N42" s="46"/>
      <c r="O42" s="49">
        <v>19595347960</v>
      </c>
      <c r="P42" s="46"/>
      <c r="Q42" s="125">
        <f t="shared" si="0"/>
        <v>8988985110</v>
      </c>
      <c r="R42" s="125"/>
    </row>
    <row r="43" spans="1:18" ht="18.75" x14ac:dyDescent="0.2">
      <c r="A43" s="42" t="s">
        <v>34</v>
      </c>
      <c r="C43" s="17">
        <v>0</v>
      </c>
      <c r="E43" s="17">
        <v>0</v>
      </c>
      <c r="G43" s="17">
        <v>0</v>
      </c>
      <c r="I43" s="17">
        <v>0</v>
      </c>
      <c r="K43" s="54">
        <v>1000000</v>
      </c>
      <c r="L43" s="46"/>
      <c r="M43" s="51">
        <v>9821517796</v>
      </c>
      <c r="N43" s="46"/>
      <c r="O43" s="51">
        <v>8047309749</v>
      </c>
      <c r="P43" s="46"/>
      <c r="Q43" s="125">
        <f t="shared" si="0"/>
        <v>1774208047</v>
      </c>
      <c r="R43" s="125"/>
    </row>
    <row r="44" spans="1:18" s="26" customFormat="1" ht="21" x14ac:dyDescent="0.2">
      <c r="A44" s="32"/>
      <c r="B44" s="28"/>
      <c r="C44" s="18"/>
      <c r="D44" s="29"/>
      <c r="E44" s="18"/>
      <c r="F44" s="29"/>
      <c r="G44" s="18"/>
      <c r="H44" s="29"/>
      <c r="I44" s="18"/>
      <c r="J44" s="29"/>
      <c r="K44" s="55"/>
      <c r="L44" s="52"/>
      <c r="M44" s="53">
        <f>SUM(M8:M43)</f>
        <v>285234152583</v>
      </c>
      <c r="N44" s="52"/>
      <c r="O44" s="53">
        <f>SUM(O8:O43)</f>
        <v>266193627117</v>
      </c>
      <c r="P44" s="52"/>
      <c r="Q44" s="126">
        <f>SUM(Q8:R43)</f>
        <v>19040525466</v>
      </c>
      <c r="R44" s="126"/>
    </row>
    <row r="46" spans="1:18" x14ac:dyDescent="0.2">
      <c r="O46" s="93"/>
      <c r="P46" s="93"/>
      <c r="Q46" s="93"/>
    </row>
    <row r="47" spans="1:18" x14ac:dyDescent="0.2">
      <c r="M47" s="93"/>
      <c r="N47" s="93"/>
      <c r="O47" s="93"/>
      <c r="P47" s="93"/>
      <c r="Q47" s="93"/>
    </row>
    <row r="48" spans="1:18" x14ac:dyDescent="0.2">
      <c r="M48" s="93"/>
      <c r="N48" s="93"/>
      <c r="O48" s="93"/>
      <c r="P48" s="93"/>
      <c r="Q48" s="93"/>
    </row>
    <row r="49" spans="13:17" x14ac:dyDescent="0.2">
      <c r="M49" s="93"/>
      <c r="N49" s="93"/>
      <c r="O49" s="93"/>
      <c r="P49" s="93"/>
      <c r="Q49" s="59"/>
    </row>
    <row r="50" spans="13:17" x14ac:dyDescent="0.2">
      <c r="M50" s="93"/>
      <c r="N50" s="93"/>
      <c r="O50" s="93"/>
      <c r="P50" s="93"/>
      <c r="Q50" s="60">
        <v>21262556380</v>
      </c>
    </row>
    <row r="51" spans="13:17" x14ac:dyDescent="0.2">
      <c r="M51" s="93"/>
      <c r="N51" s="93"/>
      <c r="O51" s="93"/>
      <c r="P51" s="93"/>
      <c r="Q51" s="59"/>
    </row>
    <row r="52" spans="13:17" x14ac:dyDescent="0.2">
      <c r="M52" s="93"/>
      <c r="N52" s="93"/>
      <c r="O52" s="93"/>
      <c r="P52" s="93"/>
      <c r="Q52" s="59"/>
    </row>
    <row r="53" spans="13:17" x14ac:dyDescent="0.2">
      <c r="M53" s="93"/>
      <c r="N53" s="93"/>
      <c r="O53" s="93"/>
      <c r="P53" s="93"/>
      <c r="Q53" s="60">
        <f>Q50-Q44</f>
        <v>2222030914</v>
      </c>
    </row>
    <row r="54" spans="13:17" x14ac:dyDescent="0.2">
      <c r="M54" s="93"/>
      <c r="N54" s="93"/>
      <c r="O54" s="93"/>
      <c r="P54" s="93"/>
      <c r="Q54" s="59"/>
    </row>
    <row r="55" spans="13:17" x14ac:dyDescent="0.2">
      <c r="M55" s="93"/>
      <c r="N55" s="93"/>
      <c r="O55" s="93"/>
      <c r="P55" s="93"/>
      <c r="Q55" s="59"/>
    </row>
    <row r="56" spans="13:17" x14ac:dyDescent="0.2">
      <c r="M56" s="93"/>
      <c r="N56" s="93"/>
      <c r="O56" s="93"/>
      <c r="P56" s="93"/>
      <c r="Q56" s="59"/>
    </row>
    <row r="57" spans="13:17" x14ac:dyDescent="0.2">
      <c r="M57" s="93"/>
      <c r="N57" s="93"/>
      <c r="O57" s="93"/>
      <c r="P57" s="93"/>
      <c r="Q57" s="60">
        <v>784749988</v>
      </c>
    </row>
    <row r="58" spans="13:17" x14ac:dyDescent="0.2">
      <c r="M58" s="93"/>
      <c r="N58" s="93"/>
      <c r="O58" s="93"/>
      <c r="P58" s="93"/>
      <c r="Q58" s="60">
        <v>1437280926</v>
      </c>
    </row>
    <row r="59" spans="13:17" x14ac:dyDescent="0.2">
      <c r="M59" s="93"/>
      <c r="N59" s="93"/>
      <c r="O59" s="93"/>
      <c r="P59" s="93"/>
      <c r="Q59" s="60">
        <f>SUM(Q57:Q58)</f>
        <v>2222030914</v>
      </c>
    </row>
    <row r="60" spans="13:17" x14ac:dyDescent="0.2">
      <c r="M60" s="93"/>
      <c r="N60" s="93"/>
      <c r="O60" s="93"/>
      <c r="P60" s="93"/>
      <c r="Q60" s="59"/>
    </row>
    <row r="61" spans="13:17" x14ac:dyDescent="0.2">
      <c r="Q61" s="60">
        <f>Q53-Q59</f>
        <v>0</v>
      </c>
    </row>
    <row r="62" spans="13:17" x14ac:dyDescent="0.2">
      <c r="Q62" s="59"/>
    </row>
    <row r="63" spans="13:17" x14ac:dyDescent="0.2">
      <c r="Q63" s="59"/>
    </row>
    <row r="64" spans="13:17" x14ac:dyDescent="0.2">
      <c r="Q64" s="59"/>
    </row>
    <row r="65" spans="17:17" x14ac:dyDescent="0.2">
      <c r="Q65" s="59"/>
    </row>
    <row r="66" spans="17:17" x14ac:dyDescent="0.2">
      <c r="Q66" s="93"/>
    </row>
    <row r="67" spans="17:17" x14ac:dyDescent="0.2">
      <c r="Q67" s="93"/>
    </row>
    <row r="68" spans="17:17" x14ac:dyDescent="0.2">
      <c r="Q68" s="93"/>
    </row>
  </sheetData>
  <mergeCells count="4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43:R43"/>
    <mergeCell ref="Q44:R44"/>
    <mergeCell ref="Q38:R38"/>
    <mergeCell ref="Q39:R39"/>
    <mergeCell ref="Q40:R40"/>
    <mergeCell ref="Q41:R41"/>
    <mergeCell ref="Q42:R42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2"/>
  <sheetViews>
    <sheetView rightToLeft="1" workbookViewId="0">
      <selection activeCell="I69" sqref="I69:U81"/>
    </sheetView>
  </sheetViews>
  <sheetFormatPr defaultRowHeight="12.75" x14ac:dyDescent="0.2"/>
  <cols>
    <col min="1" max="1" width="27.5703125" style="20" bestFit="1" customWidth="1"/>
    <col min="2" max="2" width="1.28515625" style="20" customWidth="1"/>
    <col min="3" max="3" width="14.140625" style="14" bestFit="1" customWidth="1"/>
    <col min="4" max="4" width="1.28515625" style="20" customWidth="1"/>
    <col min="5" max="5" width="18.5703125" style="20" bestFit="1" customWidth="1"/>
    <col min="6" max="6" width="1.28515625" style="20" customWidth="1"/>
    <col min="7" max="7" width="17.140625" style="20" bestFit="1" customWidth="1"/>
    <col min="8" max="8" width="1.28515625" style="20" customWidth="1"/>
    <col min="9" max="9" width="17.140625" style="20" customWidth="1"/>
    <col min="10" max="10" width="1.28515625" style="20" customWidth="1"/>
    <col min="11" max="11" width="14.140625" style="14" bestFit="1" customWidth="1"/>
    <col min="12" max="12" width="1.28515625" style="20" customWidth="1"/>
    <col min="13" max="13" width="18.5703125" style="20" bestFit="1" customWidth="1"/>
    <col min="14" max="14" width="1.28515625" style="20" customWidth="1"/>
    <col min="15" max="15" width="18" style="20" bestFit="1" customWidth="1"/>
    <col min="16" max="16" width="1.28515625" style="20" customWidth="1"/>
    <col min="17" max="17" width="17.85546875" style="20" customWidth="1"/>
    <col min="18" max="18" width="1.28515625" style="20" customWidth="1"/>
    <col min="19" max="19" width="0.28515625" style="20" customWidth="1"/>
    <col min="20" max="20" width="9.140625" style="20"/>
    <col min="21" max="21" width="14.42578125" style="20" bestFit="1" customWidth="1"/>
    <col min="22" max="16384" width="9.140625" style="20"/>
  </cols>
  <sheetData>
    <row r="1" spans="1:18" ht="25.5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8" ht="25.5" x14ac:dyDescent="0.2">
      <c r="A2" s="111" t="s">
        <v>81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18" ht="25.5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5" spans="1:18" ht="24" x14ac:dyDescent="0.2">
      <c r="A5" s="121" t="s">
        <v>144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1:18" ht="21" x14ac:dyDescent="0.2">
      <c r="A6" s="113"/>
      <c r="C6" s="119" t="s">
        <v>99</v>
      </c>
      <c r="D6" s="119"/>
      <c r="E6" s="119"/>
      <c r="F6" s="119"/>
      <c r="G6" s="119"/>
      <c r="H6" s="119"/>
      <c r="I6" s="113"/>
      <c r="K6" s="119" t="s">
        <v>100</v>
      </c>
      <c r="L6" s="119"/>
      <c r="M6" s="119"/>
      <c r="N6" s="119"/>
      <c r="O6" s="119"/>
      <c r="P6" s="119"/>
      <c r="Q6" s="113"/>
      <c r="R6" s="113"/>
    </row>
    <row r="7" spans="1:18" ht="42" x14ac:dyDescent="0.2">
      <c r="A7" s="113"/>
      <c r="C7" s="8" t="s">
        <v>12</v>
      </c>
      <c r="D7" s="21"/>
      <c r="E7" s="8" t="s">
        <v>14</v>
      </c>
      <c r="F7" s="21"/>
      <c r="G7" s="8" t="s">
        <v>142</v>
      </c>
      <c r="H7" s="21"/>
      <c r="I7" s="57" t="s">
        <v>145</v>
      </c>
      <c r="K7" s="8" t="s">
        <v>12</v>
      </c>
      <c r="L7" s="21"/>
      <c r="M7" s="8" t="s">
        <v>14</v>
      </c>
      <c r="N7" s="21"/>
      <c r="O7" s="8" t="s">
        <v>142</v>
      </c>
      <c r="P7" s="21"/>
      <c r="Q7" s="127" t="s">
        <v>145</v>
      </c>
      <c r="R7" s="127"/>
    </row>
    <row r="8" spans="1:18" ht="18.75" x14ac:dyDescent="0.2">
      <c r="A8" s="42" t="s">
        <v>67</v>
      </c>
      <c r="C8" s="45">
        <v>100000</v>
      </c>
      <c r="D8" s="46"/>
      <c r="E8" s="47">
        <v>1986524540</v>
      </c>
      <c r="F8" s="46"/>
      <c r="G8" s="47">
        <v>2033161230</v>
      </c>
      <c r="H8" s="46"/>
      <c r="I8" s="56">
        <f>E8-G8</f>
        <v>-46636690</v>
      </c>
      <c r="J8" s="46"/>
      <c r="K8" s="45">
        <v>100000</v>
      </c>
      <c r="L8" s="46"/>
      <c r="M8" s="47">
        <v>1986524540</v>
      </c>
      <c r="N8" s="46"/>
      <c r="O8" s="47">
        <v>2149711609</v>
      </c>
      <c r="P8" s="46"/>
      <c r="Q8" s="125">
        <f>M8-O8</f>
        <v>-163187069</v>
      </c>
      <c r="R8" s="125"/>
    </row>
    <row r="9" spans="1:18" ht="18.75" x14ac:dyDescent="0.2">
      <c r="A9" s="43" t="s">
        <v>28</v>
      </c>
      <c r="C9" s="48">
        <v>1000000</v>
      </c>
      <c r="D9" s="46"/>
      <c r="E9" s="49">
        <v>6876431100</v>
      </c>
      <c r="F9" s="46"/>
      <c r="G9" s="49">
        <v>7531329300</v>
      </c>
      <c r="H9" s="46"/>
      <c r="I9" s="56">
        <f t="shared" ref="I9:I65" si="0">E9-G9</f>
        <v>-654898200</v>
      </c>
      <c r="J9" s="46"/>
      <c r="K9" s="48">
        <v>1000000</v>
      </c>
      <c r="L9" s="46"/>
      <c r="M9" s="49">
        <v>6876431100</v>
      </c>
      <c r="N9" s="46"/>
      <c r="O9" s="49">
        <v>6998594683</v>
      </c>
      <c r="P9" s="46"/>
      <c r="Q9" s="125">
        <f t="shared" ref="Q9:Q65" si="1">M9-O9</f>
        <v>-122163583</v>
      </c>
      <c r="R9" s="125"/>
    </row>
    <row r="10" spans="1:18" ht="21.75" customHeight="1" x14ac:dyDescent="0.2">
      <c r="A10" s="43" t="s">
        <v>27</v>
      </c>
      <c r="C10" s="48">
        <v>3000000</v>
      </c>
      <c r="D10" s="46"/>
      <c r="E10" s="49">
        <v>18247845300</v>
      </c>
      <c r="F10" s="46"/>
      <c r="G10" s="49">
        <v>19021815900</v>
      </c>
      <c r="H10" s="46"/>
      <c r="I10" s="56">
        <f t="shared" si="0"/>
        <v>-773970600</v>
      </c>
      <c r="J10" s="46"/>
      <c r="K10" s="48">
        <v>3000000</v>
      </c>
      <c r="L10" s="46"/>
      <c r="M10" s="49">
        <v>18247845300</v>
      </c>
      <c r="N10" s="46"/>
      <c r="O10" s="49">
        <v>19594483430</v>
      </c>
      <c r="P10" s="46"/>
      <c r="Q10" s="125">
        <f t="shared" si="1"/>
        <v>-1346638130</v>
      </c>
      <c r="R10" s="125"/>
    </row>
    <row r="11" spans="1:18" ht="21.75" customHeight="1" x14ac:dyDescent="0.2">
      <c r="A11" s="43" t="s">
        <v>34</v>
      </c>
      <c r="C11" s="48">
        <v>3000000</v>
      </c>
      <c r="D11" s="46"/>
      <c r="E11" s="49">
        <v>23725175700</v>
      </c>
      <c r="F11" s="46"/>
      <c r="G11" s="49">
        <v>24022856700</v>
      </c>
      <c r="H11" s="46"/>
      <c r="I11" s="56">
        <f t="shared" si="0"/>
        <v>-297681000</v>
      </c>
      <c r="J11" s="46"/>
      <c r="K11" s="48">
        <v>3000000</v>
      </c>
      <c r="L11" s="46"/>
      <c r="M11" s="49">
        <v>23725175700</v>
      </c>
      <c r="N11" s="46"/>
      <c r="O11" s="49">
        <v>24141929051</v>
      </c>
      <c r="P11" s="46"/>
      <c r="Q11" s="125">
        <f t="shared" si="1"/>
        <v>-416753351</v>
      </c>
      <c r="R11" s="125"/>
    </row>
    <row r="12" spans="1:18" ht="21.75" customHeight="1" x14ac:dyDescent="0.2">
      <c r="A12" s="43" t="s">
        <v>61</v>
      </c>
      <c r="C12" s="48">
        <v>400000</v>
      </c>
      <c r="D12" s="46"/>
      <c r="E12" s="49">
        <v>1144682672</v>
      </c>
      <c r="F12" s="46"/>
      <c r="G12" s="49">
        <v>1156589912</v>
      </c>
      <c r="H12" s="46"/>
      <c r="I12" s="56">
        <f t="shared" si="0"/>
        <v>-11907240</v>
      </c>
      <c r="J12" s="46"/>
      <c r="K12" s="48">
        <v>400000</v>
      </c>
      <c r="L12" s="46"/>
      <c r="M12" s="49">
        <v>1144682672</v>
      </c>
      <c r="N12" s="46"/>
      <c r="O12" s="49">
        <v>1183544573</v>
      </c>
      <c r="P12" s="46"/>
      <c r="Q12" s="125">
        <f t="shared" si="1"/>
        <v>-38861901</v>
      </c>
      <c r="R12" s="125"/>
    </row>
    <row r="13" spans="1:18" ht="21.75" customHeight="1" x14ac:dyDescent="0.2">
      <c r="A13" s="43" t="s">
        <v>18</v>
      </c>
      <c r="C13" s="48">
        <v>2700000</v>
      </c>
      <c r="D13" s="46"/>
      <c r="E13" s="49">
        <v>19396893960</v>
      </c>
      <c r="F13" s="46"/>
      <c r="G13" s="49">
        <v>19236146220</v>
      </c>
      <c r="H13" s="46"/>
      <c r="I13" s="56">
        <f t="shared" si="0"/>
        <v>160747740</v>
      </c>
      <c r="J13" s="46"/>
      <c r="K13" s="48">
        <v>2700000</v>
      </c>
      <c r="L13" s="46"/>
      <c r="M13" s="49">
        <v>19396893960</v>
      </c>
      <c r="N13" s="46"/>
      <c r="O13" s="49">
        <v>19700528580</v>
      </c>
      <c r="P13" s="46"/>
      <c r="Q13" s="125">
        <f t="shared" si="1"/>
        <v>-303634620</v>
      </c>
      <c r="R13" s="125"/>
    </row>
    <row r="14" spans="1:18" ht="21.75" customHeight="1" x14ac:dyDescent="0.2">
      <c r="A14" s="43" t="s">
        <v>42</v>
      </c>
      <c r="C14" s="48">
        <v>562500</v>
      </c>
      <c r="D14" s="46"/>
      <c r="E14" s="49">
        <v>4638242081</v>
      </c>
      <c r="F14" s="46"/>
      <c r="G14" s="49">
        <v>4872665868</v>
      </c>
      <c r="H14" s="46"/>
      <c r="I14" s="56">
        <f t="shared" si="0"/>
        <v>-234423787</v>
      </c>
      <c r="J14" s="46"/>
      <c r="K14" s="48">
        <v>562500</v>
      </c>
      <c r="L14" s="46"/>
      <c r="M14" s="49">
        <v>4638242081</v>
      </c>
      <c r="N14" s="46"/>
      <c r="O14" s="49">
        <v>5575937231</v>
      </c>
      <c r="P14" s="46"/>
      <c r="Q14" s="125">
        <f t="shared" si="1"/>
        <v>-937695150</v>
      </c>
      <c r="R14" s="125"/>
    </row>
    <row r="15" spans="1:18" ht="21.75" customHeight="1" x14ac:dyDescent="0.2">
      <c r="A15" s="43" t="s">
        <v>30</v>
      </c>
      <c r="C15" s="48">
        <v>100000</v>
      </c>
      <c r="D15" s="46"/>
      <c r="E15" s="49">
        <v>6024071170</v>
      </c>
      <c r="F15" s="46"/>
      <c r="G15" s="49">
        <v>5960565890</v>
      </c>
      <c r="H15" s="46"/>
      <c r="I15" s="56">
        <f t="shared" si="0"/>
        <v>63505280</v>
      </c>
      <c r="J15" s="46"/>
      <c r="K15" s="48">
        <v>100000</v>
      </c>
      <c r="L15" s="46"/>
      <c r="M15" s="49">
        <v>6024071170</v>
      </c>
      <c r="N15" s="46"/>
      <c r="O15" s="49">
        <v>4467199540</v>
      </c>
      <c r="P15" s="46"/>
      <c r="Q15" s="125">
        <f t="shared" si="1"/>
        <v>1556871630</v>
      </c>
      <c r="R15" s="125"/>
    </row>
    <row r="16" spans="1:18" ht="21.75" customHeight="1" x14ac:dyDescent="0.2">
      <c r="A16" s="43" t="s">
        <v>75</v>
      </c>
      <c r="C16" s="48">
        <v>3000000</v>
      </c>
      <c r="D16" s="46"/>
      <c r="E16" s="49">
        <v>18694366800</v>
      </c>
      <c r="F16" s="46"/>
      <c r="G16" s="49">
        <v>20182771800</v>
      </c>
      <c r="H16" s="46"/>
      <c r="I16" s="56">
        <f t="shared" si="0"/>
        <v>-1488405000</v>
      </c>
      <c r="J16" s="46"/>
      <c r="K16" s="48">
        <v>3000000</v>
      </c>
      <c r="L16" s="46"/>
      <c r="M16" s="49">
        <v>18694366800</v>
      </c>
      <c r="N16" s="46"/>
      <c r="O16" s="49">
        <v>20926974300</v>
      </c>
      <c r="P16" s="46"/>
      <c r="Q16" s="125">
        <f t="shared" si="1"/>
        <v>-2232607500</v>
      </c>
      <c r="R16" s="125"/>
    </row>
    <row r="17" spans="1:21" ht="21.75" customHeight="1" x14ac:dyDescent="0.2">
      <c r="A17" s="43" t="s">
        <v>60</v>
      </c>
      <c r="C17" s="48">
        <v>375000</v>
      </c>
      <c r="D17" s="46"/>
      <c r="E17" s="49">
        <v>3639150225</v>
      </c>
      <c r="F17" s="46"/>
      <c r="G17" s="49">
        <v>4152649950</v>
      </c>
      <c r="H17" s="46"/>
      <c r="I17" s="56">
        <f t="shared" si="0"/>
        <v>-513499725</v>
      </c>
      <c r="J17" s="46"/>
      <c r="K17" s="48">
        <v>375000</v>
      </c>
      <c r="L17" s="46"/>
      <c r="M17" s="49">
        <v>3639150225</v>
      </c>
      <c r="N17" s="46"/>
      <c r="O17" s="49">
        <v>3168785864</v>
      </c>
      <c r="P17" s="46"/>
      <c r="Q17" s="125">
        <f t="shared" si="1"/>
        <v>470364361</v>
      </c>
      <c r="R17" s="125"/>
    </row>
    <row r="18" spans="1:21" ht="21.75" customHeight="1" x14ac:dyDescent="0.2">
      <c r="A18" s="43" t="s">
        <v>55</v>
      </c>
      <c r="C18" s="48">
        <v>3750000</v>
      </c>
      <c r="D18" s="46"/>
      <c r="E18" s="49">
        <v>13243083487</v>
      </c>
      <c r="F18" s="46"/>
      <c r="G18" s="49">
        <v>13842166500</v>
      </c>
      <c r="H18" s="46"/>
      <c r="I18" s="56">
        <f t="shared" si="0"/>
        <v>-599083013</v>
      </c>
      <c r="J18" s="46"/>
      <c r="K18" s="48">
        <v>3750000</v>
      </c>
      <c r="L18" s="46"/>
      <c r="M18" s="49">
        <v>13243083487</v>
      </c>
      <c r="N18" s="46"/>
      <c r="O18" s="49">
        <v>15870118312</v>
      </c>
      <c r="P18" s="46"/>
      <c r="Q18" s="125">
        <f t="shared" si="1"/>
        <v>-2627034825</v>
      </c>
      <c r="R18" s="125"/>
    </row>
    <row r="19" spans="1:21" ht="21.75" customHeight="1" x14ac:dyDescent="0.2">
      <c r="A19" s="43" t="s">
        <v>63</v>
      </c>
      <c r="C19" s="48">
        <v>1256500</v>
      </c>
      <c r="D19" s="46"/>
      <c r="E19" s="49">
        <v>7680209490</v>
      </c>
      <c r="F19" s="46"/>
      <c r="G19" s="49">
        <v>8178924392</v>
      </c>
      <c r="H19" s="46"/>
      <c r="I19" s="56">
        <f t="shared" si="0"/>
        <v>-498714902</v>
      </c>
      <c r="J19" s="46"/>
      <c r="K19" s="48">
        <v>1256500</v>
      </c>
      <c r="L19" s="46"/>
      <c r="M19" s="49">
        <v>7680209490</v>
      </c>
      <c r="N19" s="46"/>
      <c r="O19" s="49">
        <v>7911683326</v>
      </c>
      <c r="P19" s="46"/>
      <c r="Q19" s="125">
        <f t="shared" si="1"/>
        <v>-231473836</v>
      </c>
      <c r="R19" s="125"/>
    </row>
    <row r="20" spans="1:21" ht="21.75" customHeight="1" x14ac:dyDescent="0.2">
      <c r="A20" s="43" t="s">
        <v>29</v>
      </c>
      <c r="C20" s="48">
        <v>4000000</v>
      </c>
      <c r="D20" s="46"/>
      <c r="E20" s="49">
        <v>10891155520</v>
      </c>
      <c r="F20" s="46"/>
      <c r="G20" s="49">
        <v>11200743760</v>
      </c>
      <c r="H20" s="46"/>
      <c r="I20" s="56">
        <f t="shared" si="0"/>
        <v>-309588240</v>
      </c>
      <c r="J20" s="46"/>
      <c r="K20" s="48">
        <v>4000000</v>
      </c>
      <c r="L20" s="46"/>
      <c r="M20" s="49">
        <v>10891155520</v>
      </c>
      <c r="N20" s="46"/>
      <c r="O20" s="49">
        <v>12720901400</v>
      </c>
      <c r="P20" s="46"/>
      <c r="Q20" s="125">
        <f t="shared" si="1"/>
        <v>-1829745880</v>
      </c>
      <c r="R20" s="125"/>
    </row>
    <row r="21" spans="1:21" ht="21.75" customHeight="1" x14ac:dyDescent="0.2">
      <c r="A21" s="43" t="s">
        <v>53</v>
      </c>
      <c r="C21" s="48">
        <v>600000</v>
      </c>
      <c r="D21" s="46"/>
      <c r="E21" s="49">
        <v>9674632500</v>
      </c>
      <c r="F21" s="46"/>
      <c r="G21" s="49">
        <v>10156875720</v>
      </c>
      <c r="H21" s="46"/>
      <c r="I21" s="56">
        <f t="shared" si="0"/>
        <v>-482243220</v>
      </c>
      <c r="J21" s="46"/>
      <c r="K21" s="48">
        <v>600000</v>
      </c>
      <c r="L21" s="46"/>
      <c r="M21" s="49">
        <v>9674632500</v>
      </c>
      <c r="N21" s="46"/>
      <c r="O21" s="49">
        <v>11811982075</v>
      </c>
      <c r="P21" s="46"/>
      <c r="Q21" s="125">
        <f t="shared" si="1"/>
        <v>-2137349575</v>
      </c>
      <c r="R21" s="125"/>
    </row>
    <row r="22" spans="1:21" ht="21.75" customHeight="1" x14ac:dyDescent="0.2">
      <c r="A22" s="43" t="s">
        <v>36</v>
      </c>
      <c r="C22" s="48">
        <v>800000</v>
      </c>
      <c r="D22" s="46"/>
      <c r="E22" s="49">
        <v>15026936876</v>
      </c>
      <c r="F22" s="46"/>
      <c r="G22" s="49">
        <v>14931678960</v>
      </c>
      <c r="H22" s="46"/>
      <c r="I22" s="56">
        <f t="shared" si="0"/>
        <v>95257916</v>
      </c>
      <c r="J22" s="46"/>
      <c r="K22" s="48">
        <v>800000</v>
      </c>
      <c r="L22" s="46"/>
      <c r="M22" s="49">
        <v>15026936880</v>
      </c>
      <c r="N22" s="46"/>
      <c r="O22" s="49">
        <v>19082701183</v>
      </c>
      <c r="P22" s="46"/>
      <c r="Q22" s="125">
        <f t="shared" si="1"/>
        <v>-4055764303</v>
      </c>
      <c r="R22" s="125"/>
    </row>
    <row r="23" spans="1:21" ht="21.75" customHeight="1" x14ac:dyDescent="0.2">
      <c r="A23" s="43" t="s">
        <v>46</v>
      </c>
      <c r="C23" s="48">
        <v>1200000</v>
      </c>
      <c r="D23" s="46"/>
      <c r="E23" s="49">
        <v>9085224120</v>
      </c>
      <c r="F23" s="46"/>
      <c r="G23" s="49">
        <v>9037595160</v>
      </c>
      <c r="H23" s="46"/>
      <c r="I23" s="56">
        <f t="shared" si="0"/>
        <v>47628960</v>
      </c>
      <c r="J23" s="46"/>
      <c r="K23" s="48">
        <v>1200000</v>
      </c>
      <c r="L23" s="46"/>
      <c r="M23" s="49">
        <v>9085224120</v>
      </c>
      <c r="N23" s="46"/>
      <c r="O23" s="49">
        <v>10645072560</v>
      </c>
      <c r="P23" s="46"/>
      <c r="Q23" s="125">
        <f t="shared" si="1"/>
        <v>-1559848440</v>
      </c>
      <c r="R23" s="125"/>
    </row>
    <row r="24" spans="1:21" ht="21.75" customHeight="1" x14ac:dyDescent="0.2">
      <c r="A24" s="43" t="s">
        <v>50</v>
      </c>
      <c r="C24" s="48">
        <v>100000</v>
      </c>
      <c r="D24" s="46"/>
      <c r="E24" s="49">
        <f>12528401024-4</f>
        <v>12528401020</v>
      </c>
      <c r="F24" s="46"/>
      <c r="G24" s="49">
        <v>12499625190</v>
      </c>
      <c r="H24" s="46"/>
      <c r="I24" s="56">
        <f t="shared" si="0"/>
        <v>28775830</v>
      </c>
      <c r="J24" s="46"/>
      <c r="K24" s="48">
        <v>100000</v>
      </c>
      <c r="L24" s="46"/>
      <c r="M24" s="49">
        <v>12528401020</v>
      </c>
      <c r="N24" s="46"/>
      <c r="O24" s="49">
        <v>13741947243</v>
      </c>
      <c r="P24" s="46"/>
      <c r="Q24" s="125">
        <f t="shared" si="1"/>
        <v>-1213546223</v>
      </c>
      <c r="R24" s="125"/>
      <c r="U24" s="46"/>
    </row>
    <row r="25" spans="1:21" ht="21.75" customHeight="1" x14ac:dyDescent="0.2">
      <c r="A25" s="43" t="s">
        <v>58</v>
      </c>
      <c r="C25" s="48">
        <v>400000</v>
      </c>
      <c r="D25" s="46"/>
      <c r="E25" s="49">
        <v>1842446936</v>
      </c>
      <c r="F25" s="46"/>
      <c r="G25" s="49">
        <v>1894441884</v>
      </c>
      <c r="H25" s="46"/>
      <c r="I25" s="56">
        <f t="shared" si="0"/>
        <v>-51994948</v>
      </c>
      <c r="J25" s="46"/>
      <c r="K25" s="48">
        <v>400000</v>
      </c>
      <c r="L25" s="46"/>
      <c r="M25" s="49">
        <v>1842446936</v>
      </c>
      <c r="N25" s="46"/>
      <c r="O25" s="49">
        <v>1894194981</v>
      </c>
      <c r="P25" s="46"/>
      <c r="Q25" s="125">
        <f t="shared" si="1"/>
        <v>-51748045</v>
      </c>
      <c r="R25" s="125"/>
    </row>
    <row r="26" spans="1:21" ht="21.75" customHeight="1" x14ac:dyDescent="0.2">
      <c r="A26" s="43" t="s">
        <v>66</v>
      </c>
      <c r="C26" s="48">
        <v>3000000</v>
      </c>
      <c r="D26" s="46"/>
      <c r="E26" s="49">
        <v>23814480000</v>
      </c>
      <c r="F26" s="46"/>
      <c r="G26" s="49">
        <v>24350305800</v>
      </c>
      <c r="H26" s="46"/>
      <c r="I26" s="56">
        <f t="shared" si="0"/>
        <v>-535825800</v>
      </c>
      <c r="J26" s="46"/>
      <c r="K26" s="48">
        <v>3000000</v>
      </c>
      <c r="L26" s="46"/>
      <c r="M26" s="49">
        <v>23814480000</v>
      </c>
      <c r="N26" s="46"/>
      <c r="O26" s="49">
        <v>26255464200</v>
      </c>
      <c r="P26" s="46"/>
      <c r="Q26" s="125">
        <f t="shared" si="1"/>
        <v>-2440984200</v>
      </c>
      <c r="R26" s="125"/>
    </row>
    <row r="27" spans="1:21" ht="21.75" customHeight="1" x14ac:dyDescent="0.2">
      <c r="A27" s="43" t="s">
        <v>74</v>
      </c>
      <c r="C27" s="48">
        <v>2500000</v>
      </c>
      <c r="D27" s="46"/>
      <c r="E27" s="49">
        <v>17960087000</v>
      </c>
      <c r="F27" s="46"/>
      <c r="G27" s="49">
        <v>18902743500</v>
      </c>
      <c r="H27" s="46"/>
      <c r="I27" s="56">
        <f t="shared" si="0"/>
        <v>-942656500</v>
      </c>
      <c r="J27" s="46"/>
      <c r="K27" s="48">
        <v>2500000</v>
      </c>
      <c r="L27" s="46"/>
      <c r="M27" s="49">
        <v>17960087000</v>
      </c>
      <c r="N27" s="46"/>
      <c r="O27" s="49">
        <v>18381801814</v>
      </c>
      <c r="P27" s="46"/>
      <c r="Q27" s="125">
        <f t="shared" si="1"/>
        <v>-421714814</v>
      </c>
      <c r="R27" s="125"/>
    </row>
    <row r="28" spans="1:21" ht="21.75" customHeight="1" x14ac:dyDescent="0.2">
      <c r="A28" s="43" t="s">
        <v>23</v>
      </c>
      <c r="C28" s="48">
        <v>16483818</v>
      </c>
      <c r="D28" s="46"/>
      <c r="E28" s="49">
        <v>33105349727</v>
      </c>
      <c r="F28" s="46"/>
      <c r="G28" s="49">
        <v>32140322240</v>
      </c>
      <c r="H28" s="46"/>
      <c r="I28" s="56">
        <f t="shared" si="0"/>
        <v>965027487</v>
      </c>
      <c r="J28" s="46"/>
      <c r="K28" s="48">
        <v>16483818</v>
      </c>
      <c r="L28" s="46"/>
      <c r="M28" s="49">
        <v>33105349727</v>
      </c>
      <c r="N28" s="46"/>
      <c r="O28" s="49">
        <v>33979291819</v>
      </c>
      <c r="P28" s="46"/>
      <c r="Q28" s="125">
        <f t="shared" si="1"/>
        <v>-873942092</v>
      </c>
      <c r="R28" s="125"/>
    </row>
    <row r="29" spans="1:21" ht="21.75" customHeight="1" x14ac:dyDescent="0.2">
      <c r="A29" s="43" t="s">
        <v>41</v>
      </c>
      <c r="C29" s="48">
        <v>2694999</v>
      </c>
      <c r="D29" s="46"/>
      <c r="E29" s="49">
        <v>22783899923</v>
      </c>
      <c r="F29" s="46"/>
      <c r="G29" s="49">
        <v>23505924921</v>
      </c>
      <c r="H29" s="46"/>
      <c r="I29" s="56">
        <f t="shared" si="0"/>
        <v>-722024998</v>
      </c>
      <c r="J29" s="46"/>
      <c r="K29" s="48">
        <v>2694999</v>
      </c>
      <c r="L29" s="46"/>
      <c r="M29" s="49">
        <v>22783899923</v>
      </c>
      <c r="N29" s="46"/>
      <c r="O29" s="49">
        <v>26686099479</v>
      </c>
      <c r="P29" s="46"/>
      <c r="Q29" s="125">
        <f t="shared" si="1"/>
        <v>-3902199556</v>
      </c>
      <c r="R29" s="125"/>
    </row>
    <row r="30" spans="1:21" ht="21.75" customHeight="1" x14ac:dyDescent="0.2">
      <c r="A30" s="43" t="s">
        <v>39</v>
      </c>
      <c r="C30" s="48">
        <v>2400000</v>
      </c>
      <c r="D30" s="46"/>
      <c r="E30" s="49">
        <v>36317082000</v>
      </c>
      <c r="F30" s="46"/>
      <c r="G30" s="49">
        <v>36793371600</v>
      </c>
      <c r="H30" s="46"/>
      <c r="I30" s="56">
        <f t="shared" si="0"/>
        <v>-476289600</v>
      </c>
      <c r="J30" s="46"/>
      <c r="K30" s="48">
        <v>2400000</v>
      </c>
      <c r="L30" s="46"/>
      <c r="M30" s="49">
        <v>36317082000</v>
      </c>
      <c r="N30" s="46"/>
      <c r="O30" s="49">
        <v>44866480320</v>
      </c>
      <c r="P30" s="46"/>
      <c r="Q30" s="125">
        <f t="shared" si="1"/>
        <v>-8549398320</v>
      </c>
      <c r="R30" s="125"/>
    </row>
    <row r="31" spans="1:21" ht="21.75" customHeight="1" x14ac:dyDescent="0.2">
      <c r="A31" s="43" t="s">
        <v>49</v>
      </c>
      <c r="C31" s="48">
        <v>4710000</v>
      </c>
      <c r="D31" s="46"/>
      <c r="E31" s="49">
        <v>51175829115</v>
      </c>
      <c r="F31" s="46"/>
      <c r="G31" s="49">
        <v>54166927803</v>
      </c>
      <c r="H31" s="46"/>
      <c r="I31" s="56">
        <f t="shared" si="0"/>
        <v>-2991098688</v>
      </c>
      <c r="J31" s="46"/>
      <c r="K31" s="48">
        <v>4710000</v>
      </c>
      <c r="L31" s="46"/>
      <c r="M31" s="49">
        <v>51175829115</v>
      </c>
      <c r="N31" s="46"/>
      <c r="O31" s="49">
        <v>62485921034</v>
      </c>
      <c r="P31" s="46"/>
      <c r="Q31" s="125">
        <f t="shared" si="1"/>
        <v>-11310091919</v>
      </c>
      <c r="R31" s="125"/>
    </row>
    <row r="32" spans="1:21" ht="21.75" customHeight="1" x14ac:dyDescent="0.2">
      <c r="A32" s="43" t="s">
        <v>40</v>
      </c>
      <c r="C32" s="48">
        <v>650000</v>
      </c>
      <c r="D32" s="46"/>
      <c r="E32" s="49">
        <v>26198904810</v>
      </c>
      <c r="F32" s="46"/>
      <c r="G32" s="49">
        <v>25973163385</v>
      </c>
      <c r="H32" s="46"/>
      <c r="I32" s="56">
        <f t="shared" si="0"/>
        <v>225741425</v>
      </c>
      <c r="J32" s="46"/>
      <c r="K32" s="48">
        <v>650000</v>
      </c>
      <c r="L32" s="46"/>
      <c r="M32" s="49">
        <v>26198904810</v>
      </c>
      <c r="N32" s="46"/>
      <c r="O32" s="49">
        <v>31249062975</v>
      </c>
      <c r="P32" s="46"/>
      <c r="Q32" s="125">
        <f t="shared" si="1"/>
        <v>-5050158165</v>
      </c>
      <c r="R32" s="125"/>
    </row>
    <row r="33" spans="1:18" ht="21.75" customHeight="1" x14ac:dyDescent="0.2">
      <c r="A33" s="43" t="s">
        <v>26</v>
      </c>
      <c r="C33" s="48">
        <v>10363636</v>
      </c>
      <c r="D33" s="46"/>
      <c r="E33" s="49">
        <v>58101916779</v>
      </c>
      <c r="F33" s="46"/>
      <c r="G33" s="49">
        <v>56250882262</v>
      </c>
      <c r="H33" s="46"/>
      <c r="I33" s="56">
        <f t="shared" si="0"/>
        <v>1851034517</v>
      </c>
      <c r="J33" s="46"/>
      <c r="K33" s="48">
        <v>10363636</v>
      </c>
      <c r="L33" s="46"/>
      <c r="M33" s="49">
        <v>58101916779</v>
      </c>
      <c r="N33" s="46"/>
      <c r="O33" s="49">
        <v>49484322750</v>
      </c>
      <c r="P33" s="46"/>
      <c r="Q33" s="125">
        <f t="shared" si="1"/>
        <v>8617594029</v>
      </c>
      <c r="R33" s="125"/>
    </row>
    <row r="34" spans="1:18" ht="21.75" customHeight="1" x14ac:dyDescent="0.2">
      <c r="A34" s="43" t="s">
        <v>33</v>
      </c>
      <c r="C34" s="48">
        <v>10000000</v>
      </c>
      <c r="D34" s="46"/>
      <c r="E34" s="49">
        <v>15211499104</v>
      </c>
      <c r="F34" s="46"/>
      <c r="G34" s="49">
        <v>15052735900</v>
      </c>
      <c r="H34" s="46"/>
      <c r="I34" s="56">
        <f t="shared" si="0"/>
        <v>158763204</v>
      </c>
      <c r="J34" s="46"/>
      <c r="K34" s="48">
        <v>10000000</v>
      </c>
      <c r="L34" s="46"/>
      <c r="M34" s="49">
        <v>15211499100</v>
      </c>
      <c r="N34" s="46"/>
      <c r="O34" s="49">
        <v>18237922600</v>
      </c>
      <c r="P34" s="46"/>
      <c r="Q34" s="125">
        <f t="shared" si="1"/>
        <v>-3026423500</v>
      </c>
      <c r="R34" s="125"/>
    </row>
    <row r="35" spans="1:18" ht="21.75" customHeight="1" x14ac:dyDescent="0.2">
      <c r="A35" s="43" t="s">
        <v>73</v>
      </c>
      <c r="C35" s="48">
        <v>360000</v>
      </c>
      <c r="D35" s="46"/>
      <c r="E35" s="49">
        <v>3879378792</v>
      </c>
      <c r="F35" s="46"/>
      <c r="G35" s="49">
        <v>4186585584</v>
      </c>
      <c r="H35" s="46"/>
      <c r="I35" s="56">
        <f t="shared" si="0"/>
        <v>-307206792</v>
      </c>
      <c r="J35" s="46"/>
      <c r="K35" s="48">
        <v>360000</v>
      </c>
      <c r="L35" s="46"/>
      <c r="M35" s="49">
        <v>3879378792</v>
      </c>
      <c r="N35" s="46"/>
      <c r="O35" s="49">
        <v>4543802784</v>
      </c>
      <c r="P35" s="46"/>
      <c r="Q35" s="125">
        <f t="shared" si="1"/>
        <v>-664423992</v>
      </c>
      <c r="R35" s="125"/>
    </row>
    <row r="36" spans="1:18" ht="21.75" customHeight="1" x14ac:dyDescent="0.2">
      <c r="A36" s="43" t="s">
        <v>45</v>
      </c>
      <c r="C36" s="48">
        <v>1000000</v>
      </c>
      <c r="D36" s="46"/>
      <c r="E36" s="49">
        <v>2281228730</v>
      </c>
      <c r="F36" s="46"/>
      <c r="G36" s="49">
        <v>2541203470</v>
      </c>
      <c r="H36" s="46"/>
      <c r="I36" s="56">
        <f t="shared" si="0"/>
        <v>-259974740</v>
      </c>
      <c r="J36" s="46"/>
      <c r="K36" s="48">
        <v>1000000</v>
      </c>
      <c r="L36" s="46"/>
      <c r="M36" s="49">
        <v>2281228730</v>
      </c>
      <c r="N36" s="46"/>
      <c r="O36" s="49">
        <v>4559480650</v>
      </c>
      <c r="P36" s="46"/>
      <c r="Q36" s="125">
        <f t="shared" si="1"/>
        <v>-2278251920</v>
      </c>
      <c r="R36" s="125"/>
    </row>
    <row r="37" spans="1:18" ht="21.75" customHeight="1" x14ac:dyDescent="0.2">
      <c r="A37" s="43" t="s">
        <v>43</v>
      </c>
      <c r="C37" s="48">
        <v>1200000</v>
      </c>
      <c r="D37" s="46"/>
      <c r="E37" s="49">
        <v>40937091120</v>
      </c>
      <c r="F37" s="46"/>
      <c r="G37" s="49">
        <v>44223489360</v>
      </c>
      <c r="H37" s="46"/>
      <c r="I37" s="56">
        <f t="shared" si="0"/>
        <v>-3286398240</v>
      </c>
      <c r="J37" s="46"/>
      <c r="K37" s="48">
        <v>1200000</v>
      </c>
      <c r="L37" s="46"/>
      <c r="M37" s="49">
        <v>40937091120</v>
      </c>
      <c r="N37" s="46"/>
      <c r="O37" s="49">
        <v>45711894360</v>
      </c>
      <c r="P37" s="46"/>
      <c r="Q37" s="125">
        <f t="shared" si="1"/>
        <v>-4774803240</v>
      </c>
      <c r="R37" s="125"/>
    </row>
    <row r="38" spans="1:18" ht="21.75" customHeight="1" x14ac:dyDescent="0.2">
      <c r="A38" s="43" t="s">
        <v>35</v>
      </c>
      <c r="C38" s="48">
        <v>900000</v>
      </c>
      <c r="D38" s="46"/>
      <c r="E38" s="49">
        <v>4341082023</v>
      </c>
      <c r="F38" s="46"/>
      <c r="G38" s="49">
        <v>4429493280</v>
      </c>
      <c r="H38" s="46"/>
      <c r="I38" s="56">
        <f t="shared" si="0"/>
        <v>-88411257</v>
      </c>
      <c r="J38" s="46"/>
      <c r="K38" s="48">
        <v>900000</v>
      </c>
      <c r="L38" s="46"/>
      <c r="M38" s="49">
        <v>4341082023</v>
      </c>
      <c r="N38" s="46"/>
      <c r="O38" s="49">
        <v>4965319080</v>
      </c>
      <c r="P38" s="46"/>
      <c r="Q38" s="125">
        <f t="shared" si="1"/>
        <v>-624237057</v>
      </c>
      <c r="R38" s="125"/>
    </row>
    <row r="39" spans="1:18" ht="21.75" customHeight="1" x14ac:dyDescent="0.2">
      <c r="A39" s="43" t="s">
        <v>48</v>
      </c>
      <c r="C39" s="48">
        <v>4580</v>
      </c>
      <c r="D39" s="46"/>
      <c r="E39" s="49">
        <v>155425203</v>
      </c>
      <c r="F39" s="46"/>
      <c r="G39" s="49">
        <v>155197973</v>
      </c>
      <c r="H39" s="46"/>
      <c r="I39" s="56">
        <f t="shared" si="0"/>
        <v>227230</v>
      </c>
      <c r="J39" s="46"/>
      <c r="K39" s="48">
        <v>4580</v>
      </c>
      <c r="L39" s="46"/>
      <c r="M39" s="49">
        <v>155425203</v>
      </c>
      <c r="N39" s="46"/>
      <c r="O39" s="49">
        <v>143154796</v>
      </c>
      <c r="P39" s="46"/>
      <c r="Q39" s="125">
        <f t="shared" si="1"/>
        <v>12270407</v>
      </c>
      <c r="R39" s="125"/>
    </row>
    <row r="40" spans="1:18" ht="21.75" customHeight="1" x14ac:dyDescent="0.2">
      <c r="A40" s="43" t="s">
        <v>37</v>
      </c>
      <c r="C40" s="48">
        <v>670438</v>
      </c>
      <c r="D40" s="46"/>
      <c r="E40" s="49">
        <v>3532506780</v>
      </c>
      <c r="F40" s="46"/>
      <c r="G40" s="49">
        <v>3678862993</v>
      </c>
      <c r="H40" s="46"/>
      <c r="I40" s="56">
        <f t="shared" si="0"/>
        <v>-146356213</v>
      </c>
      <c r="J40" s="46"/>
      <c r="K40" s="48">
        <v>670438</v>
      </c>
      <c r="L40" s="46"/>
      <c r="M40" s="49">
        <v>3532506780</v>
      </c>
      <c r="N40" s="46"/>
      <c r="O40" s="49">
        <v>4922890805</v>
      </c>
      <c r="P40" s="46"/>
      <c r="Q40" s="125">
        <f t="shared" si="1"/>
        <v>-1390384025</v>
      </c>
      <c r="R40" s="125"/>
    </row>
    <row r="41" spans="1:18" ht="21.75" customHeight="1" x14ac:dyDescent="0.2">
      <c r="A41" s="43" t="s">
        <v>52</v>
      </c>
      <c r="C41" s="48">
        <v>220000</v>
      </c>
      <c r="D41" s="46"/>
      <c r="E41" s="49">
        <v>7668857922</v>
      </c>
      <c r="F41" s="46"/>
      <c r="G41" s="49">
        <v>7832582472</v>
      </c>
      <c r="H41" s="46"/>
      <c r="I41" s="56">
        <f t="shared" si="0"/>
        <v>-163724550</v>
      </c>
      <c r="J41" s="46"/>
      <c r="K41" s="48">
        <v>220000</v>
      </c>
      <c r="L41" s="46"/>
      <c r="M41" s="49">
        <v>7668857922</v>
      </c>
      <c r="N41" s="46"/>
      <c r="O41" s="49">
        <v>9705787505</v>
      </c>
      <c r="P41" s="46"/>
      <c r="Q41" s="125">
        <f t="shared" si="1"/>
        <v>-2036929583</v>
      </c>
      <c r="R41" s="125"/>
    </row>
    <row r="42" spans="1:18" ht="21.75" customHeight="1" x14ac:dyDescent="0.2">
      <c r="A42" s="43" t="s">
        <v>69</v>
      </c>
      <c r="C42" s="48">
        <v>257500</v>
      </c>
      <c r="D42" s="46"/>
      <c r="E42" s="49">
        <v>4003834256</v>
      </c>
      <c r="F42" s="46"/>
      <c r="G42" s="49">
        <v>4198021495</v>
      </c>
      <c r="H42" s="46"/>
      <c r="I42" s="56">
        <f t="shared" si="0"/>
        <v>-194187239</v>
      </c>
      <c r="J42" s="46"/>
      <c r="K42" s="48">
        <v>257500</v>
      </c>
      <c r="L42" s="46"/>
      <c r="M42" s="49">
        <v>4003834256</v>
      </c>
      <c r="N42" s="46"/>
      <c r="O42" s="49">
        <v>5176623060</v>
      </c>
      <c r="P42" s="46"/>
      <c r="Q42" s="125">
        <f t="shared" si="1"/>
        <v>-1172788804</v>
      </c>
      <c r="R42" s="125"/>
    </row>
    <row r="43" spans="1:18" ht="21.75" customHeight="1" x14ac:dyDescent="0.2">
      <c r="A43" s="43" t="s">
        <v>64</v>
      </c>
      <c r="C43" s="48">
        <v>2000000</v>
      </c>
      <c r="D43" s="46"/>
      <c r="E43" s="49">
        <v>27168352600</v>
      </c>
      <c r="F43" s="46"/>
      <c r="G43" s="49">
        <v>27188198000</v>
      </c>
      <c r="H43" s="46"/>
      <c r="I43" s="56">
        <f t="shared" si="0"/>
        <v>-19845400</v>
      </c>
      <c r="J43" s="46"/>
      <c r="K43" s="48">
        <v>2000000</v>
      </c>
      <c r="L43" s="46"/>
      <c r="M43" s="49">
        <v>27168352600</v>
      </c>
      <c r="N43" s="46"/>
      <c r="O43" s="49">
        <v>23241862600</v>
      </c>
      <c r="P43" s="46"/>
      <c r="Q43" s="125">
        <f t="shared" si="1"/>
        <v>3926490000</v>
      </c>
      <c r="R43" s="125"/>
    </row>
    <row r="44" spans="1:18" ht="21.75" customHeight="1" x14ac:dyDescent="0.2">
      <c r="A44" s="43" t="s">
        <v>24</v>
      </c>
      <c r="C44" s="48">
        <v>426720</v>
      </c>
      <c r="D44" s="46"/>
      <c r="E44" s="49">
        <v>839644744</v>
      </c>
      <c r="F44" s="46"/>
      <c r="G44" s="49">
        <v>843455537</v>
      </c>
      <c r="H44" s="46"/>
      <c r="I44" s="56">
        <f t="shared" si="0"/>
        <v>-3810793</v>
      </c>
      <c r="J44" s="46"/>
      <c r="K44" s="48">
        <v>426720</v>
      </c>
      <c r="L44" s="46"/>
      <c r="M44" s="49">
        <v>839644744</v>
      </c>
      <c r="N44" s="46"/>
      <c r="O44" s="49">
        <v>955662222</v>
      </c>
      <c r="P44" s="46"/>
      <c r="Q44" s="125">
        <f t="shared" si="1"/>
        <v>-116017478</v>
      </c>
      <c r="R44" s="125"/>
    </row>
    <row r="45" spans="1:18" ht="21.75" customHeight="1" x14ac:dyDescent="0.2">
      <c r="A45" s="43" t="s">
        <v>38</v>
      </c>
      <c r="C45" s="48">
        <v>617383</v>
      </c>
      <c r="D45" s="46"/>
      <c r="E45" s="49">
        <v>612610629</v>
      </c>
      <c r="F45" s="46"/>
      <c r="G45" s="49">
        <v>612610629</v>
      </c>
      <c r="H45" s="46"/>
      <c r="I45" s="108">
        <f t="shared" si="0"/>
        <v>0</v>
      </c>
      <c r="J45" s="46"/>
      <c r="K45" s="48">
        <v>617383</v>
      </c>
      <c r="L45" s="46"/>
      <c r="M45" s="49">
        <v>612610629</v>
      </c>
      <c r="N45" s="46"/>
      <c r="O45" s="49">
        <v>612610629</v>
      </c>
      <c r="P45" s="46"/>
      <c r="Q45" s="128">
        <f t="shared" si="1"/>
        <v>0</v>
      </c>
      <c r="R45" s="128"/>
    </row>
    <row r="46" spans="1:18" ht="21.75" customHeight="1" x14ac:dyDescent="0.2">
      <c r="A46" s="43" t="s">
        <v>25</v>
      </c>
      <c r="C46" s="48">
        <v>1891700</v>
      </c>
      <c r="D46" s="46"/>
      <c r="E46" s="49">
        <v>3087791926</v>
      </c>
      <c r="F46" s="46"/>
      <c r="G46" s="49">
        <v>3406895043</v>
      </c>
      <c r="H46" s="46"/>
      <c r="I46" s="56">
        <f t="shared" si="0"/>
        <v>-319103117</v>
      </c>
      <c r="J46" s="46"/>
      <c r="K46" s="48">
        <v>1891700</v>
      </c>
      <c r="L46" s="46"/>
      <c r="M46" s="49">
        <v>3087791926</v>
      </c>
      <c r="N46" s="46"/>
      <c r="O46" s="49">
        <v>5895899356</v>
      </c>
      <c r="P46" s="46"/>
      <c r="Q46" s="125">
        <f t="shared" si="1"/>
        <v>-2808107430</v>
      </c>
      <c r="R46" s="125"/>
    </row>
    <row r="47" spans="1:18" ht="21.75" customHeight="1" x14ac:dyDescent="0.2">
      <c r="A47" s="43" t="s">
        <v>22</v>
      </c>
      <c r="C47" s="48">
        <v>20000000</v>
      </c>
      <c r="D47" s="46"/>
      <c r="E47" s="49">
        <v>24528914400</v>
      </c>
      <c r="F47" s="46"/>
      <c r="G47" s="49">
        <v>25084585600</v>
      </c>
      <c r="H47" s="46"/>
      <c r="I47" s="56">
        <f t="shared" si="0"/>
        <v>-555671200</v>
      </c>
      <c r="J47" s="46"/>
      <c r="K47" s="48">
        <v>20000000</v>
      </c>
      <c r="L47" s="46"/>
      <c r="M47" s="49">
        <v>24528914400</v>
      </c>
      <c r="N47" s="46"/>
      <c r="O47" s="49">
        <v>29311655846</v>
      </c>
      <c r="P47" s="46"/>
      <c r="Q47" s="125">
        <f t="shared" si="1"/>
        <v>-4782741446</v>
      </c>
      <c r="R47" s="125"/>
    </row>
    <row r="48" spans="1:18" ht="21.75" customHeight="1" x14ac:dyDescent="0.2">
      <c r="A48" s="43" t="s">
        <v>57</v>
      </c>
      <c r="C48" s="48">
        <v>9671879</v>
      </c>
      <c r="D48" s="46"/>
      <c r="E48" s="49">
        <v>32236710545</v>
      </c>
      <c r="F48" s="46"/>
      <c r="G48" s="49">
        <v>32572609583</v>
      </c>
      <c r="H48" s="46"/>
      <c r="I48" s="56">
        <f t="shared" si="0"/>
        <v>-335899038</v>
      </c>
      <c r="J48" s="46"/>
      <c r="K48" s="48">
        <v>9671879</v>
      </c>
      <c r="L48" s="46"/>
      <c r="M48" s="49">
        <v>32236710545</v>
      </c>
      <c r="N48" s="46"/>
      <c r="O48" s="49">
        <v>38590629596</v>
      </c>
      <c r="P48" s="46"/>
      <c r="Q48" s="125">
        <f t="shared" si="1"/>
        <v>-6353919051</v>
      </c>
      <c r="R48" s="125"/>
    </row>
    <row r="49" spans="1:18" ht="21.75" customHeight="1" x14ac:dyDescent="0.2">
      <c r="A49" s="43" t="s">
        <v>65</v>
      </c>
      <c r="C49" s="48">
        <v>350000</v>
      </c>
      <c r="D49" s="46"/>
      <c r="E49" s="49">
        <v>1837187905</v>
      </c>
      <c r="F49" s="46"/>
      <c r="G49" s="49">
        <v>1934430365</v>
      </c>
      <c r="H49" s="46"/>
      <c r="I49" s="56">
        <f t="shared" si="0"/>
        <v>-97242460</v>
      </c>
      <c r="J49" s="46"/>
      <c r="K49" s="48">
        <v>350000</v>
      </c>
      <c r="L49" s="46"/>
      <c r="M49" s="49">
        <v>1837187905</v>
      </c>
      <c r="N49" s="46"/>
      <c r="O49" s="49">
        <v>2097658780</v>
      </c>
      <c r="P49" s="46"/>
      <c r="Q49" s="125">
        <f t="shared" si="1"/>
        <v>-260470875</v>
      </c>
      <c r="R49" s="125"/>
    </row>
    <row r="50" spans="1:18" ht="21.75" customHeight="1" x14ac:dyDescent="0.2">
      <c r="A50" s="43" t="s">
        <v>21</v>
      </c>
      <c r="C50" s="48">
        <v>34290521</v>
      </c>
      <c r="D50" s="46"/>
      <c r="E50" s="49">
        <v>16434294896</v>
      </c>
      <c r="F50" s="46"/>
      <c r="G50" s="49">
        <v>17284931278</v>
      </c>
      <c r="H50" s="46"/>
      <c r="I50" s="56">
        <f t="shared" si="0"/>
        <v>-850636382</v>
      </c>
      <c r="J50" s="46"/>
      <c r="K50" s="48">
        <v>34290521</v>
      </c>
      <c r="L50" s="46"/>
      <c r="M50" s="49">
        <v>16434294896</v>
      </c>
      <c r="N50" s="46"/>
      <c r="O50" s="49">
        <v>22694978690</v>
      </c>
      <c r="P50" s="46"/>
      <c r="Q50" s="125">
        <f t="shared" si="1"/>
        <v>-6260683794</v>
      </c>
      <c r="R50" s="125"/>
    </row>
    <row r="51" spans="1:18" ht="21.75" customHeight="1" x14ac:dyDescent="0.2">
      <c r="A51" s="43" t="s">
        <v>20</v>
      </c>
      <c r="C51" s="48">
        <v>1600000</v>
      </c>
      <c r="D51" s="46"/>
      <c r="E51" s="49">
        <v>22623756000</v>
      </c>
      <c r="F51" s="46"/>
      <c r="G51" s="49">
        <v>23798603680</v>
      </c>
      <c r="H51" s="46"/>
      <c r="I51" s="56">
        <f t="shared" si="0"/>
        <v>-1174847680</v>
      </c>
      <c r="J51" s="46"/>
      <c r="K51" s="48">
        <v>1600000</v>
      </c>
      <c r="L51" s="46"/>
      <c r="M51" s="49">
        <v>22623756000</v>
      </c>
      <c r="N51" s="46"/>
      <c r="O51" s="49">
        <v>27799436334</v>
      </c>
      <c r="P51" s="46"/>
      <c r="Q51" s="125">
        <f t="shared" si="1"/>
        <v>-5175680334</v>
      </c>
      <c r="R51" s="125"/>
    </row>
    <row r="52" spans="1:18" ht="21.75" customHeight="1" x14ac:dyDescent="0.2">
      <c r="A52" s="43" t="s">
        <v>44</v>
      </c>
      <c r="C52" s="48">
        <v>600000</v>
      </c>
      <c r="D52" s="46"/>
      <c r="E52" s="49">
        <v>10079478660</v>
      </c>
      <c r="F52" s="46"/>
      <c r="G52" s="49">
        <v>10585536360</v>
      </c>
      <c r="H52" s="46"/>
      <c r="I52" s="56">
        <f t="shared" si="0"/>
        <v>-506057700</v>
      </c>
      <c r="J52" s="46"/>
      <c r="K52" s="48">
        <v>600000</v>
      </c>
      <c r="L52" s="46"/>
      <c r="M52" s="49">
        <v>10079478660</v>
      </c>
      <c r="N52" s="46"/>
      <c r="O52" s="49">
        <v>12633581640</v>
      </c>
      <c r="P52" s="46"/>
      <c r="Q52" s="125">
        <f t="shared" si="1"/>
        <v>-2554102980</v>
      </c>
      <c r="R52" s="125"/>
    </row>
    <row r="53" spans="1:18" ht="21.75" customHeight="1" x14ac:dyDescent="0.2">
      <c r="A53" s="43" t="s">
        <v>68</v>
      </c>
      <c r="C53" s="48">
        <v>600000</v>
      </c>
      <c r="D53" s="46"/>
      <c r="E53" s="49">
        <v>7287230880</v>
      </c>
      <c r="F53" s="46"/>
      <c r="G53" s="49">
        <v>7703984280</v>
      </c>
      <c r="H53" s="46"/>
      <c r="I53" s="56">
        <f t="shared" si="0"/>
        <v>-416753400</v>
      </c>
      <c r="J53" s="46"/>
      <c r="K53" s="48">
        <v>600000</v>
      </c>
      <c r="L53" s="46"/>
      <c r="M53" s="49">
        <v>7287230880</v>
      </c>
      <c r="N53" s="46"/>
      <c r="O53" s="49">
        <v>10064741192</v>
      </c>
      <c r="P53" s="46"/>
      <c r="Q53" s="125">
        <f t="shared" si="1"/>
        <v>-2777510312</v>
      </c>
      <c r="R53" s="125"/>
    </row>
    <row r="54" spans="1:18" ht="21.75" customHeight="1" x14ac:dyDescent="0.2">
      <c r="A54" s="43" t="s">
        <v>32</v>
      </c>
      <c r="C54" s="48">
        <v>250000</v>
      </c>
      <c r="D54" s="46"/>
      <c r="E54" s="49">
        <v>26406785375</v>
      </c>
      <c r="F54" s="46"/>
      <c r="G54" s="49">
        <v>26208331375</v>
      </c>
      <c r="H54" s="46"/>
      <c r="I54" s="56">
        <f t="shared" si="0"/>
        <v>198454000</v>
      </c>
      <c r="J54" s="46"/>
      <c r="K54" s="48">
        <v>250000</v>
      </c>
      <c r="L54" s="46"/>
      <c r="M54" s="49">
        <v>26406785375</v>
      </c>
      <c r="N54" s="46"/>
      <c r="O54" s="49">
        <v>24831556750</v>
      </c>
      <c r="P54" s="46"/>
      <c r="Q54" s="125">
        <f t="shared" si="1"/>
        <v>1575228625</v>
      </c>
      <c r="R54" s="125"/>
    </row>
    <row r="55" spans="1:18" ht="21.75" customHeight="1" x14ac:dyDescent="0.2">
      <c r="A55" s="43" t="s">
        <v>51</v>
      </c>
      <c r="C55" s="48">
        <v>1744082</v>
      </c>
      <c r="D55" s="46"/>
      <c r="E55" s="49">
        <v>16665680370</v>
      </c>
      <c r="F55" s="46"/>
      <c r="G55" s="49">
        <v>16163806298</v>
      </c>
      <c r="H55" s="46"/>
      <c r="I55" s="56">
        <f t="shared" si="0"/>
        <v>501874072</v>
      </c>
      <c r="J55" s="46"/>
      <c r="K55" s="48">
        <v>1744082</v>
      </c>
      <c r="L55" s="46"/>
      <c r="M55" s="49">
        <v>16665680370</v>
      </c>
      <c r="N55" s="46"/>
      <c r="O55" s="49">
        <v>19659618796</v>
      </c>
      <c r="P55" s="46"/>
      <c r="Q55" s="125">
        <f t="shared" si="1"/>
        <v>-2993938426</v>
      </c>
      <c r="R55" s="125"/>
    </row>
    <row r="56" spans="1:18" ht="21.75" customHeight="1" x14ac:dyDescent="0.2">
      <c r="A56" s="43" t="s">
        <v>19</v>
      </c>
      <c r="C56" s="48">
        <v>40000000</v>
      </c>
      <c r="D56" s="46"/>
      <c r="E56" s="49">
        <v>18734057600</v>
      </c>
      <c r="F56" s="46"/>
      <c r="G56" s="49">
        <v>20083544800</v>
      </c>
      <c r="H56" s="46"/>
      <c r="I56" s="56">
        <f t="shared" si="0"/>
        <v>-1349487200</v>
      </c>
      <c r="J56" s="46"/>
      <c r="K56" s="48">
        <v>40000000</v>
      </c>
      <c r="L56" s="46"/>
      <c r="M56" s="49">
        <v>18734057600</v>
      </c>
      <c r="N56" s="46"/>
      <c r="O56" s="49">
        <v>24846440800</v>
      </c>
      <c r="P56" s="46"/>
      <c r="Q56" s="125">
        <f t="shared" si="1"/>
        <v>-6112383200</v>
      </c>
      <c r="R56" s="125"/>
    </row>
    <row r="57" spans="1:18" ht="21.75" customHeight="1" x14ac:dyDescent="0.2">
      <c r="A57" s="43" t="s">
        <v>71</v>
      </c>
      <c r="C57" s="48">
        <v>1228499</v>
      </c>
      <c r="D57" s="46"/>
      <c r="E57" s="49">
        <v>9154710297</v>
      </c>
      <c r="F57" s="46"/>
      <c r="G57" s="49">
        <v>9349750729</v>
      </c>
      <c r="H57" s="46"/>
      <c r="I57" s="56">
        <f t="shared" si="0"/>
        <v>-195040432</v>
      </c>
      <c r="J57" s="46"/>
      <c r="K57" s="48">
        <v>1228499</v>
      </c>
      <c r="L57" s="46"/>
      <c r="M57" s="49">
        <v>9154710297</v>
      </c>
      <c r="N57" s="46"/>
      <c r="O57" s="49">
        <v>12567917879</v>
      </c>
      <c r="P57" s="46"/>
      <c r="Q57" s="125">
        <f t="shared" si="1"/>
        <v>-3413207582</v>
      </c>
      <c r="R57" s="125"/>
    </row>
    <row r="58" spans="1:18" ht="21.75" customHeight="1" x14ac:dyDescent="0.2">
      <c r="A58" s="43" t="s">
        <v>59</v>
      </c>
      <c r="C58" s="48">
        <v>3280000</v>
      </c>
      <c r="D58" s="46"/>
      <c r="E58" s="49">
        <v>41919835328</v>
      </c>
      <c r="F58" s="46"/>
      <c r="G58" s="49">
        <v>40585430632</v>
      </c>
      <c r="H58" s="46"/>
      <c r="I58" s="56">
        <f t="shared" si="0"/>
        <v>1334404696</v>
      </c>
      <c r="J58" s="46"/>
      <c r="K58" s="48">
        <v>3280000</v>
      </c>
      <c r="L58" s="46"/>
      <c r="M58" s="49">
        <v>41919835328</v>
      </c>
      <c r="N58" s="46"/>
      <c r="O58" s="49">
        <v>32155898528</v>
      </c>
      <c r="P58" s="46"/>
      <c r="Q58" s="125">
        <f t="shared" si="1"/>
        <v>9763936800</v>
      </c>
      <c r="R58" s="125"/>
    </row>
    <row r="59" spans="1:18" ht="21.75" customHeight="1" x14ac:dyDescent="0.2">
      <c r="A59" s="43" t="s">
        <v>72</v>
      </c>
      <c r="C59" s="48">
        <v>13400000</v>
      </c>
      <c r="D59" s="46"/>
      <c r="E59" s="49">
        <v>16141851452</v>
      </c>
      <c r="F59" s="46"/>
      <c r="G59" s="49">
        <v>17218861310</v>
      </c>
      <c r="H59" s="46"/>
      <c r="I59" s="56">
        <f t="shared" si="0"/>
        <v>-1077009858</v>
      </c>
      <c r="J59" s="46"/>
      <c r="K59" s="48">
        <v>13400000</v>
      </c>
      <c r="L59" s="46"/>
      <c r="M59" s="49">
        <v>16141851452</v>
      </c>
      <c r="N59" s="46"/>
      <c r="O59" s="49">
        <v>22072053974</v>
      </c>
      <c r="P59" s="46"/>
      <c r="Q59" s="125">
        <f t="shared" si="1"/>
        <v>-5930202522</v>
      </c>
      <c r="R59" s="125"/>
    </row>
    <row r="60" spans="1:18" ht="21.75" customHeight="1" x14ac:dyDescent="0.2">
      <c r="A60" s="43" t="s">
        <v>70</v>
      </c>
      <c r="C60" s="48">
        <v>447253</v>
      </c>
      <c r="D60" s="46"/>
      <c r="E60" s="49">
        <v>5458687532</v>
      </c>
      <c r="F60" s="46"/>
      <c r="G60" s="49">
        <v>5973490583</v>
      </c>
      <c r="H60" s="46"/>
      <c r="I60" s="56">
        <f t="shared" si="0"/>
        <v>-514803051</v>
      </c>
      <c r="J60" s="46"/>
      <c r="K60" s="48">
        <v>447253</v>
      </c>
      <c r="L60" s="46"/>
      <c r="M60" s="49">
        <v>5458687532</v>
      </c>
      <c r="N60" s="46"/>
      <c r="O60" s="49">
        <v>6701315588</v>
      </c>
      <c r="P60" s="46"/>
      <c r="Q60" s="125">
        <f t="shared" si="1"/>
        <v>-1242628056</v>
      </c>
      <c r="R60" s="125"/>
    </row>
    <row r="61" spans="1:18" ht="21.75" customHeight="1" x14ac:dyDescent="0.2">
      <c r="A61" s="43" t="s">
        <v>56</v>
      </c>
      <c r="C61" s="48">
        <v>1206000</v>
      </c>
      <c r="D61" s="46"/>
      <c r="E61" s="49">
        <v>22796708661</v>
      </c>
      <c r="F61" s="46"/>
      <c r="G61" s="49">
        <v>23969452728</v>
      </c>
      <c r="H61" s="46"/>
      <c r="I61" s="56">
        <f t="shared" si="0"/>
        <v>-1172744067</v>
      </c>
      <c r="J61" s="46"/>
      <c r="K61" s="48">
        <v>1206000</v>
      </c>
      <c r="L61" s="46"/>
      <c r="M61" s="49">
        <v>22796708661</v>
      </c>
      <c r="N61" s="46"/>
      <c r="O61" s="49">
        <v>24998595481</v>
      </c>
      <c r="P61" s="46"/>
      <c r="Q61" s="128">
        <f t="shared" si="1"/>
        <v>-2201886820</v>
      </c>
      <c r="R61" s="128"/>
    </row>
    <row r="62" spans="1:18" ht="21.75" customHeight="1" x14ac:dyDescent="0.2">
      <c r="A62" s="43" t="s">
        <v>62</v>
      </c>
      <c r="C62" s="48">
        <v>300000</v>
      </c>
      <c r="D62" s="46"/>
      <c r="E62" s="49">
        <v>8058224670</v>
      </c>
      <c r="F62" s="46"/>
      <c r="G62" s="49">
        <v>8370789720</v>
      </c>
      <c r="H62" s="46"/>
      <c r="I62" s="56">
        <f t="shared" si="0"/>
        <v>-312565050</v>
      </c>
      <c r="J62" s="46"/>
      <c r="K62" s="48">
        <v>300000</v>
      </c>
      <c r="L62" s="46"/>
      <c r="M62" s="49">
        <v>8058224670</v>
      </c>
      <c r="N62" s="46"/>
      <c r="O62" s="49">
        <v>8324153030</v>
      </c>
      <c r="P62" s="46"/>
      <c r="Q62" s="125">
        <f t="shared" si="1"/>
        <v>-265928360</v>
      </c>
      <c r="R62" s="125"/>
    </row>
    <row r="63" spans="1:18" ht="21.75" customHeight="1" x14ac:dyDescent="0.2">
      <c r="A63" s="43" t="s">
        <v>31</v>
      </c>
      <c r="C63" s="48">
        <v>100000</v>
      </c>
      <c r="D63" s="46"/>
      <c r="E63" s="49">
        <v>3919466500</v>
      </c>
      <c r="F63" s="46"/>
      <c r="G63" s="49">
        <v>3850007600</v>
      </c>
      <c r="H63" s="46"/>
      <c r="I63" s="56">
        <f t="shared" si="0"/>
        <v>69458900</v>
      </c>
      <c r="J63" s="46"/>
      <c r="K63" s="48">
        <v>100000</v>
      </c>
      <c r="L63" s="46"/>
      <c r="M63" s="49">
        <v>3919466500</v>
      </c>
      <c r="N63" s="46"/>
      <c r="O63" s="49">
        <v>4127843200</v>
      </c>
      <c r="P63" s="46"/>
      <c r="Q63" s="125">
        <f t="shared" si="1"/>
        <v>-208376700</v>
      </c>
      <c r="R63" s="125"/>
    </row>
    <row r="64" spans="1:18" ht="21.75" customHeight="1" x14ac:dyDescent="0.2">
      <c r="A64" s="43" t="s">
        <v>54</v>
      </c>
      <c r="C64" s="48">
        <v>2960706</v>
      </c>
      <c r="D64" s="46"/>
      <c r="E64" s="49">
        <v>6216426575</v>
      </c>
      <c r="F64" s="46"/>
      <c r="G64" s="49">
        <v>6615970060</v>
      </c>
      <c r="H64" s="46"/>
      <c r="I64" s="56">
        <f t="shared" si="0"/>
        <v>-399543485</v>
      </c>
      <c r="J64" s="46"/>
      <c r="K64" s="48">
        <v>2960706</v>
      </c>
      <c r="L64" s="46"/>
      <c r="M64" s="49">
        <v>6216426575</v>
      </c>
      <c r="N64" s="46"/>
      <c r="O64" s="49">
        <v>8737075903</v>
      </c>
      <c r="P64" s="46"/>
      <c r="Q64" s="125">
        <f t="shared" si="1"/>
        <v>-2520649328</v>
      </c>
      <c r="R64" s="125"/>
    </row>
    <row r="65" spans="1:21" ht="21.75" customHeight="1" x14ac:dyDescent="0.2">
      <c r="A65" s="42" t="s">
        <v>47</v>
      </c>
      <c r="C65" s="54">
        <v>21948</v>
      </c>
      <c r="D65" s="46"/>
      <c r="E65" s="51">
        <v>683839937</v>
      </c>
      <c r="F65" s="46"/>
      <c r="G65" s="51">
        <v>705400496</v>
      </c>
      <c r="H65" s="46"/>
      <c r="I65" s="56">
        <f t="shared" si="0"/>
        <v>-21560559</v>
      </c>
      <c r="J65" s="46"/>
      <c r="K65" s="54">
        <v>21948</v>
      </c>
      <c r="L65" s="46"/>
      <c r="M65" s="51">
        <v>683839937</v>
      </c>
      <c r="N65" s="46"/>
      <c r="O65" s="51">
        <v>835417203</v>
      </c>
      <c r="P65" s="46"/>
      <c r="Q65" s="125">
        <f t="shared" si="1"/>
        <v>-151577266</v>
      </c>
      <c r="R65" s="125"/>
    </row>
    <row r="66" spans="1:21" s="26" customFormat="1" ht="21.75" customHeight="1" x14ac:dyDescent="0.2">
      <c r="A66" s="32"/>
      <c r="C66" s="55"/>
      <c r="D66" s="52"/>
      <c r="E66" s="53">
        <f>SUM(E8:E65)</f>
        <v>858706174263</v>
      </c>
      <c r="F66" s="52"/>
      <c r="G66" s="53">
        <f>SUM(G8:G65)</f>
        <v>878405095060</v>
      </c>
      <c r="H66" s="52"/>
      <c r="I66" s="58">
        <f>SUM(I8:I65)</f>
        <v>-19698920797</v>
      </c>
      <c r="J66" s="52"/>
      <c r="K66" s="55"/>
      <c r="L66" s="52"/>
      <c r="M66" s="53">
        <f>SUM(M8:M65)</f>
        <v>858706174263</v>
      </c>
      <c r="N66" s="52"/>
      <c r="O66" s="53">
        <f>SUM(O8:O65)</f>
        <v>956698213989</v>
      </c>
      <c r="P66" s="52"/>
      <c r="Q66" s="126">
        <f>SUM(Q8:R65)</f>
        <v>-97992039726</v>
      </c>
      <c r="R66" s="126"/>
    </row>
    <row r="68" spans="1:21" x14ac:dyDescent="0.2">
      <c r="E68" s="93"/>
      <c r="F68" s="93"/>
      <c r="G68" s="93"/>
      <c r="H68" s="93"/>
      <c r="I68" s="93"/>
      <c r="J68" s="93"/>
      <c r="K68" s="94"/>
      <c r="L68" s="93"/>
      <c r="M68" s="93"/>
      <c r="N68" s="93"/>
      <c r="O68" s="93"/>
      <c r="P68" s="93"/>
      <c r="Q68" s="93"/>
    </row>
    <row r="69" spans="1:21" x14ac:dyDescent="0.2">
      <c r="E69" s="93"/>
      <c r="F69" s="93"/>
      <c r="G69" s="93"/>
      <c r="H69" s="93"/>
      <c r="I69" s="59"/>
      <c r="J69" s="59"/>
      <c r="K69" s="41"/>
      <c r="L69" s="59"/>
      <c r="M69" s="59"/>
      <c r="N69" s="59"/>
      <c r="O69" s="59"/>
      <c r="P69" s="59"/>
      <c r="Q69" s="59"/>
      <c r="R69" s="59"/>
      <c r="S69" s="59"/>
      <c r="T69" s="59"/>
      <c r="U69" s="59"/>
    </row>
    <row r="70" spans="1:21" x14ac:dyDescent="0.2">
      <c r="E70" s="93"/>
      <c r="F70" s="93"/>
      <c r="G70" s="93"/>
      <c r="H70" s="93"/>
      <c r="I70" s="59"/>
      <c r="J70" s="59"/>
      <c r="K70" s="41"/>
      <c r="L70" s="59"/>
      <c r="M70" s="59"/>
      <c r="N70" s="59"/>
      <c r="O70" s="59"/>
      <c r="P70" s="59"/>
      <c r="Q70" s="59"/>
      <c r="R70" s="59"/>
      <c r="S70" s="59"/>
      <c r="T70" s="59"/>
      <c r="U70" s="59"/>
    </row>
    <row r="71" spans="1:21" x14ac:dyDescent="0.2">
      <c r="E71" s="93"/>
      <c r="F71" s="93"/>
      <c r="G71" s="93"/>
      <c r="H71" s="93"/>
      <c r="I71" s="59"/>
      <c r="J71" s="59"/>
      <c r="K71" s="41"/>
      <c r="L71" s="59"/>
      <c r="M71" s="59"/>
      <c r="N71" s="59"/>
      <c r="O71" s="59"/>
      <c r="P71" s="59"/>
      <c r="Q71" s="59"/>
      <c r="R71" s="59"/>
      <c r="S71" s="59"/>
      <c r="T71" s="59"/>
      <c r="U71" s="59"/>
    </row>
    <row r="72" spans="1:21" x14ac:dyDescent="0.2">
      <c r="E72" s="93"/>
      <c r="F72" s="93"/>
      <c r="G72" s="93"/>
      <c r="H72" s="93"/>
      <c r="I72" s="60">
        <v>-19698920797</v>
      </c>
      <c r="J72" s="59"/>
      <c r="K72" s="41"/>
      <c r="L72" s="59"/>
      <c r="M72" s="59"/>
      <c r="N72" s="59"/>
      <c r="O72" s="59"/>
      <c r="P72" s="59"/>
      <c r="Q72" s="60">
        <v>-97992039726</v>
      </c>
      <c r="R72" s="59"/>
      <c r="S72" s="59"/>
      <c r="T72" s="59"/>
      <c r="U72" s="59"/>
    </row>
    <row r="73" spans="1:21" x14ac:dyDescent="0.2">
      <c r="E73" s="93"/>
      <c r="F73" s="93"/>
      <c r="G73" s="93"/>
      <c r="H73" s="93"/>
      <c r="I73" s="59"/>
      <c r="J73" s="59"/>
      <c r="K73" s="41"/>
      <c r="L73" s="59"/>
      <c r="M73" s="59"/>
      <c r="N73" s="59"/>
      <c r="O73" s="59"/>
      <c r="P73" s="59"/>
      <c r="Q73" s="59"/>
      <c r="R73" s="59"/>
      <c r="S73" s="59"/>
      <c r="T73" s="59"/>
      <c r="U73" s="59"/>
    </row>
    <row r="74" spans="1:21" x14ac:dyDescent="0.2">
      <c r="E74" s="93"/>
      <c r="F74" s="93"/>
      <c r="G74" s="93"/>
      <c r="H74" s="93"/>
      <c r="I74" s="59"/>
      <c r="J74" s="59"/>
      <c r="K74" s="41"/>
      <c r="L74" s="59"/>
      <c r="M74" s="59"/>
      <c r="N74" s="59"/>
      <c r="O74" s="59"/>
      <c r="P74" s="59"/>
      <c r="Q74" s="59"/>
      <c r="R74" s="59"/>
      <c r="S74" s="59"/>
      <c r="T74" s="59"/>
      <c r="U74" s="59"/>
    </row>
    <row r="75" spans="1:21" x14ac:dyDescent="0.2">
      <c r="E75" s="93"/>
      <c r="F75" s="93"/>
      <c r="G75" s="93"/>
      <c r="H75" s="93"/>
      <c r="I75" s="60">
        <f>I72-I66</f>
        <v>0</v>
      </c>
      <c r="J75" s="59"/>
      <c r="K75" s="41"/>
      <c r="L75" s="59"/>
      <c r="M75" s="59"/>
      <c r="N75" s="59"/>
      <c r="O75" s="59"/>
      <c r="P75" s="59"/>
      <c r="Q75" s="61">
        <f>Q66-Q72</f>
        <v>0</v>
      </c>
      <c r="R75" s="59"/>
      <c r="S75" s="59"/>
      <c r="T75" s="59"/>
      <c r="U75" s="59"/>
    </row>
    <row r="76" spans="1:21" x14ac:dyDescent="0.2">
      <c r="E76" s="93"/>
      <c r="F76" s="93"/>
      <c r="G76" s="93"/>
      <c r="H76" s="93"/>
      <c r="I76" s="59"/>
      <c r="J76" s="59"/>
      <c r="K76" s="41"/>
      <c r="L76" s="59"/>
      <c r="M76" s="59"/>
      <c r="N76" s="59"/>
      <c r="O76" s="59"/>
      <c r="P76" s="59"/>
      <c r="Q76" s="59"/>
      <c r="R76" s="59"/>
      <c r="S76" s="59"/>
      <c r="T76" s="59"/>
      <c r="U76" s="59"/>
    </row>
    <row r="77" spans="1:21" x14ac:dyDescent="0.2">
      <c r="E77" s="93"/>
      <c r="F77" s="93"/>
      <c r="G77" s="93"/>
      <c r="H77" s="93"/>
      <c r="I77" s="59"/>
      <c r="J77" s="59"/>
      <c r="K77" s="41"/>
      <c r="L77" s="59"/>
      <c r="M77" s="59"/>
      <c r="N77" s="59"/>
      <c r="O77" s="59"/>
      <c r="P77" s="59"/>
      <c r="Q77" s="59"/>
      <c r="R77" s="59"/>
      <c r="S77" s="59"/>
      <c r="T77" s="59"/>
      <c r="U77" s="59"/>
    </row>
    <row r="78" spans="1:21" x14ac:dyDescent="0.2">
      <c r="E78" s="93"/>
      <c r="F78" s="93"/>
      <c r="G78" s="93"/>
      <c r="H78" s="93"/>
      <c r="I78" s="59"/>
      <c r="J78" s="59"/>
      <c r="K78" s="41"/>
      <c r="L78" s="59"/>
      <c r="M78" s="59"/>
      <c r="N78" s="59"/>
      <c r="O78" s="59"/>
      <c r="P78" s="59"/>
      <c r="Q78" s="59"/>
      <c r="R78" s="59"/>
      <c r="S78" s="59"/>
      <c r="T78" s="59"/>
      <c r="U78" s="59"/>
    </row>
    <row r="79" spans="1:21" x14ac:dyDescent="0.2">
      <c r="E79" s="93"/>
      <c r="F79" s="93"/>
      <c r="G79" s="93"/>
      <c r="H79" s="93"/>
      <c r="I79" s="59"/>
      <c r="J79" s="59"/>
      <c r="K79" s="41"/>
      <c r="L79" s="59"/>
      <c r="M79" s="59"/>
      <c r="N79" s="59"/>
      <c r="O79" s="59"/>
      <c r="P79" s="59"/>
      <c r="Q79" s="59"/>
      <c r="R79" s="59"/>
      <c r="S79" s="59"/>
      <c r="T79" s="59"/>
      <c r="U79" s="59"/>
    </row>
    <row r="80" spans="1:21" x14ac:dyDescent="0.2">
      <c r="E80" s="93"/>
      <c r="F80" s="93"/>
      <c r="G80" s="93"/>
      <c r="H80" s="93"/>
      <c r="I80" s="59"/>
      <c r="J80" s="59"/>
      <c r="K80" s="41"/>
      <c r="L80" s="59"/>
      <c r="M80" s="59"/>
      <c r="N80" s="59"/>
      <c r="O80" s="59"/>
      <c r="P80" s="59"/>
      <c r="Q80" s="59"/>
      <c r="R80" s="59"/>
      <c r="S80" s="59"/>
      <c r="T80" s="59"/>
      <c r="U80" s="59"/>
    </row>
    <row r="81" spans="5:21" x14ac:dyDescent="0.2">
      <c r="E81" s="93"/>
      <c r="F81" s="93"/>
      <c r="G81" s="93"/>
      <c r="H81" s="93"/>
      <c r="I81" s="59"/>
      <c r="J81" s="59"/>
      <c r="K81" s="41"/>
      <c r="L81" s="59"/>
      <c r="M81" s="59"/>
      <c r="N81" s="59"/>
      <c r="O81" s="59"/>
      <c r="P81" s="59"/>
      <c r="Q81" s="59"/>
      <c r="R81" s="59"/>
      <c r="S81" s="59"/>
      <c r="T81" s="59"/>
      <c r="U81" s="59"/>
    </row>
    <row r="82" spans="5:21" x14ac:dyDescent="0.2">
      <c r="E82" s="93"/>
      <c r="F82" s="93"/>
      <c r="G82" s="93"/>
      <c r="H82" s="93"/>
      <c r="I82" s="93"/>
      <c r="J82" s="93"/>
      <c r="K82" s="94"/>
      <c r="L82" s="93"/>
      <c r="M82" s="93"/>
      <c r="N82" s="93"/>
      <c r="O82" s="93"/>
      <c r="P82" s="93"/>
      <c r="Q82" s="93"/>
    </row>
  </sheetData>
  <mergeCells count="6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63:R63"/>
    <mergeCell ref="Q64:R64"/>
    <mergeCell ref="Q65:R65"/>
    <mergeCell ref="Q66:R66"/>
    <mergeCell ref="Q58:R58"/>
    <mergeCell ref="Q59:R59"/>
    <mergeCell ref="Q60:R60"/>
    <mergeCell ref="Q61:R61"/>
    <mergeCell ref="Q62:R6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3"/>
  <sheetViews>
    <sheetView rightToLeft="1" topLeftCell="A61" zoomScaleNormal="100" workbookViewId="0">
      <selection activeCell="H76" sqref="H76"/>
    </sheetView>
  </sheetViews>
  <sheetFormatPr defaultRowHeight="12.75" x14ac:dyDescent="0.2"/>
  <cols>
    <col min="1" max="1" width="3.5703125" style="20" bestFit="1" customWidth="1"/>
    <col min="2" max="2" width="2.5703125" style="20" customWidth="1"/>
    <col min="3" max="3" width="23.42578125" style="20" customWidth="1"/>
    <col min="4" max="5" width="1.28515625" style="20" customWidth="1"/>
    <col min="6" max="6" width="12.7109375" style="14" customWidth="1"/>
    <col min="7" max="7" width="1.28515625" style="20" customWidth="1"/>
    <col min="8" max="8" width="17.28515625" style="20" bestFit="1" customWidth="1"/>
    <col min="9" max="9" width="1.28515625" style="20" customWidth="1"/>
    <col min="10" max="10" width="16.85546875" style="20" bestFit="1" customWidth="1"/>
    <col min="11" max="11" width="1.28515625" style="20" customWidth="1"/>
    <col min="12" max="12" width="11.7109375" style="14" bestFit="1" customWidth="1"/>
    <col min="13" max="13" width="1.28515625" style="20" customWidth="1"/>
    <col min="14" max="14" width="12.85546875" style="14" bestFit="1" customWidth="1"/>
    <col min="15" max="15" width="1.28515625" style="14" customWidth="1"/>
    <col min="16" max="16" width="5.42578125" style="14" bestFit="1" customWidth="1"/>
    <col min="17" max="17" width="1.28515625" style="14" customWidth="1"/>
    <col min="18" max="18" width="10.28515625" style="14" bestFit="1" customWidth="1"/>
    <col min="19" max="19" width="1.28515625" style="20" customWidth="1"/>
    <col min="20" max="20" width="13.42578125" style="14" bestFit="1" customWidth="1"/>
    <col min="21" max="21" width="1.28515625" style="14" customWidth="1"/>
    <col min="22" max="22" width="16.140625" style="14" bestFit="1" customWidth="1"/>
    <col min="23" max="23" width="1.28515625" style="20" customWidth="1"/>
    <col min="24" max="24" width="17.28515625" style="20" bestFit="1" customWidth="1"/>
    <col min="25" max="25" width="1.28515625" style="20" customWidth="1"/>
    <col min="26" max="26" width="17.7109375" style="20" bestFit="1" customWidth="1"/>
    <col min="27" max="27" width="1.28515625" style="20" customWidth="1"/>
    <col min="28" max="28" width="18.28515625" style="14" bestFit="1" customWidth="1"/>
    <col min="29" max="29" width="0.28515625" style="20" customWidth="1"/>
    <col min="30" max="30" width="9.140625" style="20"/>
    <col min="31" max="31" width="13.85546875" style="20" bestFit="1" customWidth="1"/>
    <col min="32" max="32" width="9.140625" style="20"/>
    <col min="33" max="33" width="16.42578125" style="20" bestFit="1" customWidth="1"/>
    <col min="34" max="16384" width="9.140625" style="20"/>
  </cols>
  <sheetData>
    <row r="1" spans="1:33" ht="25.5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</row>
    <row r="2" spans="1:33" ht="25.5" x14ac:dyDescent="0.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G2" s="60">
        <v>1106366956667</v>
      </c>
    </row>
    <row r="3" spans="1:33" ht="25.5" x14ac:dyDescent="0.2">
      <c r="A3" s="111" t="s">
        <v>146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</row>
    <row r="4" spans="1:33" ht="24" x14ac:dyDescent="0.2">
      <c r="A4" s="1" t="s">
        <v>3</v>
      </c>
      <c r="B4" s="121" t="s">
        <v>4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</row>
    <row r="5" spans="1:33" ht="24" x14ac:dyDescent="0.2">
      <c r="A5" s="121" t="s">
        <v>5</v>
      </c>
      <c r="B5" s="121"/>
      <c r="C5" s="121" t="s">
        <v>6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</row>
    <row r="6" spans="1:33" ht="21" x14ac:dyDescent="0.2">
      <c r="F6" s="119" t="s">
        <v>7</v>
      </c>
      <c r="G6" s="119"/>
      <c r="H6" s="119"/>
      <c r="I6" s="119"/>
      <c r="J6" s="119"/>
      <c r="L6" s="119" t="s">
        <v>8</v>
      </c>
      <c r="M6" s="119"/>
      <c r="N6" s="119"/>
      <c r="O6" s="119"/>
      <c r="P6" s="119"/>
      <c r="Q6" s="119"/>
      <c r="R6" s="119"/>
      <c r="T6" s="119" t="s">
        <v>9</v>
      </c>
      <c r="U6" s="119"/>
      <c r="V6" s="119"/>
      <c r="W6" s="119"/>
      <c r="X6" s="119"/>
      <c r="Y6" s="119"/>
      <c r="Z6" s="119"/>
      <c r="AA6" s="119"/>
      <c r="AB6" s="119"/>
    </row>
    <row r="7" spans="1:33" ht="21" x14ac:dyDescent="0.2">
      <c r="F7" s="13"/>
      <c r="G7" s="21"/>
      <c r="H7" s="21"/>
      <c r="I7" s="21"/>
      <c r="J7" s="21"/>
      <c r="L7" s="118" t="s">
        <v>10</v>
      </c>
      <c r="M7" s="118"/>
      <c r="N7" s="118"/>
      <c r="O7" s="13"/>
      <c r="P7" s="118" t="s">
        <v>11</v>
      </c>
      <c r="Q7" s="118"/>
      <c r="R7" s="118"/>
      <c r="T7" s="13"/>
      <c r="U7" s="13"/>
      <c r="V7" s="13"/>
      <c r="W7" s="21"/>
      <c r="X7" s="21"/>
      <c r="Y7" s="21"/>
      <c r="Z7" s="21"/>
      <c r="AA7" s="21"/>
      <c r="AB7" s="13"/>
    </row>
    <row r="8" spans="1:33" ht="21" x14ac:dyDescent="0.2">
      <c r="A8" s="113"/>
      <c r="B8" s="113"/>
      <c r="C8" s="113"/>
      <c r="E8" s="119" t="s">
        <v>12</v>
      </c>
      <c r="F8" s="119"/>
      <c r="H8" s="2" t="s">
        <v>13</v>
      </c>
      <c r="J8" s="2" t="s">
        <v>14</v>
      </c>
      <c r="L8" s="4" t="s">
        <v>12</v>
      </c>
      <c r="M8" s="21"/>
      <c r="N8" s="4" t="s">
        <v>13</v>
      </c>
      <c r="P8" s="4" t="s">
        <v>12</v>
      </c>
      <c r="Q8" s="1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105" t="s">
        <v>17</v>
      </c>
    </row>
    <row r="9" spans="1:33" ht="18.75" x14ac:dyDescent="0.2">
      <c r="A9" s="116" t="s">
        <v>18</v>
      </c>
      <c r="B9" s="116"/>
      <c r="C9" s="116"/>
      <c r="E9" s="120">
        <v>2700000</v>
      </c>
      <c r="F9" s="120"/>
      <c r="H9" s="22">
        <v>19638207270</v>
      </c>
      <c r="J9" s="22">
        <v>19236146220</v>
      </c>
      <c r="L9" s="15">
        <v>0</v>
      </c>
      <c r="N9" s="15">
        <v>0</v>
      </c>
      <c r="P9" s="15">
        <v>0</v>
      </c>
      <c r="R9" s="15">
        <v>0</v>
      </c>
      <c r="T9" s="15">
        <v>2700000</v>
      </c>
      <c r="V9" s="15">
        <v>7240</v>
      </c>
      <c r="X9" s="22">
        <v>19638207270</v>
      </c>
      <c r="Z9" s="22">
        <v>19396893960</v>
      </c>
      <c r="AB9" s="87">
        <f>Z9/$AG$2</f>
        <v>1.7532061892407164E-2</v>
      </c>
    </row>
    <row r="10" spans="1:33" ht="18.75" x14ac:dyDescent="0.2">
      <c r="A10" s="114" t="s">
        <v>19</v>
      </c>
      <c r="B10" s="114"/>
      <c r="C10" s="114"/>
      <c r="E10" s="115">
        <v>40000000</v>
      </c>
      <c r="F10" s="115"/>
      <c r="H10" s="23">
        <v>14550352428</v>
      </c>
      <c r="J10" s="23">
        <v>20083544800</v>
      </c>
      <c r="L10" s="16">
        <v>0</v>
      </c>
      <c r="N10" s="16">
        <v>0</v>
      </c>
      <c r="P10" s="16">
        <v>0</v>
      </c>
      <c r="R10" s="16">
        <v>0</v>
      </c>
      <c r="T10" s="16">
        <v>40000000</v>
      </c>
      <c r="V10" s="16">
        <v>472</v>
      </c>
      <c r="X10" s="23">
        <v>14550352428</v>
      </c>
      <c r="Z10" s="23">
        <v>18734057600</v>
      </c>
      <c r="AB10" s="87">
        <f t="shared" ref="AB10:AB66" si="0">Z10/$AG$2</f>
        <v>1.6932951121784699E-2</v>
      </c>
    </row>
    <row r="11" spans="1:33" ht="18.75" x14ac:dyDescent="0.2">
      <c r="A11" s="114" t="s">
        <v>20</v>
      </c>
      <c r="B11" s="114"/>
      <c r="C11" s="114"/>
      <c r="E11" s="115">
        <v>1600000</v>
      </c>
      <c r="F11" s="115"/>
      <c r="H11" s="23">
        <v>21242246582</v>
      </c>
      <c r="J11" s="23">
        <v>23798603680</v>
      </c>
      <c r="L11" s="16">
        <v>0</v>
      </c>
      <c r="N11" s="16">
        <v>0</v>
      </c>
      <c r="P11" s="16">
        <v>0</v>
      </c>
      <c r="R11" s="16">
        <v>0</v>
      </c>
      <c r="T11" s="16">
        <v>1600000</v>
      </c>
      <c r="V11" s="16">
        <v>14250</v>
      </c>
      <c r="X11" s="23">
        <v>21242246582</v>
      </c>
      <c r="Z11" s="23">
        <v>22623756000</v>
      </c>
      <c r="AB11" s="87">
        <f t="shared" si="0"/>
        <v>2.0448690973341691E-2</v>
      </c>
    </row>
    <row r="12" spans="1:33" ht="18.75" x14ac:dyDescent="0.2">
      <c r="A12" s="114" t="s">
        <v>21</v>
      </c>
      <c r="B12" s="114"/>
      <c r="C12" s="114"/>
      <c r="E12" s="115">
        <v>34290521</v>
      </c>
      <c r="F12" s="115"/>
      <c r="H12" s="23">
        <v>21938889227</v>
      </c>
      <c r="J12" s="23">
        <v>17284931278.516399</v>
      </c>
      <c r="L12" s="16">
        <v>0</v>
      </c>
      <c r="N12" s="16">
        <v>0</v>
      </c>
      <c r="P12" s="16">
        <v>0</v>
      </c>
      <c r="R12" s="16">
        <v>0</v>
      </c>
      <c r="T12" s="16">
        <v>34290521</v>
      </c>
      <c r="V12" s="16">
        <v>483</v>
      </c>
      <c r="X12" s="23">
        <v>21938889227</v>
      </c>
      <c r="Z12" s="23">
        <v>16434294896.6996</v>
      </c>
      <c r="AB12" s="87">
        <f t="shared" si="0"/>
        <v>1.4854289345561211E-2</v>
      </c>
    </row>
    <row r="13" spans="1:33" ht="18.75" x14ac:dyDescent="0.2">
      <c r="A13" s="114" t="s">
        <v>22</v>
      </c>
      <c r="B13" s="114"/>
      <c r="C13" s="114"/>
      <c r="E13" s="115">
        <v>20000000</v>
      </c>
      <c r="F13" s="115"/>
      <c r="H13" s="23">
        <v>12692898796</v>
      </c>
      <c r="J13" s="23">
        <v>25084585600</v>
      </c>
      <c r="L13" s="16">
        <v>0</v>
      </c>
      <c r="N13" s="16">
        <v>0</v>
      </c>
      <c r="P13" s="16">
        <v>0</v>
      </c>
      <c r="R13" s="16">
        <v>0</v>
      </c>
      <c r="T13" s="16">
        <v>20000000</v>
      </c>
      <c r="V13" s="16">
        <v>1236</v>
      </c>
      <c r="X13" s="23">
        <v>12692898796</v>
      </c>
      <c r="Z13" s="23">
        <v>24528914400</v>
      </c>
      <c r="AB13" s="87">
        <f t="shared" si="0"/>
        <v>2.2170686002675726E-2</v>
      </c>
    </row>
    <row r="14" spans="1:33" ht="18.75" x14ac:dyDescent="0.2">
      <c r="A14" s="114" t="s">
        <v>23</v>
      </c>
      <c r="B14" s="114"/>
      <c r="C14" s="114"/>
      <c r="E14" s="115">
        <v>16483818</v>
      </c>
      <c r="F14" s="115"/>
      <c r="H14" s="23">
        <v>13377998921</v>
      </c>
      <c r="J14" s="23">
        <v>32140322240.679901</v>
      </c>
      <c r="L14" s="16">
        <v>0</v>
      </c>
      <c r="N14" s="16">
        <v>0</v>
      </c>
      <c r="P14" s="16">
        <v>0</v>
      </c>
      <c r="R14" s="16">
        <v>0</v>
      </c>
      <c r="T14" s="16">
        <v>16483818</v>
      </c>
      <c r="V14" s="16">
        <v>2024</v>
      </c>
      <c r="X14" s="23">
        <v>13377998921</v>
      </c>
      <c r="Z14" s="23">
        <v>33105349727.8046</v>
      </c>
      <c r="AB14" s="87">
        <f t="shared" si="0"/>
        <v>2.99225763462211E-2</v>
      </c>
    </row>
    <row r="15" spans="1:33" ht="18.75" x14ac:dyDescent="0.2">
      <c r="A15" s="114" t="s">
        <v>24</v>
      </c>
      <c r="B15" s="114"/>
      <c r="C15" s="114"/>
      <c r="E15" s="115">
        <v>426720</v>
      </c>
      <c r="F15" s="115"/>
      <c r="H15" s="23">
        <v>619940930</v>
      </c>
      <c r="J15" s="23">
        <v>843455537.16480005</v>
      </c>
      <c r="L15" s="16">
        <v>0</v>
      </c>
      <c r="N15" s="16">
        <v>0</v>
      </c>
      <c r="P15" s="16">
        <v>0</v>
      </c>
      <c r="R15" s="16">
        <v>0</v>
      </c>
      <c r="T15" s="16">
        <v>426720</v>
      </c>
      <c r="V15" s="16">
        <v>1983</v>
      </c>
      <c r="X15" s="23">
        <v>619940930</v>
      </c>
      <c r="Z15" s="23">
        <v>839644744.07519996</v>
      </c>
      <c r="AB15" s="87">
        <f t="shared" si="0"/>
        <v>7.5892066281939817E-4</v>
      </c>
    </row>
    <row r="16" spans="1:33" ht="18.75" x14ac:dyDescent="0.2">
      <c r="A16" s="114" t="s">
        <v>25</v>
      </c>
      <c r="B16" s="114"/>
      <c r="C16" s="114"/>
      <c r="E16" s="115">
        <v>1891700</v>
      </c>
      <c r="F16" s="115"/>
      <c r="H16" s="23">
        <v>6613179564</v>
      </c>
      <c r="J16" s="23">
        <v>3406895043.585</v>
      </c>
      <c r="L16" s="16">
        <v>0</v>
      </c>
      <c r="N16" s="16">
        <v>0</v>
      </c>
      <c r="P16" s="16">
        <v>0</v>
      </c>
      <c r="R16" s="16">
        <v>0</v>
      </c>
      <c r="T16" s="16">
        <v>1891700</v>
      </c>
      <c r="V16" s="16">
        <v>1645</v>
      </c>
      <c r="X16" s="23">
        <v>6613179564</v>
      </c>
      <c r="Z16" s="23">
        <v>3087791926.5549998</v>
      </c>
      <c r="AB16" s="87">
        <f t="shared" si="0"/>
        <v>2.7909292734638125E-3</v>
      </c>
    </row>
    <row r="17" spans="1:31" ht="18.75" x14ac:dyDescent="0.2">
      <c r="A17" s="114" t="s">
        <v>26</v>
      </c>
      <c r="B17" s="114"/>
      <c r="C17" s="114"/>
      <c r="E17" s="115">
        <v>10363636</v>
      </c>
      <c r="F17" s="115"/>
      <c r="H17" s="23">
        <v>35190301246</v>
      </c>
      <c r="J17" s="23">
        <v>56250882262.648399</v>
      </c>
      <c r="L17" s="16">
        <v>0</v>
      </c>
      <c r="N17" s="16">
        <v>0</v>
      </c>
      <c r="P17" s="16">
        <v>0</v>
      </c>
      <c r="R17" s="16">
        <v>0</v>
      </c>
      <c r="T17" s="16">
        <v>10363636</v>
      </c>
      <c r="V17" s="16">
        <v>5650</v>
      </c>
      <c r="X17" s="23">
        <v>35190301246</v>
      </c>
      <c r="Z17" s="23">
        <v>58101916779.517998</v>
      </c>
      <c r="AB17" s="87">
        <f t="shared" si="0"/>
        <v>5.2515954520689655E-2</v>
      </c>
    </row>
    <row r="18" spans="1:31" ht="18.75" x14ac:dyDescent="0.2">
      <c r="A18" s="114" t="s">
        <v>27</v>
      </c>
      <c r="B18" s="114"/>
      <c r="C18" s="114"/>
      <c r="E18" s="115">
        <v>3000000</v>
      </c>
      <c r="F18" s="115"/>
      <c r="H18" s="23">
        <v>13601253875</v>
      </c>
      <c r="J18" s="23">
        <v>19021815900</v>
      </c>
      <c r="L18" s="16">
        <v>0</v>
      </c>
      <c r="N18" s="16">
        <v>0</v>
      </c>
      <c r="P18" s="16">
        <v>0</v>
      </c>
      <c r="R18" s="16">
        <v>0</v>
      </c>
      <c r="T18" s="16">
        <v>3000000</v>
      </c>
      <c r="V18" s="16">
        <v>6130</v>
      </c>
      <c r="X18" s="23">
        <v>13601253875</v>
      </c>
      <c r="Z18" s="23">
        <v>18247845300</v>
      </c>
      <c r="AB18" s="87">
        <f t="shared" si="0"/>
        <v>1.6493483640340072E-2</v>
      </c>
    </row>
    <row r="19" spans="1:31" ht="18.75" x14ac:dyDescent="0.2">
      <c r="A19" s="114" t="s">
        <v>28</v>
      </c>
      <c r="B19" s="114"/>
      <c r="C19" s="114"/>
      <c r="E19" s="115">
        <v>1000000</v>
      </c>
      <c r="F19" s="115"/>
      <c r="H19" s="23">
        <v>6998594683</v>
      </c>
      <c r="J19" s="23">
        <v>7531329300</v>
      </c>
      <c r="L19" s="16">
        <v>0</v>
      </c>
      <c r="N19" s="16">
        <v>0</v>
      </c>
      <c r="P19" s="16">
        <v>0</v>
      </c>
      <c r="R19" s="16">
        <v>0</v>
      </c>
      <c r="T19" s="16">
        <v>1000000</v>
      </c>
      <c r="V19" s="16">
        <v>6930</v>
      </c>
      <c r="X19" s="23">
        <v>6998594683</v>
      </c>
      <c r="Z19" s="23">
        <v>6876431100</v>
      </c>
      <c r="AB19" s="87">
        <f t="shared" si="0"/>
        <v>6.2153258090025401E-3</v>
      </c>
    </row>
    <row r="20" spans="1:31" ht="18.75" x14ac:dyDescent="0.2">
      <c r="A20" s="114" t="s">
        <v>29</v>
      </c>
      <c r="B20" s="114"/>
      <c r="C20" s="114"/>
      <c r="E20" s="115">
        <v>4000000</v>
      </c>
      <c r="F20" s="115"/>
      <c r="H20" s="23">
        <v>14046504299</v>
      </c>
      <c r="J20" s="23">
        <v>11200743760</v>
      </c>
      <c r="L20" s="16">
        <v>0</v>
      </c>
      <c r="N20" s="16">
        <v>0</v>
      </c>
      <c r="P20" s="16">
        <v>0</v>
      </c>
      <c r="R20" s="16">
        <v>0</v>
      </c>
      <c r="T20" s="16">
        <v>4000000</v>
      </c>
      <c r="V20" s="16">
        <v>2744</v>
      </c>
      <c r="X20" s="23">
        <v>14046504299</v>
      </c>
      <c r="Z20" s="23">
        <v>10891155520</v>
      </c>
      <c r="AB20" s="87">
        <f t="shared" si="0"/>
        <v>9.8440715843595792E-3</v>
      </c>
    </row>
    <row r="21" spans="1:31" ht="18.75" x14ac:dyDescent="0.2">
      <c r="A21" s="114" t="s">
        <v>30</v>
      </c>
      <c r="B21" s="114"/>
      <c r="C21" s="114"/>
      <c r="E21" s="115">
        <v>100000</v>
      </c>
      <c r="F21" s="115"/>
      <c r="H21" s="23">
        <v>3709856793</v>
      </c>
      <c r="J21" s="23">
        <v>5960565890</v>
      </c>
      <c r="L21" s="16">
        <v>0</v>
      </c>
      <c r="N21" s="16">
        <v>0</v>
      </c>
      <c r="P21" s="16">
        <v>0</v>
      </c>
      <c r="R21" s="16">
        <v>0</v>
      </c>
      <c r="T21" s="16">
        <v>100000</v>
      </c>
      <c r="V21" s="16">
        <v>60710</v>
      </c>
      <c r="X21" s="23">
        <v>3709856793</v>
      </c>
      <c r="Z21" s="23">
        <v>6024071170</v>
      </c>
      <c r="AB21" s="87">
        <f t="shared" si="0"/>
        <v>5.4449124078577811E-3</v>
      </c>
    </row>
    <row r="22" spans="1:31" ht="18.75" x14ac:dyDescent="0.2">
      <c r="A22" s="114" t="s">
        <v>31</v>
      </c>
      <c r="B22" s="114"/>
      <c r="C22" s="114"/>
      <c r="E22" s="115">
        <v>100000</v>
      </c>
      <c r="F22" s="115"/>
      <c r="H22" s="23">
        <v>2651405291</v>
      </c>
      <c r="J22" s="23">
        <v>3850007600</v>
      </c>
      <c r="L22" s="16">
        <v>0</v>
      </c>
      <c r="N22" s="16">
        <v>0</v>
      </c>
      <c r="P22" s="16">
        <v>0</v>
      </c>
      <c r="R22" s="16">
        <v>0</v>
      </c>
      <c r="T22" s="16">
        <v>100000</v>
      </c>
      <c r="V22" s="16">
        <v>39500</v>
      </c>
      <c r="X22" s="23">
        <v>2651405291</v>
      </c>
      <c r="Z22" s="23">
        <v>3919466500</v>
      </c>
      <c r="AB22" s="87">
        <f t="shared" si="0"/>
        <v>3.5426460238903367E-3</v>
      </c>
    </row>
    <row r="23" spans="1:31" ht="18.75" x14ac:dyDescent="0.2">
      <c r="A23" s="114" t="s">
        <v>32</v>
      </c>
      <c r="B23" s="114"/>
      <c r="C23" s="114"/>
      <c r="E23" s="115">
        <v>250000</v>
      </c>
      <c r="F23" s="115"/>
      <c r="H23" s="23">
        <v>11623044150</v>
      </c>
      <c r="J23" s="23">
        <v>26208331375</v>
      </c>
      <c r="L23" s="16">
        <v>0</v>
      </c>
      <c r="N23" s="16">
        <v>0</v>
      </c>
      <c r="P23" s="16">
        <v>0</v>
      </c>
      <c r="R23" s="16">
        <v>0</v>
      </c>
      <c r="T23" s="16">
        <v>250000</v>
      </c>
      <c r="V23" s="16">
        <v>106450</v>
      </c>
      <c r="X23" s="23">
        <v>11623044150</v>
      </c>
      <c r="Z23" s="23">
        <v>26406785375</v>
      </c>
      <c r="AB23" s="87">
        <f t="shared" si="0"/>
        <v>2.3868017040704199E-2</v>
      </c>
    </row>
    <row r="24" spans="1:31" ht="18.75" x14ac:dyDescent="0.2">
      <c r="A24" s="114" t="s">
        <v>33</v>
      </c>
      <c r="B24" s="114"/>
      <c r="C24" s="114"/>
      <c r="E24" s="115">
        <v>10000000</v>
      </c>
      <c r="F24" s="115"/>
      <c r="H24" s="23">
        <v>11114090286</v>
      </c>
      <c r="J24" s="23">
        <v>15052735888</v>
      </c>
      <c r="L24" s="16">
        <v>0</v>
      </c>
      <c r="N24" s="16">
        <v>0</v>
      </c>
      <c r="P24" s="16">
        <v>0</v>
      </c>
      <c r="R24" s="16">
        <v>0</v>
      </c>
      <c r="T24" s="16">
        <v>10000000</v>
      </c>
      <c r="V24" s="16">
        <v>1533</v>
      </c>
      <c r="X24" s="23">
        <v>11114090286</v>
      </c>
      <c r="Z24" s="23">
        <v>15211499090</v>
      </c>
      <c r="AB24" s="87">
        <f t="shared" si="0"/>
        <v>1.3749054053300359E-2</v>
      </c>
      <c r="AE24" s="31"/>
    </row>
    <row r="25" spans="1:31" ht="18.75" x14ac:dyDescent="0.2">
      <c r="A25" s="114" t="s">
        <v>34</v>
      </c>
      <c r="B25" s="114"/>
      <c r="C25" s="114"/>
      <c r="E25" s="115">
        <v>3000000</v>
      </c>
      <c r="F25" s="115"/>
      <c r="H25" s="23">
        <v>7766905844</v>
      </c>
      <c r="J25" s="23">
        <v>24022856700</v>
      </c>
      <c r="L25" s="16">
        <v>0</v>
      </c>
      <c r="N25" s="16">
        <v>0</v>
      </c>
      <c r="P25" s="16">
        <v>0</v>
      </c>
      <c r="R25" s="16">
        <v>0</v>
      </c>
      <c r="T25" s="16">
        <v>3000000</v>
      </c>
      <c r="V25" s="16">
        <v>7970</v>
      </c>
      <c r="X25" s="23">
        <v>7766905844</v>
      </c>
      <c r="Z25" s="23">
        <v>23725175700</v>
      </c>
      <c r="AB25" s="87">
        <f t="shared" si="0"/>
        <v>2.1444219349675431E-2</v>
      </c>
    </row>
    <row r="26" spans="1:31" ht="18.75" x14ac:dyDescent="0.2">
      <c r="A26" s="114" t="s">
        <v>35</v>
      </c>
      <c r="B26" s="114"/>
      <c r="C26" s="114"/>
      <c r="E26" s="115">
        <v>900000</v>
      </c>
      <c r="F26" s="115"/>
      <c r="H26" s="23">
        <v>2934412033</v>
      </c>
      <c r="J26" s="23">
        <v>4429493280</v>
      </c>
      <c r="L26" s="16">
        <v>0</v>
      </c>
      <c r="N26" s="16">
        <v>0</v>
      </c>
      <c r="P26" s="16">
        <v>0</v>
      </c>
      <c r="R26" s="16">
        <v>0</v>
      </c>
      <c r="T26" s="16">
        <v>900000</v>
      </c>
      <c r="V26" s="16">
        <v>4861</v>
      </c>
      <c r="X26" s="23">
        <v>2934412033</v>
      </c>
      <c r="Z26" s="23">
        <v>4341082023</v>
      </c>
      <c r="AB26" s="87">
        <f t="shared" si="0"/>
        <v>3.9237271113716039E-3</v>
      </c>
    </row>
    <row r="27" spans="1:31" ht="18.75" x14ac:dyDescent="0.2">
      <c r="A27" s="114" t="s">
        <v>36</v>
      </c>
      <c r="B27" s="114"/>
      <c r="C27" s="114"/>
      <c r="E27" s="115">
        <v>800000</v>
      </c>
      <c r="F27" s="115"/>
      <c r="H27" s="23">
        <v>19082701183</v>
      </c>
      <c r="J27" s="23">
        <v>14931678960</v>
      </c>
      <c r="L27" s="16">
        <v>0</v>
      </c>
      <c r="N27" s="16">
        <v>0</v>
      </c>
      <c r="P27" s="16">
        <v>0</v>
      </c>
      <c r="R27" s="16">
        <v>0</v>
      </c>
      <c r="T27" s="16">
        <v>800000</v>
      </c>
      <c r="V27" s="16">
        <v>18930</v>
      </c>
      <c r="X27" s="23">
        <v>19082701183</v>
      </c>
      <c r="Z27" s="23">
        <v>15026936880</v>
      </c>
      <c r="AB27" s="87">
        <f t="shared" si="0"/>
        <v>1.3582235793872218E-2</v>
      </c>
    </row>
    <row r="28" spans="1:31" ht="18.75" x14ac:dyDescent="0.2">
      <c r="A28" s="114" t="s">
        <v>37</v>
      </c>
      <c r="B28" s="114"/>
      <c r="C28" s="114"/>
      <c r="E28" s="115">
        <v>670438</v>
      </c>
      <c r="F28" s="115"/>
      <c r="H28" s="23">
        <v>4197397467</v>
      </c>
      <c r="J28" s="23">
        <v>3678862993.8578</v>
      </c>
      <c r="L28" s="16">
        <v>0</v>
      </c>
      <c r="N28" s="16">
        <v>0</v>
      </c>
      <c r="P28" s="16">
        <v>0</v>
      </c>
      <c r="R28" s="16">
        <v>0</v>
      </c>
      <c r="T28" s="16">
        <v>670438</v>
      </c>
      <c r="V28" s="16">
        <v>5310</v>
      </c>
      <c r="X28" s="23">
        <v>4197397467</v>
      </c>
      <c r="Z28" s="23">
        <v>3532506780.7206001</v>
      </c>
      <c r="AB28" s="87">
        <f t="shared" si="0"/>
        <v>3.192888904927619E-3</v>
      </c>
    </row>
    <row r="29" spans="1:31" ht="18.75" x14ac:dyDescent="0.2">
      <c r="A29" s="114" t="s">
        <v>38</v>
      </c>
      <c r="B29" s="114"/>
      <c r="C29" s="114"/>
      <c r="E29" s="115">
        <v>617383</v>
      </c>
      <c r="F29" s="115"/>
      <c r="H29" s="23">
        <v>1854876906</v>
      </c>
      <c r="J29" s="23">
        <v>612610629.40999997</v>
      </c>
      <c r="L29" s="16">
        <v>0</v>
      </c>
      <c r="N29" s="16">
        <v>0</v>
      </c>
      <c r="P29" s="16">
        <v>0</v>
      </c>
      <c r="R29" s="16">
        <v>0</v>
      </c>
      <c r="T29" s="16">
        <v>617383</v>
      </c>
      <c r="V29" s="16">
        <v>1000</v>
      </c>
      <c r="X29" s="23">
        <v>1854876906</v>
      </c>
      <c r="Z29" s="23">
        <v>612610629.40999997</v>
      </c>
      <c r="AB29" s="87">
        <f t="shared" si="0"/>
        <v>5.5371377978923736E-4</v>
      </c>
    </row>
    <row r="30" spans="1:31" ht="18.75" x14ac:dyDescent="0.2">
      <c r="A30" s="114" t="s">
        <v>39</v>
      </c>
      <c r="B30" s="114"/>
      <c r="C30" s="114"/>
      <c r="E30" s="115">
        <v>2400000</v>
      </c>
      <c r="F30" s="115"/>
      <c r="H30" s="23">
        <v>30892800000</v>
      </c>
      <c r="J30" s="23">
        <v>36793371600</v>
      </c>
      <c r="L30" s="16">
        <v>0</v>
      </c>
      <c r="N30" s="16">
        <v>0</v>
      </c>
      <c r="P30" s="16">
        <v>0</v>
      </c>
      <c r="R30" s="16">
        <v>0</v>
      </c>
      <c r="T30" s="16">
        <v>2400000</v>
      </c>
      <c r="V30" s="16">
        <v>15250</v>
      </c>
      <c r="X30" s="23">
        <v>30892800000</v>
      </c>
      <c r="Z30" s="23">
        <v>36317082000</v>
      </c>
      <c r="AB30" s="87">
        <f t="shared" si="0"/>
        <v>3.2825530246680085E-2</v>
      </c>
    </row>
    <row r="31" spans="1:31" ht="18.75" x14ac:dyDescent="0.2">
      <c r="A31" s="114" t="s">
        <v>40</v>
      </c>
      <c r="B31" s="114"/>
      <c r="C31" s="114"/>
      <c r="E31" s="115">
        <v>650000</v>
      </c>
      <c r="F31" s="115"/>
      <c r="H31" s="23">
        <v>20168699200</v>
      </c>
      <c r="J31" s="23">
        <v>25973163385</v>
      </c>
      <c r="L31" s="16">
        <v>0</v>
      </c>
      <c r="N31" s="16">
        <v>0</v>
      </c>
      <c r="P31" s="16">
        <v>0</v>
      </c>
      <c r="R31" s="16">
        <v>0</v>
      </c>
      <c r="T31" s="16">
        <v>650000</v>
      </c>
      <c r="V31" s="16">
        <v>40620</v>
      </c>
      <c r="X31" s="23">
        <v>20168699200</v>
      </c>
      <c r="Z31" s="23">
        <v>26198904810</v>
      </c>
      <c r="AB31" s="87">
        <f t="shared" si="0"/>
        <v>2.3680122270576344E-2</v>
      </c>
    </row>
    <row r="32" spans="1:31" ht="18.75" x14ac:dyDescent="0.2">
      <c r="A32" s="114" t="s">
        <v>41</v>
      </c>
      <c r="B32" s="114"/>
      <c r="C32" s="114"/>
      <c r="E32" s="115">
        <v>2694999</v>
      </c>
      <c r="F32" s="115"/>
      <c r="H32" s="23">
        <v>11029401514</v>
      </c>
      <c r="J32" s="23">
        <v>23505924921.446701</v>
      </c>
      <c r="L32" s="16">
        <v>0</v>
      </c>
      <c r="N32" s="16">
        <v>0</v>
      </c>
      <c r="P32" s="16">
        <v>0</v>
      </c>
      <c r="R32" s="16">
        <v>0</v>
      </c>
      <c r="T32" s="16">
        <v>2694999</v>
      </c>
      <c r="V32" s="16">
        <v>8520</v>
      </c>
      <c r="X32" s="23">
        <v>11029401514</v>
      </c>
      <c r="Z32" s="23">
        <v>22783899923.8596</v>
      </c>
      <c r="AB32" s="87">
        <f t="shared" si="0"/>
        <v>2.0593438539142139E-2</v>
      </c>
    </row>
    <row r="33" spans="1:28" ht="18.75" x14ac:dyDescent="0.2">
      <c r="A33" s="114" t="s">
        <v>42</v>
      </c>
      <c r="B33" s="114"/>
      <c r="C33" s="114"/>
      <c r="E33" s="115">
        <v>562500</v>
      </c>
      <c r="F33" s="115"/>
      <c r="H33" s="23">
        <v>4968006854</v>
      </c>
      <c r="J33" s="23">
        <v>4872665868.75</v>
      </c>
      <c r="L33" s="16">
        <v>0</v>
      </c>
      <c r="N33" s="16">
        <v>0</v>
      </c>
      <c r="P33" s="16">
        <v>0</v>
      </c>
      <c r="R33" s="16">
        <v>0</v>
      </c>
      <c r="T33" s="16">
        <v>562500</v>
      </c>
      <c r="V33" s="16">
        <v>8310</v>
      </c>
      <c r="X33" s="23">
        <v>4968006854</v>
      </c>
      <c r="Z33" s="23">
        <v>4638242081.25</v>
      </c>
      <c r="AB33" s="87">
        <f t="shared" si="0"/>
        <v>4.1923179766892131E-3</v>
      </c>
    </row>
    <row r="34" spans="1:28" ht="18.75" x14ac:dyDescent="0.2">
      <c r="A34" s="114" t="s">
        <v>43</v>
      </c>
      <c r="B34" s="114"/>
      <c r="C34" s="114"/>
      <c r="E34" s="115">
        <v>1200000</v>
      </c>
      <c r="F34" s="115"/>
      <c r="H34" s="23">
        <v>29387285787</v>
      </c>
      <c r="J34" s="23">
        <v>44223489360</v>
      </c>
      <c r="L34" s="16">
        <v>0</v>
      </c>
      <c r="N34" s="16">
        <v>0</v>
      </c>
      <c r="P34" s="16">
        <v>0</v>
      </c>
      <c r="R34" s="16">
        <v>0</v>
      </c>
      <c r="T34" s="16">
        <v>1200000</v>
      </c>
      <c r="V34" s="16">
        <v>34380</v>
      </c>
      <c r="X34" s="23">
        <v>29387285787</v>
      </c>
      <c r="Z34" s="23">
        <v>40937091120</v>
      </c>
      <c r="AB34" s="87">
        <f t="shared" si="0"/>
        <v>3.7001368192815125E-2</v>
      </c>
    </row>
    <row r="35" spans="1:28" ht="18.75" x14ac:dyDescent="0.2">
      <c r="A35" s="114" t="s">
        <v>44</v>
      </c>
      <c r="B35" s="114"/>
      <c r="C35" s="114"/>
      <c r="E35" s="115">
        <v>600000</v>
      </c>
      <c r="F35" s="115"/>
      <c r="H35" s="23">
        <v>7875851981</v>
      </c>
      <c r="J35" s="23">
        <v>10585536360</v>
      </c>
      <c r="L35" s="16">
        <v>0</v>
      </c>
      <c r="N35" s="16">
        <v>0</v>
      </c>
      <c r="P35" s="16">
        <v>0</v>
      </c>
      <c r="R35" s="16">
        <v>0</v>
      </c>
      <c r="T35" s="16">
        <v>600000</v>
      </c>
      <c r="V35" s="16">
        <v>16930</v>
      </c>
      <c r="X35" s="23">
        <v>7875851981</v>
      </c>
      <c r="Z35" s="23">
        <v>10079478660</v>
      </c>
      <c r="AB35" s="87">
        <f t="shared" si="0"/>
        <v>9.1104299520703893E-3</v>
      </c>
    </row>
    <row r="36" spans="1:28" ht="18.75" x14ac:dyDescent="0.2">
      <c r="A36" s="114" t="s">
        <v>45</v>
      </c>
      <c r="B36" s="114"/>
      <c r="C36" s="114"/>
      <c r="E36" s="115">
        <v>1000000</v>
      </c>
      <c r="F36" s="115"/>
      <c r="H36" s="23">
        <v>5765170532</v>
      </c>
      <c r="J36" s="23">
        <v>2541203470</v>
      </c>
      <c r="L36" s="16">
        <v>0</v>
      </c>
      <c r="N36" s="16">
        <v>0</v>
      </c>
      <c r="P36" s="16">
        <v>0</v>
      </c>
      <c r="R36" s="16">
        <v>0</v>
      </c>
      <c r="T36" s="16">
        <v>1000000</v>
      </c>
      <c r="V36" s="16">
        <v>2299</v>
      </c>
      <c r="X36" s="23">
        <v>5765170532</v>
      </c>
      <c r="Z36" s="23">
        <v>2281228730</v>
      </c>
      <c r="AB36" s="87">
        <f t="shared" si="0"/>
        <v>2.0619096731452871E-3</v>
      </c>
    </row>
    <row r="37" spans="1:28" ht="18.75" x14ac:dyDescent="0.2">
      <c r="A37" s="114" t="s">
        <v>46</v>
      </c>
      <c r="B37" s="114"/>
      <c r="C37" s="114"/>
      <c r="E37" s="115">
        <v>1200000</v>
      </c>
      <c r="F37" s="115"/>
      <c r="H37" s="23">
        <v>12046928609</v>
      </c>
      <c r="J37" s="23">
        <v>9037595160</v>
      </c>
      <c r="L37" s="16">
        <v>0</v>
      </c>
      <c r="N37" s="16">
        <v>0</v>
      </c>
      <c r="P37" s="16">
        <v>0</v>
      </c>
      <c r="R37" s="16">
        <v>0</v>
      </c>
      <c r="T37" s="16">
        <v>1200000</v>
      </c>
      <c r="V37" s="16">
        <v>7630</v>
      </c>
      <c r="X37" s="23">
        <v>12046928609</v>
      </c>
      <c r="Z37" s="23">
        <v>9085224120</v>
      </c>
      <c r="AB37" s="87">
        <f t="shared" si="0"/>
        <v>8.21176379613669E-3</v>
      </c>
    </row>
    <row r="38" spans="1:28" ht="18.75" x14ac:dyDescent="0.2">
      <c r="A38" s="114" t="s">
        <v>47</v>
      </c>
      <c r="B38" s="114"/>
      <c r="C38" s="114"/>
      <c r="E38" s="115">
        <v>21948</v>
      </c>
      <c r="F38" s="115"/>
      <c r="H38" s="23">
        <v>760325209</v>
      </c>
      <c r="J38" s="23">
        <v>705400496.08440006</v>
      </c>
      <c r="L38" s="16">
        <v>0</v>
      </c>
      <c r="N38" s="16">
        <v>0</v>
      </c>
      <c r="P38" s="16">
        <v>0</v>
      </c>
      <c r="R38" s="16">
        <v>0</v>
      </c>
      <c r="T38" s="16">
        <v>21948</v>
      </c>
      <c r="V38" s="16">
        <v>31400</v>
      </c>
      <c r="X38" s="23">
        <v>760325209</v>
      </c>
      <c r="Z38" s="23">
        <v>683839937.54400003</v>
      </c>
      <c r="AB38" s="87">
        <f t="shared" si="0"/>
        <v>6.1809504832294594E-4</v>
      </c>
    </row>
    <row r="39" spans="1:28" ht="18.75" x14ac:dyDescent="0.2">
      <c r="A39" s="114" t="s">
        <v>48</v>
      </c>
      <c r="B39" s="114"/>
      <c r="C39" s="114"/>
      <c r="E39" s="115">
        <v>4580</v>
      </c>
      <c r="F39" s="115"/>
      <c r="H39" s="23">
        <v>103802677</v>
      </c>
      <c r="J39" s="23">
        <v>155197973.88999999</v>
      </c>
      <c r="L39" s="16">
        <v>0</v>
      </c>
      <c r="N39" s="16">
        <v>0</v>
      </c>
      <c r="P39" s="16">
        <v>0</v>
      </c>
      <c r="R39" s="16">
        <v>0</v>
      </c>
      <c r="T39" s="16">
        <v>4580</v>
      </c>
      <c r="V39" s="16">
        <v>34200</v>
      </c>
      <c r="X39" s="23">
        <v>103802677</v>
      </c>
      <c r="Z39" s="23">
        <v>155425203.72</v>
      </c>
      <c r="AB39" s="87">
        <f t="shared" si="0"/>
        <v>1.404825069868574E-4</v>
      </c>
    </row>
    <row r="40" spans="1:28" ht="18.75" x14ac:dyDescent="0.2">
      <c r="A40" s="114" t="s">
        <v>49</v>
      </c>
      <c r="B40" s="114"/>
      <c r="C40" s="114"/>
      <c r="E40" s="115">
        <v>4710000</v>
      </c>
      <c r="F40" s="115"/>
      <c r="H40" s="23">
        <v>17739938865</v>
      </c>
      <c r="J40" s="23">
        <v>54166927803</v>
      </c>
      <c r="L40" s="16">
        <v>0</v>
      </c>
      <c r="N40" s="16">
        <v>0</v>
      </c>
      <c r="P40" s="16">
        <v>0</v>
      </c>
      <c r="R40" s="16">
        <v>0</v>
      </c>
      <c r="T40" s="16">
        <v>4710000</v>
      </c>
      <c r="V40" s="16">
        <v>10950</v>
      </c>
      <c r="X40" s="23">
        <v>17739938865</v>
      </c>
      <c r="Z40" s="23">
        <v>51175829115</v>
      </c>
      <c r="AB40" s="87">
        <f t="shared" si="0"/>
        <v>4.6255746166868901E-2</v>
      </c>
    </row>
    <row r="41" spans="1:28" ht="18.75" x14ac:dyDescent="0.2">
      <c r="A41" s="114" t="s">
        <v>50</v>
      </c>
      <c r="B41" s="114"/>
      <c r="C41" s="114"/>
      <c r="E41" s="115">
        <v>100000</v>
      </c>
      <c r="F41" s="115"/>
      <c r="H41" s="23">
        <v>2268462830</v>
      </c>
      <c r="J41" s="23">
        <v>12499625190</v>
      </c>
      <c r="L41" s="16">
        <v>0</v>
      </c>
      <c r="N41" s="16">
        <v>0</v>
      </c>
      <c r="P41" s="16">
        <v>0</v>
      </c>
      <c r="R41" s="16">
        <v>0</v>
      </c>
      <c r="T41" s="16">
        <v>100000</v>
      </c>
      <c r="V41" s="16">
        <v>126260</v>
      </c>
      <c r="X41" s="23">
        <v>2268462830</v>
      </c>
      <c r="Z41" s="23">
        <v>12528401020</v>
      </c>
      <c r="AB41" s="87">
        <f t="shared" si="0"/>
        <v>1.1323911062693516E-2</v>
      </c>
    </row>
    <row r="42" spans="1:28" ht="18.75" x14ac:dyDescent="0.2">
      <c r="A42" s="114" t="s">
        <v>51</v>
      </c>
      <c r="B42" s="114"/>
      <c r="C42" s="114"/>
      <c r="E42" s="115">
        <v>1744082</v>
      </c>
      <c r="F42" s="115"/>
      <c r="H42" s="23">
        <v>25086461666</v>
      </c>
      <c r="J42" s="23">
        <v>16163806298.947599</v>
      </c>
      <c r="L42" s="16">
        <v>0</v>
      </c>
      <c r="N42" s="16">
        <v>0</v>
      </c>
      <c r="P42" s="16">
        <v>0</v>
      </c>
      <c r="R42" s="16">
        <v>0</v>
      </c>
      <c r="T42" s="16">
        <v>1744082</v>
      </c>
      <c r="V42" s="16">
        <v>9630</v>
      </c>
      <c r="X42" s="23">
        <v>25086461666</v>
      </c>
      <c r="Z42" s="23">
        <v>16665680370.328199</v>
      </c>
      <c r="AB42" s="87">
        <f t="shared" si="0"/>
        <v>1.5063429244610314E-2</v>
      </c>
    </row>
    <row r="43" spans="1:28" ht="18.75" x14ac:dyDescent="0.2">
      <c r="A43" s="114" t="s">
        <v>52</v>
      </c>
      <c r="B43" s="114"/>
      <c r="C43" s="114"/>
      <c r="E43" s="115">
        <v>220000</v>
      </c>
      <c r="F43" s="115"/>
      <c r="H43" s="23">
        <v>9705787505</v>
      </c>
      <c r="J43" s="23">
        <v>7832582472</v>
      </c>
      <c r="L43" s="16">
        <v>0</v>
      </c>
      <c r="N43" s="16">
        <v>0</v>
      </c>
      <c r="P43" s="16">
        <v>0</v>
      </c>
      <c r="R43" s="16">
        <v>0</v>
      </c>
      <c r="T43" s="16">
        <v>220000</v>
      </c>
      <c r="V43" s="16">
        <v>35130</v>
      </c>
      <c r="X43" s="23">
        <v>9705787505</v>
      </c>
      <c r="Z43" s="23">
        <v>7668857922</v>
      </c>
      <c r="AB43" s="87">
        <f t="shared" si="0"/>
        <v>6.9315681165161664E-3</v>
      </c>
    </row>
    <row r="44" spans="1:28" ht="18.75" x14ac:dyDescent="0.2">
      <c r="A44" s="114" t="s">
        <v>53</v>
      </c>
      <c r="B44" s="114"/>
      <c r="C44" s="114"/>
      <c r="E44" s="115">
        <v>600000</v>
      </c>
      <c r="F44" s="115"/>
      <c r="H44" s="23">
        <v>8323598586</v>
      </c>
      <c r="J44" s="23">
        <v>10156875720</v>
      </c>
      <c r="L44" s="16">
        <v>0</v>
      </c>
      <c r="N44" s="16">
        <v>0</v>
      </c>
      <c r="P44" s="16">
        <v>0</v>
      </c>
      <c r="R44" s="16">
        <v>0</v>
      </c>
      <c r="T44" s="16">
        <v>600000</v>
      </c>
      <c r="V44" s="16">
        <v>16250</v>
      </c>
      <c r="X44" s="23">
        <v>8323598586</v>
      </c>
      <c r="Z44" s="23">
        <v>9674632500</v>
      </c>
      <c r="AB44" s="87">
        <f t="shared" si="0"/>
        <v>8.7445060083369067E-3</v>
      </c>
    </row>
    <row r="45" spans="1:28" ht="18.75" x14ac:dyDescent="0.2">
      <c r="A45" s="114" t="s">
        <v>54</v>
      </c>
      <c r="B45" s="114"/>
      <c r="C45" s="114"/>
      <c r="E45" s="115">
        <v>2960706</v>
      </c>
      <c r="F45" s="115"/>
      <c r="H45" s="23">
        <v>12778235031</v>
      </c>
      <c r="J45" s="23">
        <v>6615970060.3802404</v>
      </c>
      <c r="L45" s="16">
        <v>0</v>
      </c>
      <c r="N45" s="16">
        <v>0</v>
      </c>
      <c r="P45" s="16">
        <v>0</v>
      </c>
      <c r="R45" s="16">
        <v>0</v>
      </c>
      <c r="T45" s="16">
        <v>2960706</v>
      </c>
      <c r="V45" s="16">
        <v>2116</v>
      </c>
      <c r="X45" s="23">
        <v>12778235031</v>
      </c>
      <c r="Z45" s="23">
        <v>6216426575.3839197</v>
      </c>
      <c r="AB45" s="87">
        <f t="shared" si="0"/>
        <v>5.618774618966654E-3</v>
      </c>
    </row>
    <row r="46" spans="1:28" ht="18.75" x14ac:dyDescent="0.2">
      <c r="A46" s="114" t="s">
        <v>55</v>
      </c>
      <c r="B46" s="114"/>
      <c r="C46" s="114"/>
      <c r="E46" s="115">
        <v>3750000</v>
      </c>
      <c r="F46" s="115"/>
      <c r="H46" s="23">
        <v>11808212130</v>
      </c>
      <c r="J46" s="23">
        <v>13842166500</v>
      </c>
      <c r="L46" s="16">
        <v>0</v>
      </c>
      <c r="N46" s="16">
        <v>0</v>
      </c>
      <c r="P46" s="16">
        <v>0</v>
      </c>
      <c r="R46" s="16">
        <v>0</v>
      </c>
      <c r="T46" s="16">
        <v>3750000</v>
      </c>
      <c r="V46" s="16">
        <v>3559</v>
      </c>
      <c r="X46" s="23">
        <v>11808212130</v>
      </c>
      <c r="Z46" s="23">
        <v>13243083487.5</v>
      </c>
      <c r="AB46" s="87">
        <f t="shared" si="0"/>
        <v>1.1969883416796558E-2</v>
      </c>
    </row>
    <row r="47" spans="1:28" ht="18.75" x14ac:dyDescent="0.2">
      <c r="A47" s="114" t="s">
        <v>56</v>
      </c>
      <c r="B47" s="114"/>
      <c r="C47" s="114"/>
      <c r="E47" s="115">
        <v>1206000</v>
      </c>
      <c r="F47" s="115"/>
      <c r="H47" s="23">
        <v>20026106994</v>
      </c>
      <c r="J47" s="23">
        <v>23969452728.599998</v>
      </c>
      <c r="L47" s="16">
        <v>0</v>
      </c>
      <c r="N47" s="16">
        <v>0</v>
      </c>
      <c r="P47" s="16">
        <v>0</v>
      </c>
      <c r="R47" s="16">
        <v>0</v>
      </c>
      <c r="T47" s="16">
        <v>1206000</v>
      </c>
      <c r="V47" s="16">
        <v>19050</v>
      </c>
      <c r="X47" s="23">
        <v>20026106994</v>
      </c>
      <c r="Z47" s="23">
        <v>22796708661</v>
      </c>
      <c r="AB47" s="87">
        <f t="shared" si="0"/>
        <v>2.0605015834598422E-2</v>
      </c>
    </row>
    <row r="48" spans="1:28" ht="18.75" x14ac:dyDescent="0.2">
      <c r="A48" s="114" t="s">
        <v>57</v>
      </c>
      <c r="B48" s="114"/>
      <c r="C48" s="114"/>
      <c r="E48" s="115">
        <v>9671879</v>
      </c>
      <c r="F48" s="115"/>
      <c r="H48" s="23">
        <v>22269515349</v>
      </c>
      <c r="J48" s="23">
        <v>32572609583.869999</v>
      </c>
      <c r="L48" s="16">
        <v>0</v>
      </c>
      <c r="N48" s="16">
        <v>0</v>
      </c>
      <c r="P48" s="16">
        <v>0</v>
      </c>
      <c r="R48" s="16">
        <v>0</v>
      </c>
      <c r="T48" s="16">
        <v>9671879</v>
      </c>
      <c r="V48" s="16">
        <v>3359</v>
      </c>
      <c r="X48" s="23">
        <v>22269515349</v>
      </c>
      <c r="Z48" s="23">
        <v>32236710545.733501</v>
      </c>
      <c r="AB48" s="87">
        <f t="shared" si="0"/>
        <v>2.913744879262177E-2</v>
      </c>
    </row>
    <row r="49" spans="1:28" ht="18.75" x14ac:dyDescent="0.2">
      <c r="A49" s="114" t="s">
        <v>58</v>
      </c>
      <c r="B49" s="114"/>
      <c r="C49" s="114"/>
      <c r="E49" s="115">
        <v>400000</v>
      </c>
      <c r="F49" s="115"/>
      <c r="H49" s="23">
        <v>1894194981</v>
      </c>
      <c r="J49" s="23">
        <v>1894441884</v>
      </c>
      <c r="L49" s="16">
        <v>0</v>
      </c>
      <c r="N49" s="16">
        <v>0</v>
      </c>
      <c r="P49" s="16">
        <v>0</v>
      </c>
      <c r="R49" s="16">
        <v>0</v>
      </c>
      <c r="T49" s="16">
        <v>400000</v>
      </c>
      <c r="V49" s="16">
        <v>4642</v>
      </c>
      <c r="X49" s="23">
        <v>1894194981</v>
      </c>
      <c r="Z49" s="23">
        <v>1842446936</v>
      </c>
      <c r="AB49" s="87">
        <f t="shared" si="0"/>
        <v>1.6653126929517916E-3</v>
      </c>
    </row>
    <row r="50" spans="1:28" ht="18.75" x14ac:dyDescent="0.2">
      <c r="A50" s="114" t="s">
        <v>59</v>
      </c>
      <c r="B50" s="114"/>
      <c r="C50" s="114"/>
      <c r="E50" s="115">
        <v>3280000</v>
      </c>
      <c r="F50" s="115"/>
      <c r="H50" s="23">
        <v>29974190258</v>
      </c>
      <c r="J50" s="23">
        <v>40585430632</v>
      </c>
      <c r="L50" s="16">
        <v>0</v>
      </c>
      <c r="N50" s="16">
        <v>0</v>
      </c>
      <c r="P50" s="16">
        <v>0</v>
      </c>
      <c r="R50" s="16">
        <v>0</v>
      </c>
      <c r="T50" s="16">
        <v>3280000</v>
      </c>
      <c r="V50" s="16">
        <v>12880</v>
      </c>
      <c r="X50" s="23">
        <v>29974190258</v>
      </c>
      <c r="Z50" s="23">
        <v>41919835328</v>
      </c>
      <c r="AB50" s="87">
        <f t="shared" si="0"/>
        <v>3.7889630628779931E-2</v>
      </c>
    </row>
    <row r="51" spans="1:28" ht="18.75" x14ac:dyDescent="0.2">
      <c r="A51" s="114" t="s">
        <v>60</v>
      </c>
      <c r="B51" s="114"/>
      <c r="C51" s="114"/>
      <c r="E51" s="115">
        <v>375000</v>
      </c>
      <c r="F51" s="115"/>
      <c r="H51" s="23">
        <v>3168785864</v>
      </c>
      <c r="J51" s="23">
        <v>4152649950</v>
      </c>
      <c r="L51" s="16">
        <v>0</v>
      </c>
      <c r="N51" s="16">
        <v>0</v>
      </c>
      <c r="P51" s="16">
        <v>0</v>
      </c>
      <c r="R51" s="16">
        <v>0</v>
      </c>
      <c r="T51" s="16">
        <v>375000</v>
      </c>
      <c r="V51" s="16">
        <v>9780</v>
      </c>
      <c r="X51" s="23">
        <v>3168785864</v>
      </c>
      <c r="Z51" s="23">
        <v>3639150225</v>
      </c>
      <c r="AB51" s="87">
        <f t="shared" si="0"/>
        <v>3.2892795677513442E-3</v>
      </c>
    </row>
    <row r="52" spans="1:28" ht="18.75" x14ac:dyDescent="0.2">
      <c r="A52" s="114" t="s">
        <v>61</v>
      </c>
      <c r="B52" s="114"/>
      <c r="C52" s="114"/>
      <c r="E52" s="115">
        <v>400000</v>
      </c>
      <c r="F52" s="115"/>
      <c r="H52" s="23">
        <v>1183544573</v>
      </c>
      <c r="J52" s="23">
        <v>1156589912</v>
      </c>
      <c r="L52" s="16">
        <v>0</v>
      </c>
      <c r="N52" s="16">
        <v>0</v>
      </c>
      <c r="P52" s="16">
        <v>0</v>
      </c>
      <c r="R52" s="16">
        <v>0</v>
      </c>
      <c r="T52" s="16">
        <v>400000</v>
      </c>
      <c r="V52" s="16">
        <v>2884</v>
      </c>
      <c r="X52" s="23">
        <v>1183544573</v>
      </c>
      <c r="Z52" s="23">
        <v>1144682672</v>
      </c>
      <c r="AB52" s="87">
        <f t="shared" si="0"/>
        <v>1.0346320134582007E-3</v>
      </c>
    </row>
    <row r="53" spans="1:28" ht="18.75" x14ac:dyDescent="0.2">
      <c r="A53" s="114" t="s">
        <v>62</v>
      </c>
      <c r="B53" s="114"/>
      <c r="C53" s="114"/>
      <c r="E53" s="115">
        <v>300000</v>
      </c>
      <c r="F53" s="115"/>
      <c r="H53" s="23">
        <v>5677263616</v>
      </c>
      <c r="J53" s="23">
        <v>8370789720</v>
      </c>
      <c r="L53" s="16">
        <v>0</v>
      </c>
      <c r="N53" s="16">
        <v>0</v>
      </c>
      <c r="P53" s="16">
        <v>0</v>
      </c>
      <c r="R53" s="16">
        <v>0</v>
      </c>
      <c r="T53" s="16">
        <v>300000</v>
      </c>
      <c r="V53" s="16">
        <v>27070</v>
      </c>
      <c r="X53" s="23">
        <v>5677263616</v>
      </c>
      <c r="Z53" s="23">
        <v>8058224670</v>
      </c>
      <c r="AB53" s="87">
        <f t="shared" si="0"/>
        <v>7.2835008506363097E-3</v>
      </c>
    </row>
    <row r="54" spans="1:28" ht="18.75" x14ac:dyDescent="0.2">
      <c r="A54" s="114" t="s">
        <v>63</v>
      </c>
      <c r="B54" s="114"/>
      <c r="C54" s="114"/>
      <c r="E54" s="115">
        <v>1256500</v>
      </c>
      <c r="F54" s="115"/>
      <c r="H54" s="23">
        <v>7911683326</v>
      </c>
      <c r="J54" s="23">
        <v>8178924392.8000002</v>
      </c>
      <c r="L54" s="16">
        <v>0</v>
      </c>
      <c r="N54" s="16">
        <v>0</v>
      </c>
      <c r="P54" s="16">
        <v>0</v>
      </c>
      <c r="R54" s="16">
        <v>0</v>
      </c>
      <c r="T54" s="16">
        <v>1256500</v>
      </c>
      <c r="V54" s="16">
        <v>6160</v>
      </c>
      <c r="X54" s="23">
        <v>7911683326</v>
      </c>
      <c r="Z54" s="23">
        <v>7680209490.8000002</v>
      </c>
      <c r="AB54" s="87">
        <f t="shared" si="0"/>
        <v>6.9418283368992816E-3</v>
      </c>
    </row>
    <row r="55" spans="1:28" ht="18.75" x14ac:dyDescent="0.2">
      <c r="A55" s="114" t="s">
        <v>64</v>
      </c>
      <c r="B55" s="114"/>
      <c r="C55" s="114"/>
      <c r="E55" s="115">
        <v>2000000</v>
      </c>
      <c r="F55" s="115"/>
      <c r="H55" s="23">
        <v>9058498512</v>
      </c>
      <c r="J55" s="23">
        <v>27188198000</v>
      </c>
      <c r="L55" s="16">
        <v>0</v>
      </c>
      <c r="N55" s="16">
        <v>0</v>
      </c>
      <c r="P55" s="16">
        <v>0</v>
      </c>
      <c r="R55" s="16">
        <v>0</v>
      </c>
      <c r="T55" s="16">
        <v>2000000</v>
      </c>
      <c r="V55" s="16">
        <v>13690</v>
      </c>
      <c r="X55" s="23">
        <v>9058498512</v>
      </c>
      <c r="Z55" s="23">
        <v>27168352600</v>
      </c>
      <c r="AB55" s="87">
        <f t="shared" si="0"/>
        <v>2.4556366616232259E-2</v>
      </c>
    </row>
    <row r="56" spans="1:28" ht="18.75" x14ac:dyDescent="0.2">
      <c r="A56" s="114" t="s">
        <v>65</v>
      </c>
      <c r="B56" s="114"/>
      <c r="C56" s="114"/>
      <c r="E56" s="115">
        <v>350000</v>
      </c>
      <c r="F56" s="115"/>
      <c r="H56" s="23">
        <v>2909039013</v>
      </c>
      <c r="J56" s="23">
        <v>1934430365</v>
      </c>
      <c r="L56" s="16">
        <v>0</v>
      </c>
      <c r="N56" s="16">
        <v>0</v>
      </c>
      <c r="P56" s="16">
        <v>0</v>
      </c>
      <c r="R56" s="16">
        <v>0</v>
      </c>
      <c r="T56" s="16">
        <v>350000</v>
      </c>
      <c r="V56" s="16">
        <v>5290</v>
      </c>
      <c r="X56" s="23">
        <v>2909039013</v>
      </c>
      <c r="Z56" s="23">
        <v>1837187905</v>
      </c>
      <c r="AB56" s="87">
        <f t="shared" si="0"/>
        <v>1.6605592691729008E-3</v>
      </c>
    </row>
    <row r="57" spans="1:28" ht="18.75" x14ac:dyDescent="0.2">
      <c r="A57" s="114" t="s">
        <v>66</v>
      </c>
      <c r="B57" s="114"/>
      <c r="C57" s="114"/>
      <c r="E57" s="115">
        <v>3000000</v>
      </c>
      <c r="F57" s="115"/>
      <c r="H57" s="23">
        <v>19332083180</v>
      </c>
      <c r="J57" s="23">
        <v>24350305800</v>
      </c>
      <c r="L57" s="16">
        <v>0</v>
      </c>
      <c r="N57" s="16">
        <v>0</v>
      </c>
      <c r="P57" s="16">
        <v>0</v>
      </c>
      <c r="R57" s="16">
        <v>0</v>
      </c>
      <c r="T57" s="16">
        <v>3000000</v>
      </c>
      <c r="V57" s="16">
        <v>8000</v>
      </c>
      <c r="X57" s="23">
        <v>19332083180</v>
      </c>
      <c r="Z57" s="23">
        <v>23814480000</v>
      </c>
      <c r="AB57" s="87">
        <f t="shared" si="0"/>
        <v>2.1524937866675465E-2</v>
      </c>
    </row>
    <row r="58" spans="1:28" ht="18.75" x14ac:dyDescent="0.2">
      <c r="A58" s="114" t="s">
        <v>67</v>
      </c>
      <c r="B58" s="114"/>
      <c r="C58" s="114"/>
      <c r="E58" s="115">
        <v>100000</v>
      </c>
      <c r="F58" s="115"/>
      <c r="H58" s="23">
        <v>2149711609</v>
      </c>
      <c r="J58" s="23">
        <v>2033161230</v>
      </c>
      <c r="L58" s="16">
        <v>0</v>
      </c>
      <c r="N58" s="16">
        <v>0</v>
      </c>
      <c r="P58" s="16">
        <v>0</v>
      </c>
      <c r="R58" s="16">
        <v>0</v>
      </c>
      <c r="T58" s="16">
        <v>100000</v>
      </c>
      <c r="V58" s="16">
        <v>20020</v>
      </c>
      <c r="X58" s="23">
        <v>2149711609</v>
      </c>
      <c r="Z58" s="23">
        <v>1986524540</v>
      </c>
      <c r="AB58" s="87">
        <f t="shared" si="0"/>
        <v>1.7955385670451783E-3</v>
      </c>
    </row>
    <row r="59" spans="1:28" ht="18.75" x14ac:dyDescent="0.2">
      <c r="A59" s="114" t="s">
        <v>68</v>
      </c>
      <c r="B59" s="114"/>
      <c r="C59" s="114"/>
      <c r="E59" s="115">
        <v>600000</v>
      </c>
      <c r="F59" s="115"/>
      <c r="H59" s="23">
        <v>10064741192</v>
      </c>
      <c r="J59" s="23">
        <v>7703984280</v>
      </c>
      <c r="L59" s="16">
        <v>0</v>
      </c>
      <c r="N59" s="16">
        <v>0</v>
      </c>
      <c r="P59" s="16">
        <v>0</v>
      </c>
      <c r="R59" s="16">
        <v>0</v>
      </c>
      <c r="T59" s="16">
        <v>600000</v>
      </c>
      <c r="V59" s="16">
        <v>12240</v>
      </c>
      <c r="X59" s="23">
        <v>10064741192</v>
      </c>
      <c r="Z59" s="23">
        <v>7287230880</v>
      </c>
      <c r="AB59" s="87">
        <f t="shared" si="0"/>
        <v>6.5866309872026916E-3</v>
      </c>
    </row>
    <row r="60" spans="1:28" ht="18.75" x14ac:dyDescent="0.2">
      <c r="A60" s="114" t="s">
        <v>69</v>
      </c>
      <c r="B60" s="114"/>
      <c r="C60" s="114"/>
      <c r="E60" s="115">
        <v>257500</v>
      </c>
      <c r="F60" s="115"/>
      <c r="H60" s="23">
        <v>4249656465</v>
      </c>
      <c r="J60" s="23">
        <v>4198021495.75</v>
      </c>
      <c r="L60" s="16">
        <v>0</v>
      </c>
      <c r="N60" s="16">
        <v>0</v>
      </c>
      <c r="P60" s="16">
        <v>0</v>
      </c>
      <c r="R60" s="16">
        <v>0</v>
      </c>
      <c r="T60" s="16">
        <v>257500</v>
      </c>
      <c r="V60" s="16">
        <v>15670</v>
      </c>
      <c r="X60" s="23">
        <v>4249656465</v>
      </c>
      <c r="Z60" s="23">
        <v>4003834256.75</v>
      </c>
      <c r="AB60" s="87">
        <f t="shared" si="0"/>
        <v>3.6189026006450899E-3</v>
      </c>
    </row>
    <row r="61" spans="1:28" ht="18.75" x14ac:dyDescent="0.2">
      <c r="A61" s="114" t="s">
        <v>70</v>
      </c>
      <c r="B61" s="114"/>
      <c r="C61" s="114"/>
      <c r="E61" s="115">
        <v>447253</v>
      </c>
      <c r="F61" s="115"/>
      <c r="H61" s="23">
        <v>5023261418</v>
      </c>
      <c r="J61" s="23">
        <v>5973490583.8126001</v>
      </c>
      <c r="L61" s="16">
        <v>0</v>
      </c>
      <c r="N61" s="16">
        <v>0</v>
      </c>
      <c r="P61" s="16">
        <v>0</v>
      </c>
      <c r="R61" s="16">
        <v>0</v>
      </c>
      <c r="T61" s="16">
        <v>447253</v>
      </c>
      <c r="V61" s="16">
        <v>12300</v>
      </c>
      <c r="X61" s="23">
        <v>5023261418</v>
      </c>
      <c r="Z61" s="23">
        <v>5458687532.0129995</v>
      </c>
      <c r="AB61" s="87">
        <f t="shared" si="0"/>
        <v>4.9338851807881525E-3</v>
      </c>
    </row>
    <row r="62" spans="1:28" ht="18.75" x14ac:dyDescent="0.2">
      <c r="A62" s="114" t="s">
        <v>71</v>
      </c>
      <c r="B62" s="114"/>
      <c r="C62" s="114"/>
      <c r="E62" s="115">
        <v>1228499</v>
      </c>
      <c r="F62" s="115"/>
      <c r="H62" s="23">
        <v>10607806474</v>
      </c>
      <c r="J62" s="23">
        <v>9349750729.9391003</v>
      </c>
      <c r="L62" s="16">
        <v>0</v>
      </c>
      <c r="N62" s="16">
        <v>0</v>
      </c>
      <c r="P62" s="16">
        <v>0</v>
      </c>
      <c r="R62" s="16">
        <v>0</v>
      </c>
      <c r="T62" s="16">
        <v>1228499</v>
      </c>
      <c r="V62" s="16">
        <v>7510</v>
      </c>
      <c r="X62" s="23">
        <v>10607806474</v>
      </c>
      <c r="Z62" s="23">
        <v>9154710297.5023003</v>
      </c>
      <c r="AB62" s="87">
        <f t="shared" si="0"/>
        <v>8.274569519937075E-3</v>
      </c>
    </row>
    <row r="63" spans="1:28" ht="18.75" x14ac:dyDescent="0.2">
      <c r="A63" s="114" t="s">
        <v>72</v>
      </c>
      <c r="B63" s="114"/>
      <c r="C63" s="114"/>
      <c r="E63" s="115">
        <v>13400000</v>
      </c>
      <c r="F63" s="115"/>
      <c r="H63" s="23">
        <v>17655770501</v>
      </c>
      <c r="J63" s="23">
        <v>17218861310</v>
      </c>
      <c r="L63" s="16">
        <v>0</v>
      </c>
      <c r="N63" s="16">
        <v>0</v>
      </c>
      <c r="P63" s="16">
        <v>0</v>
      </c>
      <c r="R63" s="16">
        <v>0</v>
      </c>
      <c r="T63" s="16">
        <v>13400000</v>
      </c>
      <c r="V63" s="16">
        <v>1214</v>
      </c>
      <c r="X63" s="23">
        <v>17655770501</v>
      </c>
      <c r="Z63" s="23">
        <v>16141851452</v>
      </c>
      <c r="AB63" s="87">
        <f t="shared" si="0"/>
        <v>1.4589961634997074E-2</v>
      </c>
    </row>
    <row r="64" spans="1:28" ht="18.75" x14ac:dyDescent="0.2">
      <c r="A64" s="114" t="s">
        <v>73</v>
      </c>
      <c r="B64" s="114"/>
      <c r="C64" s="114"/>
      <c r="E64" s="115">
        <v>360000</v>
      </c>
      <c r="F64" s="115"/>
      <c r="H64" s="23">
        <v>3511745772</v>
      </c>
      <c r="J64" s="23">
        <v>4186585584</v>
      </c>
      <c r="L64" s="16">
        <v>0</v>
      </c>
      <c r="N64" s="16">
        <v>0</v>
      </c>
      <c r="P64" s="16">
        <v>0</v>
      </c>
      <c r="R64" s="16">
        <v>0</v>
      </c>
      <c r="T64" s="16">
        <v>360000</v>
      </c>
      <c r="V64" s="16">
        <v>10860</v>
      </c>
      <c r="X64" s="23">
        <v>3511745772</v>
      </c>
      <c r="Z64" s="23">
        <v>3879378792</v>
      </c>
      <c r="AB64" s="87">
        <f t="shared" si="0"/>
        <v>3.5064123784814328E-3</v>
      </c>
    </row>
    <row r="65" spans="1:28" ht="18.75" x14ac:dyDescent="0.2">
      <c r="A65" s="114" t="s">
        <v>74</v>
      </c>
      <c r="B65" s="114"/>
      <c r="C65" s="114"/>
      <c r="E65" s="115">
        <v>2500000</v>
      </c>
      <c r="F65" s="115"/>
      <c r="H65" s="23">
        <v>11139531478</v>
      </c>
      <c r="J65" s="23">
        <v>18902743500</v>
      </c>
      <c r="L65" s="16">
        <v>0</v>
      </c>
      <c r="N65" s="16">
        <v>0</v>
      </c>
      <c r="P65" s="16">
        <v>0</v>
      </c>
      <c r="R65" s="16">
        <v>0</v>
      </c>
      <c r="T65" s="16">
        <v>2500000</v>
      </c>
      <c r="V65" s="16">
        <v>7240</v>
      </c>
      <c r="X65" s="23">
        <v>11139531478</v>
      </c>
      <c r="Z65" s="23">
        <v>17960087000</v>
      </c>
      <c r="AB65" s="87">
        <f t="shared" si="0"/>
        <v>1.6233390641117746E-2</v>
      </c>
    </row>
    <row r="66" spans="1:28" ht="18.75" x14ac:dyDescent="0.2">
      <c r="A66" s="116" t="s">
        <v>75</v>
      </c>
      <c r="B66" s="116"/>
      <c r="C66" s="116"/>
      <c r="D66" s="24"/>
      <c r="E66" s="115">
        <v>3000000</v>
      </c>
      <c r="F66" s="117"/>
      <c r="H66" s="25">
        <v>12505340021</v>
      </c>
      <c r="J66" s="25">
        <v>20182771800</v>
      </c>
      <c r="L66" s="17">
        <v>0</v>
      </c>
      <c r="N66" s="17">
        <v>0</v>
      </c>
      <c r="P66" s="17">
        <v>0</v>
      </c>
      <c r="R66" s="17">
        <v>0</v>
      </c>
      <c r="T66" s="17">
        <v>3000000</v>
      </c>
      <c r="V66" s="17">
        <v>6280</v>
      </c>
      <c r="X66" s="25">
        <v>12505340021</v>
      </c>
      <c r="Z66" s="25">
        <v>18694366800</v>
      </c>
      <c r="AB66" s="87">
        <f t="shared" si="0"/>
        <v>1.689707622534024E-2</v>
      </c>
    </row>
    <row r="67" spans="1:28" s="26" customFormat="1" ht="21.75" thickBot="1" x14ac:dyDescent="0.25">
      <c r="A67" s="113"/>
      <c r="B67" s="113"/>
      <c r="C67" s="113"/>
      <c r="D67" s="113"/>
      <c r="F67" s="18"/>
      <c r="H67" s="27">
        <f>SUM(H9:H66)</f>
        <v>656466497346</v>
      </c>
      <c r="J67" s="27">
        <f>SUM(J9:J66)</f>
        <v>878405095060.13306</v>
      </c>
      <c r="L67" s="18"/>
      <c r="M67" s="28"/>
      <c r="N67" s="18"/>
      <c r="O67" s="29"/>
      <c r="P67" s="18"/>
      <c r="Q67" s="29"/>
      <c r="R67" s="18"/>
      <c r="S67" s="28"/>
      <c r="T67" s="18"/>
      <c r="U67" s="19"/>
      <c r="V67" s="18"/>
      <c r="X67" s="27">
        <f>SUM(X9:X66)</f>
        <v>656466497346</v>
      </c>
      <c r="Z67" s="27">
        <f>SUM(Z9:Z66)</f>
        <v>858706174263.16748</v>
      </c>
      <c r="AB67" s="38">
        <f>SUM(AB9:AB66)</f>
        <v>0.77614951268074217</v>
      </c>
    </row>
    <row r="68" spans="1:28" ht="13.5" thickTop="1" x14ac:dyDescent="0.2"/>
    <row r="69" spans="1:28" x14ac:dyDescent="0.2">
      <c r="H69" s="93"/>
      <c r="I69" s="93"/>
      <c r="J69" s="93"/>
      <c r="K69" s="93"/>
      <c r="L69" s="94"/>
      <c r="M69" s="93"/>
      <c r="N69" s="94"/>
      <c r="O69" s="94"/>
      <c r="P69" s="94"/>
      <c r="Q69" s="94"/>
      <c r="R69" s="94"/>
      <c r="S69" s="93"/>
      <c r="T69" s="94"/>
      <c r="U69" s="94"/>
      <c r="V69" s="94"/>
      <c r="W69" s="93"/>
      <c r="X69" s="93"/>
      <c r="Y69" s="93"/>
      <c r="Z69" s="93"/>
      <c r="AA69" s="93"/>
      <c r="AB69" s="94"/>
    </row>
    <row r="70" spans="1:28" x14ac:dyDescent="0.2">
      <c r="H70" s="93"/>
      <c r="I70" s="93"/>
      <c r="J70" s="93"/>
      <c r="K70" s="93"/>
      <c r="L70" s="94"/>
      <c r="M70" s="93"/>
      <c r="N70" s="94"/>
      <c r="O70" s="94"/>
      <c r="P70" s="94"/>
      <c r="Q70" s="94"/>
      <c r="R70" s="94"/>
      <c r="S70" s="93"/>
      <c r="T70" s="94"/>
      <c r="U70" s="94"/>
      <c r="V70" s="94"/>
      <c r="W70" s="93"/>
      <c r="X70" s="93"/>
      <c r="Y70" s="93"/>
      <c r="Z70" s="93"/>
      <c r="AA70" s="93"/>
      <c r="AB70" s="94"/>
    </row>
    <row r="71" spans="1:28" x14ac:dyDescent="0.2">
      <c r="H71" s="93"/>
      <c r="I71" s="93"/>
      <c r="J71" s="93"/>
      <c r="K71" s="93"/>
      <c r="L71" s="94"/>
      <c r="M71" s="93"/>
      <c r="N71" s="94"/>
      <c r="O71" s="94"/>
      <c r="P71" s="94"/>
      <c r="Q71" s="94"/>
      <c r="R71" s="94"/>
      <c r="S71" s="93"/>
      <c r="T71" s="94"/>
      <c r="U71" s="94"/>
      <c r="V71" s="94"/>
      <c r="W71" s="93"/>
      <c r="X71" s="93"/>
      <c r="Y71" s="93"/>
      <c r="Z71" s="93"/>
      <c r="AA71" s="93"/>
      <c r="AB71" s="94"/>
    </row>
    <row r="72" spans="1:28" x14ac:dyDescent="0.2">
      <c r="H72" s="59">
        <v>656466497346</v>
      </c>
      <c r="I72" s="59"/>
      <c r="J72" s="59">
        <v>878405095060.13306</v>
      </c>
      <c r="K72" s="59"/>
      <c r="L72" s="41"/>
      <c r="M72" s="59"/>
      <c r="N72" s="41"/>
      <c r="O72" s="41"/>
      <c r="P72" s="41"/>
      <c r="Q72" s="41"/>
      <c r="R72" s="41"/>
      <c r="S72" s="59"/>
      <c r="T72" s="41"/>
      <c r="U72" s="41"/>
      <c r="V72" s="41"/>
      <c r="W72" s="59"/>
      <c r="X72" s="59"/>
      <c r="Y72" s="59"/>
      <c r="Z72" s="59"/>
      <c r="AA72" s="59"/>
      <c r="AB72" s="41"/>
    </row>
    <row r="73" spans="1:28" x14ac:dyDescent="0.2">
      <c r="H73" s="59"/>
      <c r="I73" s="59"/>
      <c r="J73" s="59"/>
      <c r="K73" s="59"/>
      <c r="L73" s="41"/>
      <c r="M73" s="59"/>
      <c r="N73" s="41"/>
      <c r="O73" s="41"/>
      <c r="P73" s="41"/>
      <c r="Q73" s="41"/>
      <c r="R73" s="41"/>
      <c r="S73" s="59"/>
      <c r="T73" s="41"/>
      <c r="U73" s="41"/>
      <c r="V73" s="41"/>
      <c r="W73" s="59"/>
      <c r="X73" s="59"/>
      <c r="Y73" s="59"/>
      <c r="Z73" s="59"/>
      <c r="AA73" s="59"/>
      <c r="AB73" s="41"/>
    </row>
    <row r="74" spans="1:28" x14ac:dyDescent="0.2">
      <c r="H74" s="59"/>
      <c r="I74" s="59"/>
      <c r="J74" s="59"/>
      <c r="K74" s="59"/>
      <c r="L74" s="41"/>
      <c r="M74" s="59"/>
      <c r="N74" s="41"/>
      <c r="O74" s="41"/>
      <c r="P74" s="41"/>
      <c r="Q74" s="41"/>
      <c r="R74" s="41"/>
      <c r="S74" s="59"/>
      <c r="T74" s="41"/>
      <c r="U74" s="41"/>
      <c r="V74" s="41"/>
      <c r="W74" s="59"/>
      <c r="X74" s="60">
        <v>625573697346</v>
      </c>
      <c r="Y74" s="59"/>
      <c r="Z74" s="60">
        <v>858706174263</v>
      </c>
      <c r="AA74" s="59"/>
      <c r="AB74" s="41"/>
    </row>
    <row r="75" spans="1:28" x14ac:dyDescent="0.2">
      <c r="H75" s="59"/>
      <c r="I75" s="59"/>
      <c r="J75" s="59"/>
      <c r="K75" s="59"/>
      <c r="L75" s="41"/>
      <c r="M75" s="59"/>
      <c r="N75" s="41"/>
      <c r="O75" s="41"/>
      <c r="P75" s="41"/>
      <c r="Q75" s="41"/>
      <c r="R75" s="41"/>
      <c r="S75" s="59"/>
      <c r="T75" s="41"/>
      <c r="U75" s="41"/>
      <c r="V75" s="41"/>
      <c r="W75" s="59"/>
      <c r="X75" s="60">
        <v>30892800000</v>
      </c>
      <c r="Y75" s="59"/>
      <c r="Z75" s="59"/>
      <c r="AA75" s="59"/>
      <c r="AB75" s="41"/>
    </row>
    <row r="76" spans="1:28" x14ac:dyDescent="0.2">
      <c r="H76" s="60">
        <f>H67-H72</f>
        <v>0</v>
      </c>
      <c r="I76" s="59"/>
      <c r="J76" s="60">
        <f>J67-J72</f>
        <v>0</v>
      </c>
      <c r="K76" s="59"/>
      <c r="L76" s="41"/>
      <c r="M76" s="59"/>
      <c r="N76" s="41"/>
      <c r="O76" s="41"/>
      <c r="P76" s="41"/>
      <c r="Q76" s="41"/>
      <c r="R76" s="41"/>
      <c r="S76" s="59"/>
      <c r="T76" s="41"/>
      <c r="U76" s="41"/>
      <c r="V76" s="41"/>
      <c r="W76" s="59"/>
      <c r="X76" s="60">
        <f>SUM(X74:X75)</f>
        <v>656466497346</v>
      </c>
      <c r="Y76" s="59"/>
      <c r="Z76" s="59"/>
      <c r="AA76" s="59"/>
      <c r="AB76" s="41"/>
    </row>
    <row r="77" spans="1:28" x14ac:dyDescent="0.2">
      <c r="H77" s="59"/>
      <c r="I77" s="59"/>
      <c r="J77" s="59"/>
      <c r="K77" s="59"/>
      <c r="L77" s="41"/>
      <c r="M77" s="59"/>
      <c r="N77" s="41"/>
      <c r="O77" s="41"/>
      <c r="P77" s="41"/>
      <c r="Q77" s="41"/>
      <c r="R77" s="41"/>
      <c r="S77" s="59"/>
      <c r="T77" s="41"/>
      <c r="U77" s="41"/>
      <c r="V77" s="41"/>
      <c r="W77" s="59"/>
      <c r="X77" s="59"/>
      <c r="Y77" s="59"/>
      <c r="Z77" s="60">
        <f>Z67-Z74</f>
        <v>0.16748046875</v>
      </c>
      <c r="AA77" s="59"/>
      <c r="AB77" s="41"/>
    </row>
    <row r="78" spans="1:28" x14ac:dyDescent="0.2">
      <c r="H78" s="59"/>
      <c r="I78" s="59"/>
      <c r="J78" s="59"/>
      <c r="K78" s="59"/>
      <c r="L78" s="41"/>
      <c r="M78" s="59"/>
      <c r="N78" s="41"/>
      <c r="O78" s="41"/>
      <c r="P78" s="41"/>
      <c r="Q78" s="41"/>
      <c r="R78" s="41"/>
      <c r="S78" s="59"/>
      <c r="T78" s="41"/>
      <c r="U78" s="41"/>
      <c r="V78" s="41"/>
      <c r="W78" s="59"/>
      <c r="X78" s="59"/>
      <c r="Y78" s="59"/>
      <c r="Z78" s="59"/>
      <c r="AA78" s="59"/>
      <c r="AB78" s="41"/>
    </row>
    <row r="79" spans="1:28" x14ac:dyDescent="0.2">
      <c r="H79" s="59"/>
      <c r="I79" s="59"/>
      <c r="J79" s="59"/>
      <c r="K79" s="59"/>
      <c r="L79" s="41"/>
      <c r="M79" s="59"/>
      <c r="N79" s="41"/>
      <c r="O79" s="41"/>
      <c r="P79" s="41"/>
      <c r="Q79" s="41"/>
      <c r="R79" s="41"/>
      <c r="S79" s="59"/>
      <c r="T79" s="41"/>
      <c r="U79" s="41"/>
      <c r="V79" s="41"/>
      <c r="W79" s="59"/>
      <c r="X79" s="60">
        <f>X67-X76</f>
        <v>0</v>
      </c>
      <c r="Y79" s="59"/>
      <c r="Z79" s="59"/>
      <c r="AA79" s="59"/>
      <c r="AB79" s="41"/>
    </row>
    <row r="80" spans="1:28" x14ac:dyDescent="0.2">
      <c r="H80" s="59"/>
      <c r="I80" s="59"/>
      <c r="J80" s="59"/>
      <c r="K80" s="59"/>
      <c r="L80" s="41"/>
      <c r="M80" s="59"/>
      <c r="N80" s="41"/>
      <c r="O80" s="41"/>
      <c r="P80" s="41"/>
      <c r="Q80" s="41"/>
      <c r="R80" s="41"/>
      <c r="S80" s="59"/>
      <c r="T80" s="41"/>
      <c r="U80" s="41"/>
      <c r="V80" s="41"/>
      <c r="W80" s="59"/>
      <c r="X80" s="59"/>
      <c r="Y80" s="59"/>
      <c r="Z80" s="59"/>
      <c r="AA80" s="59"/>
      <c r="AB80" s="41"/>
    </row>
    <row r="81" spans="8:28" x14ac:dyDescent="0.2">
      <c r="H81" s="93"/>
      <c r="I81" s="93"/>
      <c r="J81" s="93"/>
      <c r="K81" s="93"/>
      <c r="L81" s="94"/>
      <c r="M81" s="93"/>
      <c r="N81" s="94"/>
      <c r="O81" s="94"/>
      <c r="P81" s="94"/>
      <c r="Q81" s="94"/>
      <c r="R81" s="94"/>
      <c r="S81" s="93"/>
      <c r="T81" s="94"/>
      <c r="U81" s="94"/>
      <c r="V81" s="94"/>
      <c r="W81" s="93"/>
      <c r="X81" s="93"/>
      <c r="Y81" s="93"/>
      <c r="Z81" s="93"/>
      <c r="AA81" s="93"/>
      <c r="AB81" s="94"/>
    </row>
    <row r="82" spans="8:28" x14ac:dyDescent="0.2">
      <c r="H82" s="93"/>
      <c r="I82" s="93"/>
      <c r="J82" s="93"/>
      <c r="K82" s="93"/>
      <c r="L82" s="94"/>
      <c r="M82" s="93"/>
      <c r="N82" s="94"/>
      <c r="O82" s="94"/>
      <c r="P82" s="94"/>
      <c r="Q82" s="94"/>
      <c r="R82" s="94"/>
      <c r="S82" s="93"/>
      <c r="T82" s="94"/>
      <c r="U82" s="94"/>
      <c r="V82" s="94"/>
      <c r="W82" s="93"/>
      <c r="X82" s="93"/>
      <c r="Y82" s="93"/>
      <c r="Z82" s="93"/>
      <c r="AA82" s="93"/>
      <c r="AB82" s="94"/>
    </row>
    <row r="83" spans="8:28" x14ac:dyDescent="0.2">
      <c r="H83" s="93"/>
      <c r="I83" s="93"/>
      <c r="J83" s="93"/>
      <c r="K83" s="93"/>
      <c r="L83" s="94"/>
      <c r="M83" s="93"/>
      <c r="N83" s="94"/>
      <c r="O83" s="94"/>
      <c r="P83" s="94"/>
      <c r="Q83" s="94"/>
      <c r="R83" s="94"/>
      <c r="S83" s="93"/>
      <c r="T83" s="94"/>
      <c r="U83" s="94"/>
      <c r="V83" s="94"/>
      <c r="W83" s="93"/>
      <c r="X83" s="93"/>
      <c r="Y83" s="93"/>
      <c r="Z83" s="93"/>
      <c r="AA83" s="93"/>
      <c r="AB83" s="94"/>
    </row>
  </sheetData>
  <mergeCells count="13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7:D67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rightToLeft="1" workbookViewId="0">
      <selection activeCell="F14" sqref="F14"/>
    </sheetView>
  </sheetViews>
  <sheetFormatPr defaultRowHeight="12.75" x14ac:dyDescent="0.2"/>
  <cols>
    <col min="1" max="1" width="6.28515625" bestFit="1" customWidth="1"/>
    <col min="2" max="2" width="10" customWidth="1"/>
    <col min="3" max="3" width="1.28515625" customWidth="1"/>
    <col min="4" max="4" width="16.28515625" bestFit="1" customWidth="1"/>
    <col min="5" max="5" width="1.28515625" customWidth="1"/>
    <col min="6" max="6" width="16" bestFit="1" customWidth="1"/>
    <col min="7" max="7" width="1.28515625" customWidth="1"/>
    <col min="8" max="8" width="15" bestFit="1" customWidth="1"/>
    <col min="9" max="9" width="1.28515625" customWidth="1"/>
    <col min="10" max="10" width="17.7109375" bestFit="1" customWidth="1"/>
    <col min="11" max="11" width="1.28515625" customWidth="1"/>
    <col min="12" max="12" width="18.28515625" style="14" bestFit="1" customWidth="1"/>
    <col min="13" max="13" width="0.28515625" customWidth="1"/>
    <col min="18" max="18" width="16.42578125" bestFit="1" customWidth="1"/>
  </cols>
  <sheetData>
    <row r="1" spans="1:18" ht="25.5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8" ht="25.5" x14ac:dyDescent="0.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8" ht="25.5" x14ac:dyDescent="0.2">
      <c r="A3" s="111" t="s">
        <v>147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5" spans="1:18" ht="24" x14ac:dyDescent="0.2">
      <c r="A5" s="1" t="s">
        <v>76</v>
      </c>
      <c r="B5" s="121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8" ht="21" x14ac:dyDescent="0.2">
      <c r="D6" s="2" t="s">
        <v>7</v>
      </c>
      <c r="F6" s="119" t="s">
        <v>8</v>
      </c>
      <c r="G6" s="119"/>
      <c r="H6" s="119"/>
      <c r="J6" s="122" t="s">
        <v>9</v>
      </c>
      <c r="K6" s="122"/>
      <c r="L6" s="122"/>
    </row>
    <row r="7" spans="1:18" ht="21" x14ac:dyDescent="0.2">
      <c r="A7" s="113"/>
      <c r="B7" s="113"/>
      <c r="D7" s="2" t="s">
        <v>78</v>
      </c>
      <c r="F7" s="2" t="s">
        <v>79</v>
      </c>
      <c r="H7" s="2" t="s">
        <v>80</v>
      </c>
      <c r="J7" s="2" t="s">
        <v>78</v>
      </c>
      <c r="L7" s="36" t="s">
        <v>17</v>
      </c>
      <c r="R7" s="39">
        <v>1106547121218</v>
      </c>
    </row>
    <row r="8" spans="1:18" ht="18.75" x14ac:dyDescent="0.2">
      <c r="A8" s="123" t="s">
        <v>148</v>
      </c>
      <c r="B8" s="123"/>
      <c r="D8" s="5">
        <v>2026731875</v>
      </c>
      <c r="F8" s="5">
        <v>18073065450</v>
      </c>
      <c r="H8" s="12">
        <v>0</v>
      </c>
      <c r="J8" s="5">
        <f>D8+F8-H8</f>
        <v>20099797325</v>
      </c>
      <c r="L8" s="35">
        <f>J8/$R$7</f>
        <v>1.8164429638455635E-2</v>
      </c>
    </row>
    <row r="9" spans="1:18" ht="18.75" x14ac:dyDescent="0.2">
      <c r="A9" s="124" t="s">
        <v>149</v>
      </c>
      <c r="B9" s="124"/>
      <c r="D9" s="7">
        <v>573207735</v>
      </c>
      <c r="F9" s="7">
        <v>2402204808</v>
      </c>
      <c r="H9" s="7">
        <v>2418204298</v>
      </c>
      <c r="J9" s="7">
        <f>D9+F9-H9</f>
        <v>557208245</v>
      </c>
      <c r="L9" s="35">
        <f t="shared" ref="L9:L10" si="0">J9/$R$7</f>
        <v>5.0355582181323556E-4</v>
      </c>
    </row>
    <row r="10" spans="1:18" ht="18.75" x14ac:dyDescent="0.2">
      <c r="A10" s="124" t="s">
        <v>150</v>
      </c>
      <c r="B10" s="124"/>
      <c r="D10" s="7">
        <v>209832624402</v>
      </c>
      <c r="F10" s="7">
        <v>4839097684</v>
      </c>
      <c r="H10" s="7">
        <v>2400375000</v>
      </c>
      <c r="J10" s="7">
        <f>D10+F10-H10</f>
        <v>212271347086</v>
      </c>
      <c r="L10" s="35">
        <f t="shared" si="0"/>
        <v>0.19183218049706588</v>
      </c>
    </row>
    <row r="11" spans="1:18" s="10" customFormat="1" ht="21" x14ac:dyDescent="0.2">
      <c r="A11" s="113"/>
      <c r="B11" s="113"/>
      <c r="D11" s="11">
        <f>SUM(D8:D10)</f>
        <v>212432564012</v>
      </c>
      <c r="F11" s="11">
        <f>SUM(F8:F10)</f>
        <v>25314367942</v>
      </c>
      <c r="H11" s="11">
        <f>SUM(H8:H10)</f>
        <v>4818579298</v>
      </c>
      <c r="J11" s="11">
        <f>SUM(J8:J10)</f>
        <v>232928352656</v>
      </c>
      <c r="L11" s="38">
        <f>SUM(L8:L10)</f>
        <v>0.21050016595733476</v>
      </c>
    </row>
    <row r="14" spans="1:18" x14ac:dyDescent="0.2">
      <c r="D14" s="40"/>
      <c r="E14" s="40"/>
      <c r="F14" s="40"/>
      <c r="G14" s="40"/>
      <c r="H14" s="40"/>
      <c r="I14" s="40"/>
      <c r="J14" s="40"/>
      <c r="K14" s="40"/>
      <c r="L14" s="41"/>
    </row>
    <row r="15" spans="1:18" x14ac:dyDescent="0.2">
      <c r="D15" s="40"/>
      <c r="E15" s="40"/>
      <c r="F15" s="40"/>
      <c r="G15" s="40"/>
      <c r="H15" s="40"/>
      <c r="I15" s="40"/>
      <c r="J15" s="40"/>
      <c r="K15" s="40"/>
      <c r="L15" s="41"/>
    </row>
    <row r="16" spans="1:18" x14ac:dyDescent="0.2">
      <c r="D16" s="39">
        <v>581127527912</v>
      </c>
      <c r="E16" s="40"/>
      <c r="F16" s="39">
        <v>25314367942</v>
      </c>
      <c r="G16" s="40"/>
      <c r="H16" s="39">
        <v>4818579298</v>
      </c>
      <c r="I16" s="40"/>
      <c r="J16" s="39">
        <v>232928352656</v>
      </c>
      <c r="K16" s="40"/>
      <c r="L16" s="41"/>
    </row>
    <row r="17" spans="4:12" x14ac:dyDescent="0.2">
      <c r="D17" s="39">
        <v>368694963900</v>
      </c>
      <c r="E17" s="40"/>
      <c r="F17" s="40"/>
      <c r="G17" s="40"/>
      <c r="H17" s="40"/>
      <c r="I17" s="40"/>
      <c r="J17" s="40"/>
      <c r="K17" s="40"/>
      <c r="L17" s="41"/>
    </row>
    <row r="18" spans="4:12" x14ac:dyDescent="0.2">
      <c r="D18" s="39">
        <f>D16-D17</f>
        <v>212432564012</v>
      </c>
      <c r="E18" s="40"/>
      <c r="F18" s="40"/>
      <c r="G18" s="40"/>
      <c r="H18" s="40"/>
      <c r="I18" s="40"/>
      <c r="J18" s="40"/>
      <c r="K18" s="40"/>
      <c r="L18" s="41"/>
    </row>
    <row r="19" spans="4:12" x14ac:dyDescent="0.2">
      <c r="D19" s="40"/>
      <c r="E19" s="40"/>
      <c r="F19" s="40"/>
      <c r="G19" s="40"/>
      <c r="H19" s="40"/>
      <c r="I19" s="40"/>
      <c r="J19" s="40"/>
      <c r="K19" s="40"/>
      <c r="L19" s="41"/>
    </row>
    <row r="20" spans="4:12" x14ac:dyDescent="0.2">
      <c r="D20" s="40"/>
      <c r="E20" s="40"/>
      <c r="F20" s="40"/>
      <c r="G20" s="40"/>
      <c r="H20" s="40"/>
      <c r="I20" s="40"/>
      <c r="J20" s="40"/>
      <c r="K20" s="40"/>
      <c r="L20" s="41"/>
    </row>
    <row r="21" spans="4:12" x14ac:dyDescent="0.2">
      <c r="D21" s="39">
        <f>D11-D18</f>
        <v>0</v>
      </c>
      <c r="E21" s="40"/>
      <c r="F21" s="39">
        <f>F11-F16</f>
        <v>0</v>
      </c>
      <c r="G21" s="40"/>
      <c r="H21" s="39">
        <f>H11-H16</f>
        <v>0</v>
      </c>
      <c r="I21" s="40"/>
      <c r="J21" s="39">
        <f>J11-J16</f>
        <v>0</v>
      </c>
      <c r="K21" s="40"/>
      <c r="L21" s="41"/>
    </row>
    <row r="22" spans="4:12" x14ac:dyDescent="0.2">
      <c r="D22" s="40"/>
      <c r="E22" s="40"/>
      <c r="F22" s="40"/>
      <c r="G22" s="40"/>
      <c r="H22" s="40"/>
      <c r="I22" s="40"/>
      <c r="J22" s="40"/>
      <c r="K22" s="40"/>
      <c r="L22" s="41"/>
    </row>
    <row r="23" spans="4:12" x14ac:dyDescent="0.2">
      <c r="D23" s="40"/>
      <c r="E23" s="40"/>
      <c r="F23" s="40"/>
      <c r="G23" s="40"/>
      <c r="H23" s="40"/>
      <c r="I23" s="40"/>
      <c r="J23" s="40"/>
      <c r="K23" s="40"/>
      <c r="L23" s="41"/>
    </row>
    <row r="24" spans="4:12" x14ac:dyDescent="0.2">
      <c r="D24" s="40"/>
      <c r="E24" s="40"/>
      <c r="F24" s="40"/>
      <c r="G24" s="40"/>
      <c r="H24" s="40"/>
      <c r="I24" s="40"/>
      <c r="J24" s="40"/>
      <c r="K24" s="40"/>
      <c r="L24" s="41"/>
    </row>
    <row r="25" spans="4:12" x14ac:dyDescent="0.2">
      <c r="D25" s="40"/>
      <c r="E25" s="40"/>
      <c r="F25" s="40"/>
      <c r="G25" s="40"/>
      <c r="H25" s="40"/>
      <c r="I25" s="40"/>
      <c r="J25" s="40"/>
      <c r="K25" s="40"/>
      <c r="L25" s="41"/>
    </row>
    <row r="26" spans="4:12" x14ac:dyDescent="0.2">
      <c r="D26" s="40"/>
      <c r="E26" s="40"/>
      <c r="F26" s="40"/>
      <c r="G26" s="40"/>
      <c r="H26" s="40"/>
      <c r="I26" s="40"/>
      <c r="J26" s="40"/>
      <c r="K26" s="40"/>
      <c r="L26" s="41"/>
    </row>
    <row r="27" spans="4:12" x14ac:dyDescent="0.2">
      <c r="D27" s="40"/>
      <c r="E27" s="40"/>
      <c r="F27" s="40"/>
      <c r="G27" s="40"/>
      <c r="H27" s="40"/>
      <c r="I27" s="40"/>
      <c r="J27" s="40"/>
      <c r="K27" s="40"/>
      <c r="L27" s="41"/>
    </row>
    <row r="28" spans="4:12" x14ac:dyDescent="0.2">
      <c r="D28" s="40"/>
      <c r="E28" s="40"/>
      <c r="F28" s="40"/>
      <c r="G28" s="40"/>
      <c r="H28" s="40"/>
      <c r="I28" s="40"/>
      <c r="J28" s="40"/>
      <c r="K28" s="40"/>
      <c r="L28" s="41"/>
    </row>
  </sheetData>
  <mergeCells count="11">
    <mergeCell ref="A1:L1"/>
    <mergeCell ref="A2:L2"/>
    <mergeCell ref="A3:L3"/>
    <mergeCell ref="B5:L5"/>
    <mergeCell ref="F6:H6"/>
    <mergeCell ref="A11:B11"/>
    <mergeCell ref="J6:L6"/>
    <mergeCell ref="A7: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rightToLeft="1" workbookViewId="0">
      <selection activeCell="B21" sqref="B21"/>
    </sheetView>
  </sheetViews>
  <sheetFormatPr defaultRowHeight="12.75" x14ac:dyDescent="0.2"/>
  <cols>
    <col min="1" max="1" width="2.5703125" customWidth="1"/>
    <col min="2" max="2" width="48.140625" customWidth="1"/>
    <col min="3" max="3" width="1.28515625" customWidth="1"/>
    <col min="4" max="4" width="11.7109375" style="14" customWidth="1"/>
    <col min="5" max="5" width="1.28515625" customWidth="1"/>
    <col min="6" max="6" width="18" customWidth="1"/>
    <col min="7" max="7" width="1.28515625" customWidth="1"/>
    <col min="8" max="8" width="17.7109375" style="14" customWidth="1"/>
    <col min="9" max="9" width="1.28515625" customWidth="1"/>
    <col min="10" max="10" width="19.42578125" style="14" customWidth="1"/>
    <col min="11" max="11" width="0.28515625" customWidth="1"/>
    <col min="19" max="19" width="16.42578125" bestFit="1" customWidth="1"/>
  </cols>
  <sheetData>
    <row r="1" spans="1:19" ht="25.5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9" ht="25.5" x14ac:dyDescent="0.2">
      <c r="A2" s="111" t="s">
        <v>81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9" ht="25.5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</row>
    <row r="5" spans="1:19" ht="24" x14ac:dyDescent="0.2">
      <c r="A5" s="1" t="s">
        <v>82</v>
      </c>
      <c r="B5" s="121" t="s">
        <v>83</v>
      </c>
      <c r="C5" s="121"/>
      <c r="D5" s="121"/>
      <c r="E5" s="121"/>
      <c r="F5" s="121"/>
      <c r="G5" s="121"/>
      <c r="H5" s="121"/>
      <c r="I5" s="121"/>
      <c r="J5" s="121"/>
    </row>
    <row r="7" spans="1:19" ht="23.25" customHeight="1" x14ac:dyDescent="0.2">
      <c r="A7" s="113"/>
      <c r="B7" s="113"/>
      <c r="D7" s="2" t="s">
        <v>84</v>
      </c>
      <c r="F7" s="2" t="s">
        <v>78</v>
      </c>
      <c r="H7" s="36" t="s">
        <v>85</v>
      </c>
      <c r="J7" s="36" t="s">
        <v>86</v>
      </c>
      <c r="S7" s="39">
        <v>1106547121218</v>
      </c>
    </row>
    <row r="8" spans="1:19" ht="18.75" x14ac:dyDescent="0.2">
      <c r="A8" s="123" t="s">
        <v>87</v>
      </c>
      <c r="B8" s="123"/>
      <c r="D8" s="63" t="s">
        <v>88</v>
      </c>
      <c r="F8" s="67">
        <f>'درآمد سرمایه گذاری در سهام'!T80</f>
        <v>-66853110087</v>
      </c>
      <c r="H8" s="87">
        <f>F8/$F$13</f>
        <v>1.2043032787332093</v>
      </c>
      <c r="J8" s="89">
        <f>F8/$S$7</f>
        <v>-6.0415963138933798E-2</v>
      </c>
    </row>
    <row r="9" spans="1:19" ht="18.75" x14ac:dyDescent="0.2">
      <c r="A9" s="123" t="s">
        <v>89</v>
      </c>
      <c r="B9" s="123"/>
      <c r="D9" s="64" t="s">
        <v>90</v>
      </c>
      <c r="F9" s="48">
        <v>0</v>
      </c>
      <c r="H9" s="87">
        <f t="shared" ref="H9:H12" si="0">F9/$F$13</f>
        <v>0</v>
      </c>
      <c r="J9" s="87">
        <f t="shared" ref="J9:J12" si="1">F9/$S$7</f>
        <v>0</v>
      </c>
    </row>
    <row r="10" spans="1:19" ht="18.75" x14ac:dyDescent="0.2">
      <c r="A10" s="123" t="s">
        <v>91</v>
      </c>
      <c r="B10" s="123"/>
      <c r="D10" s="64" t="s">
        <v>92</v>
      </c>
      <c r="F10" s="48">
        <v>0</v>
      </c>
      <c r="H10" s="87">
        <f t="shared" si="0"/>
        <v>0</v>
      </c>
      <c r="J10" s="87">
        <f t="shared" si="1"/>
        <v>0</v>
      </c>
    </row>
    <row r="11" spans="1:19" ht="18.75" x14ac:dyDescent="0.2">
      <c r="A11" s="123" t="s">
        <v>93</v>
      </c>
      <c r="B11" s="123"/>
      <c r="D11" s="64" t="s">
        <v>94</v>
      </c>
      <c r="F11" s="68">
        <f>'درآمد سپرده بانکی'!H11</f>
        <v>9782197561</v>
      </c>
      <c r="H11" s="88">
        <f t="shared" si="0"/>
        <v>-0.17621816816895014</v>
      </c>
      <c r="J11" s="87">
        <f t="shared" si="1"/>
        <v>8.8402901001021321E-3</v>
      </c>
    </row>
    <row r="12" spans="1:19" ht="18.75" x14ac:dyDescent="0.2">
      <c r="A12" s="123" t="s">
        <v>95</v>
      </c>
      <c r="B12" s="123"/>
      <c r="D12" s="62" t="s">
        <v>96</v>
      </c>
      <c r="F12" s="70">
        <f>'سایر درآمدها'!F11</f>
        <v>1559056611</v>
      </c>
      <c r="H12" s="88">
        <f t="shared" si="0"/>
        <v>-2.8085110564259181E-2</v>
      </c>
      <c r="J12" s="87">
        <f t="shared" si="1"/>
        <v>1.4089382920122852E-3</v>
      </c>
    </row>
    <row r="13" spans="1:19" s="10" customFormat="1" ht="21" x14ac:dyDescent="0.2">
      <c r="A13" s="113"/>
      <c r="B13" s="113"/>
      <c r="D13" s="18"/>
      <c r="F13" s="73">
        <f>SUM(F8:F12)</f>
        <v>-55511855915</v>
      </c>
      <c r="H13" s="37">
        <f>SUM(H8:H12)</f>
        <v>1</v>
      </c>
      <c r="J13" s="90">
        <f>SUM(J8:J12)</f>
        <v>-5.0166734746819375E-2</v>
      </c>
    </row>
    <row r="14" spans="1:19" x14ac:dyDescent="0.2">
      <c r="A14" s="9"/>
      <c r="B14" s="9"/>
    </row>
    <row r="15" spans="1:19" x14ac:dyDescent="0.2">
      <c r="A15" s="9"/>
      <c r="B15" s="9"/>
      <c r="F15" s="95"/>
      <c r="G15" s="95"/>
      <c r="H15" s="94"/>
      <c r="I15" s="95"/>
      <c r="J15" s="94"/>
    </row>
    <row r="16" spans="1:19" x14ac:dyDescent="0.2">
      <c r="F16" s="40"/>
      <c r="G16" s="40"/>
      <c r="H16" s="78">
        <v>-55912418435</v>
      </c>
      <c r="I16" s="40"/>
      <c r="J16" s="94"/>
    </row>
    <row r="17" spans="6:10" x14ac:dyDescent="0.2">
      <c r="F17" s="40"/>
      <c r="G17" s="40"/>
      <c r="H17" s="41"/>
      <c r="I17" s="40"/>
      <c r="J17" s="94"/>
    </row>
    <row r="18" spans="6:10" x14ac:dyDescent="0.2">
      <c r="F18" s="39">
        <v>-55248868136</v>
      </c>
      <c r="G18" s="40"/>
      <c r="H18" s="41"/>
      <c r="I18" s="40"/>
      <c r="J18" s="94"/>
    </row>
    <row r="19" spans="6:10" x14ac:dyDescent="0.2">
      <c r="F19" s="40"/>
      <c r="G19" s="40"/>
      <c r="H19" s="78">
        <f>H16-F13</f>
        <v>-400562520</v>
      </c>
      <c r="I19" s="40"/>
      <c r="J19" s="94"/>
    </row>
    <row r="20" spans="6:10" x14ac:dyDescent="0.2">
      <c r="F20" s="40"/>
      <c r="G20" s="40"/>
      <c r="H20" s="41"/>
      <c r="I20" s="40"/>
      <c r="J20" s="94"/>
    </row>
    <row r="21" spans="6:10" x14ac:dyDescent="0.2">
      <c r="F21" s="40"/>
      <c r="G21" s="40"/>
      <c r="H21" s="41"/>
      <c r="I21" s="40"/>
      <c r="J21" s="94"/>
    </row>
    <row r="22" spans="6:10" x14ac:dyDescent="0.2">
      <c r="F22" s="80"/>
      <c r="G22" s="40"/>
      <c r="H22" s="41"/>
      <c r="I22" s="40"/>
      <c r="J22" s="94"/>
    </row>
    <row r="23" spans="6:10" x14ac:dyDescent="0.2">
      <c r="F23" s="109"/>
      <c r="G23" s="95"/>
      <c r="H23" s="94"/>
      <c r="I23" s="95"/>
      <c r="J23" s="94"/>
    </row>
    <row r="24" spans="6:10" x14ac:dyDescent="0.2">
      <c r="F24" s="109"/>
      <c r="G24" s="95"/>
      <c r="H24" s="94"/>
      <c r="I24" s="95"/>
      <c r="J24" s="94"/>
    </row>
    <row r="25" spans="6:10" x14ac:dyDescent="0.2">
      <c r="F25" s="109"/>
      <c r="G25" s="95"/>
      <c r="H25" s="94"/>
      <c r="I25" s="95"/>
      <c r="J25" s="94"/>
    </row>
    <row r="26" spans="6:10" x14ac:dyDescent="0.2">
      <c r="F26" s="95"/>
    </row>
    <row r="27" spans="6:10" x14ac:dyDescent="0.2">
      <c r="F27" s="110"/>
    </row>
    <row r="28" spans="6:10" x14ac:dyDescent="0.2">
      <c r="F28" s="109"/>
    </row>
    <row r="29" spans="6:10" x14ac:dyDescent="0.2">
      <c r="F29" s="109"/>
    </row>
    <row r="30" spans="6:10" x14ac:dyDescent="0.2">
      <c r="F30" s="109"/>
    </row>
    <row r="31" spans="6:10" x14ac:dyDescent="0.2">
      <c r="F31" s="95"/>
    </row>
    <row r="33" spans="6:6" x14ac:dyDescent="0.2">
      <c r="F33" s="66"/>
    </row>
    <row r="34" spans="6:6" x14ac:dyDescent="0.2">
      <c r="F34" s="34"/>
    </row>
    <row r="35" spans="6:6" x14ac:dyDescent="0.2">
      <c r="F35" s="34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honeticPr fontId="9" type="noConversion"/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"/>
  <sheetViews>
    <sheetView rightToLeft="1" zoomScaleNormal="100" workbookViewId="0">
      <selection activeCell="B83" sqref="B83"/>
    </sheetView>
  </sheetViews>
  <sheetFormatPr defaultRowHeight="12.75" x14ac:dyDescent="0.2"/>
  <cols>
    <col min="1" max="1" width="6.140625" style="20" bestFit="1" customWidth="1"/>
    <col min="2" max="2" width="18.140625" style="20" customWidth="1"/>
    <col min="3" max="3" width="1.28515625" style="20" customWidth="1"/>
    <col min="4" max="4" width="14.7109375" style="14" bestFit="1" customWidth="1"/>
    <col min="5" max="5" width="1.28515625" style="20" customWidth="1"/>
    <col min="6" max="6" width="18.28515625" style="20" bestFit="1" customWidth="1"/>
    <col min="7" max="7" width="1.28515625" style="20" customWidth="1"/>
    <col min="8" max="8" width="11.28515625" style="14" bestFit="1" customWidth="1"/>
    <col min="9" max="9" width="1.28515625" style="20" customWidth="1"/>
    <col min="10" max="10" width="17.140625" style="129" bestFit="1" customWidth="1"/>
    <col min="11" max="11" width="1.28515625" style="20" customWidth="1"/>
    <col min="12" max="12" width="17.28515625" style="14" bestFit="1" customWidth="1"/>
    <col min="13" max="13" width="1.28515625" style="14" customWidth="1"/>
    <col min="14" max="14" width="16" style="14" bestFit="1" customWidth="1"/>
    <col min="15" max="15" width="1.28515625" style="20" customWidth="1"/>
    <col min="16" max="16" width="18.5703125" style="30" customWidth="1"/>
    <col min="17" max="17" width="0.5703125" style="20" customWidth="1"/>
    <col min="18" max="18" width="17.7109375" style="14" bestFit="1" customWidth="1"/>
    <col min="19" max="19" width="1.28515625" style="20" customWidth="1"/>
    <col min="20" max="20" width="17.5703125" style="20" bestFit="1" customWidth="1"/>
    <col min="21" max="21" width="1.28515625" style="20" customWidth="1"/>
    <col min="22" max="22" width="17.28515625" style="14" bestFit="1" customWidth="1"/>
    <col min="23" max="23" width="0.28515625" style="20" customWidth="1"/>
    <col min="24" max="25" width="9.140625" style="20"/>
    <col min="26" max="26" width="16.5703125" style="20" bestFit="1" customWidth="1"/>
    <col min="27" max="16384" width="9.140625" style="20"/>
  </cols>
  <sheetData>
    <row r="1" spans="1:26" ht="25.5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pans="1:26" ht="25.5" x14ac:dyDescent="0.2">
      <c r="A2" s="111" t="s">
        <v>81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1:26" ht="25.5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</row>
    <row r="5" spans="1:26" ht="24" x14ac:dyDescent="0.2">
      <c r="A5" s="1" t="s">
        <v>97</v>
      </c>
      <c r="B5" s="121" t="s">
        <v>98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Z5" s="60">
        <v>-16750744693</v>
      </c>
    </row>
    <row r="6" spans="1:26" ht="21" x14ac:dyDescent="0.2">
      <c r="D6" s="119" t="s">
        <v>99</v>
      </c>
      <c r="E6" s="119"/>
      <c r="F6" s="119"/>
      <c r="G6" s="119"/>
      <c r="H6" s="119"/>
      <c r="I6" s="119"/>
      <c r="J6" s="119"/>
      <c r="K6" s="119"/>
      <c r="L6" s="119"/>
      <c r="N6" s="119" t="s">
        <v>100</v>
      </c>
      <c r="O6" s="119"/>
      <c r="P6" s="119"/>
      <c r="Q6" s="119"/>
      <c r="R6" s="119"/>
      <c r="S6" s="119"/>
      <c r="T6" s="119"/>
      <c r="U6" s="119"/>
      <c r="V6" s="119"/>
    </row>
    <row r="7" spans="1:26" s="14" customFormat="1" ht="21" x14ac:dyDescent="0.2">
      <c r="A7" s="113"/>
      <c r="B7" s="113"/>
      <c r="D7" s="104" t="s">
        <v>101</v>
      </c>
      <c r="F7" s="104" t="s">
        <v>102</v>
      </c>
      <c r="H7" s="104" t="s">
        <v>103</v>
      </c>
      <c r="J7" s="85" t="s">
        <v>78</v>
      </c>
      <c r="K7" s="13"/>
      <c r="L7" s="85" t="s">
        <v>85</v>
      </c>
      <c r="N7" s="104" t="s">
        <v>101</v>
      </c>
      <c r="P7" s="104" t="s">
        <v>102</v>
      </c>
      <c r="R7" s="104" t="s">
        <v>103</v>
      </c>
      <c r="T7" s="85" t="s">
        <v>78</v>
      </c>
      <c r="U7" s="13"/>
      <c r="V7" s="85" t="s">
        <v>85</v>
      </c>
    </row>
    <row r="8" spans="1:26" ht="18.75" x14ac:dyDescent="0.2">
      <c r="A8" s="116" t="s">
        <v>53</v>
      </c>
      <c r="B8" s="116"/>
      <c r="D8" s="15">
        <v>0</v>
      </c>
      <c r="F8" s="96">
        <v>-482243220</v>
      </c>
      <c r="G8" s="97"/>
      <c r="H8" s="45">
        <v>0</v>
      </c>
      <c r="I8" s="46"/>
      <c r="J8" s="106">
        <f>D8+F8+H8</f>
        <v>-482243220</v>
      </c>
      <c r="L8" s="87">
        <f>J8/$Z$5</f>
        <v>2.8789360045677583E-2</v>
      </c>
      <c r="N8" s="45">
        <v>0</v>
      </c>
      <c r="O8" s="46"/>
      <c r="P8" s="96">
        <v>-2137349575</v>
      </c>
      <c r="Q8" s="46"/>
      <c r="R8" s="47">
        <v>569563096</v>
      </c>
      <c r="S8" s="46"/>
      <c r="T8" s="56">
        <f>N8+P8+R8</f>
        <v>-1567786479</v>
      </c>
      <c r="V8" s="87">
        <f>T8/درآمد!$F$13</f>
        <v>2.8242371888999741E-2</v>
      </c>
    </row>
    <row r="9" spans="1:26" ht="18.75" x14ac:dyDescent="0.2">
      <c r="A9" s="114" t="s">
        <v>115</v>
      </c>
      <c r="B9" s="114"/>
      <c r="D9" s="16">
        <v>0</v>
      </c>
      <c r="F9" s="48">
        <v>0</v>
      </c>
      <c r="G9" s="97"/>
      <c r="H9" s="48">
        <v>0</v>
      </c>
      <c r="I9" s="46"/>
      <c r="J9" s="108">
        <f t="shared" ref="J9:J72" si="0">D9+F9+H9</f>
        <v>0</v>
      </c>
      <c r="L9" s="87">
        <f t="shared" ref="L9:L72" si="1">J9/$Z$5</f>
        <v>0</v>
      </c>
      <c r="N9" s="48">
        <v>0</v>
      </c>
      <c r="O9" s="46"/>
      <c r="P9" s="48">
        <v>0</v>
      </c>
      <c r="Q9" s="46"/>
      <c r="R9" s="49">
        <v>224054166</v>
      </c>
      <c r="S9" s="46"/>
      <c r="T9" s="56">
        <f t="shared" ref="T8:T39" si="2">N9+P9+R9</f>
        <v>224054166</v>
      </c>
      <c r="V9" s="88">
        <f>T9/درآمد!$F$13</f>
        <v>-4.0361497973166799E-3</v>
      </c>
    </row>
    <row r="10" spans="1:26" ht="18.75" x14ac:dyDescent="0.2">
      <c r="A10" s="114" t="s">
        <v>41</v>
      </c>
      <c r="B10" s="114"/>
      <c r="D10" s="16">
        <v>0</v>
      </c>
      <c r="F10" s="98">
        <v>-722024997</v>
      </c>
      <c r="G10" s="97"/>
      <c r="H10" s="48">
        <v>0</v>
      </c>
      <c r="I10" s="46"/>
      <c r="J10" s="106">
        <f t="shared" si="0"/>
        <v>-722024997</v>
      </c>
      <c r="L10" s="87">
        <f t="shared" si="1"/>
        <v>4.3104053594806943E-2</v>
      </c>
      <c r="N10" s="48">
        <v>0</v>
      </c>
      <c r="O10" s="46"/>
      <c r="P10" s="98">
        <v>-3902199555</v>
      </c>
      <c r="Q10" s="46"/>
      <c r="R10" s="49">
        <v>-9900</v>
      </c>
      <c r="S10" s="46"/>
      <c r="T10" s="56">
        <f t="shared" si="2"/>
        <v>-3902209455</v>
      </c>
      <c r="V10" s="87">
        <f>T10/درآمد!$F$13</f>
        <v>7.02950638324015E-2</v>
      </c>
    </row>
    <row r="11" spans="1:26" ht="18.75" x14ac:dyDescent="0.2">
      <c r="A11" s="114" t="s">
        <v>75</v>
      </c>
      <c r="B11" s="114"/>
      <c r="D11" s="16">
        <v>0</v>
      </c>
      <c r="F11" s="98">
        <v>-1488405000</v>
      </c>
      <c r="G11" s="97"/>
      <c r="H11" s="48">
        <v>0</v>
      </c>
      <c r="I11" s="46"/>
      <c r="J11" s="106">
        <f t="shared" si="0"/>
        <v>-1488405000</v>
      </c>
      <c r="L11" s="87">
        <f t="shared" si="1"/>
        <v>8.8856049523696246E-2</v>
      </c>
      <c r="N11" s="48">
        <v>0</v>
      </c>
      <c r="O11" s="46"/>
      <c r="P11" s="98">
        <v>-2232607500</v>
      </c>
      <c r="Q11" s="46"/>
      <c r="R11" s="49">
        <v>406830731</v>
      </c>
      <c r="S11" s="46"/>
      <c r="T11" s="56">
        <f t="shared" si="2"/>
        <v>-1825776769</v>
      </c>
      <c r="V11" s="87">
        <f>T11/درآمد!$F$13</f>
        <v>3.2889852787405228E-2</v>
      </c>
    </row>
    <row r="12" spans="1:26" ht="18.75" x14ac:dyDescent="0.2">
      <c r="A12" s="114" t="s">
        <v>22</v>
      </c>
      <c r="B12" s="114"/>
      <c r="D12" s="16">
        <v>0</v>
      </c>
      <c r="F12" s="98">
        <v>-555671200</v>
      </c>
      <c r="G12" s="97"/>
      <c r="H12" s="48">
        <v>0</v>
      </c>
      <c r="I12" s="46"/>
      <c r="J12" s="106">
        <f t="shared" si="0"/>
        <v>-555671200</v>
      </c>
      <c r="L12" s="87">
        <f t="shared" si="1"/>
        <v>3.3172925155513261E-2</v>
      </c>
      <c r="N12" s="48">
        <v>0</v>
      </c>
      <c r="O12" s="46"/>
      <c r="P12" s="98">
        <v>-4782741446</v>
      </c>
      <c r="Q12" s="46"/>
      <c r="R12" s="49">
        <v>-196822533</v>
      </c>
      <c r="S12" s="46"/>
      <c r="T12" s="56">
        <f t="shared" si="2"/>
        <v>-4979563979</v>
      </c>
      <c r="V12" s="87">
        <f>T12/درآمد!$F$13</f>
        <v>8.9702711194248858E-2</v>
      </c>
    </row>
    <row r="13" spans="1:26" ht="18.75" x14ac:dyDescent="0.2">
      <c r="A13" s="114" t="s">
        <v>21</v>
      </c>
      <c r="B13" s="114"/>
      <c r="D13" s="16">
        <v>0</v>
      </c>
      <c r="F13" s="98">
        <v>-850636381</v>
      </c>
      <c r="G13" s="97"/>
      <c r="H13" s="48">
        <v>0</v>
      </c>
      <c r="I13" s="46"/>
      <c r="J13" s="106">
        <f t="shared" si="0"/>
        <v>-850636381</v>
      </c>
      <c r="L13" s="87">
        <f t="shared" si="1"/>
        <v>5.0782003820730073E-2</v>
      </c>
      <c r="N13" s="48">
        <v>0</v>
      </c>
      <c r="O13" s="46"/>
      <c r="P13" s="98">
        <v>-6260683793</v>
      </c>
      <c r="Q13" s="46"/>
      <c r="R13" s="49">
        <v>-1286727790</v>
      </c>
      <c r="S13" s="46"/>
      <c r="T13" s="56">
        <f t="shared" si="2"/>
        <v>-7547411583</v>
      </c>
      <c r="V13" s="87">
        <f>T13/درآمد!$F$13</f>
        <v>0.13596035402881557</v>
      </c>
    </row>
    <row r="14" spans="1:26" ht="18.75" x14ac:dyDescent="0.2">
      <c r="A14" s="114" t="s">
        <v>49</v>
      </c>
      <c r="B14" s="114"/>
      <c r="D14" s="16">
        <v>0</v>
      </c>
      <c r="F14" s="98">
        <v>-2991098688</v>
      </c>
      <c r="G14" s="97"/>
      <c r="H14" s="48">
        <v>0</v>
      </c>
      <c r="I14" s="46"/>
      <c r="J14" s="106">
        <f t="shared" si="0"/>
        <v>-2991098688</v>
      </c>
      <c r="L14" s="87">
        <f t="shared" si="1"/>
        <v>0.17856511712281997</v>
      </c>
      <c r="N14" s="48">
        <v>0</v>
      </c>
      <c r="O14" s="46"/>
      <c r="P14" s="98">
        <v>-11310091919</v>
      </c>
      <c r="Q14" s="46"/>
      <c r="R14" s="49">
        <v>19845419</v>
      </c>
      <c r="S14" s="46"/>
      <c r="T14" s="56">
        <f t="shared" si="2"/>
        <v>-11290246500</v>
      </c>
      <c r="V14" s="87">
        <f>T14/درآمد!$F$13</f>
        <v>0.20338441786719716</v>
      </c>
    </row>
    <row r="15" spans="1:26" ht="18.75" x14ac:dyDescent="0.2">
      <c r="A15" s="114" t="s">
        <v>107</v>
      </c>
      <c r="B15" s="114"/>
      <c r="D15" s="16">
        <v>0</v>
      </c>
      <c r="F15" s="48">
        <v>0</v>
      </c>
      <c r="G15" s="97"/>
      <c r="H15" s="48">
        <v>0</v>
      </c>
      <c r="I15" s="46"/>
      <c r="J15" s="108">
        <f t="shared" si="0"/>
        <v>0</v>
      </c>
      <c r="L15" s="87">
        <f t="shared" si="1"/>
        <v>0</v>
      </c>
      <c r="N15" s="48">
        <v>0</v>
      </c>
      <c r="O15" s="46"/>
      <c r="P15" s="48">
        <v>0</v>
      </c>
      <c r="Q15" s="46"/>
      <c r="R15" s="49">
        <v>429395464</v>
      </c>
      <c r="S15" s="46"/>
      <c r="T15" s="56">
        <f t="shared" si="2"/>
        <v>429395464</v>
      </c>
      <c r="V15" s="89">
        <f>T15/درآمد!$F$13</f>
        <v>-7.735202812485539E-3</v>
      </c>
    </row>
    <row r="16" spans="1:26" ht="18.75" x14ac:dyDescent="0.2">
      <c r="A16" s="114" t="s">
        <v>28</v>
      </c>
      <c r="B16" s="114"/>
      <c r="D16" s="16">
        <v>0</v>
      </c>
      <c r="F16" s="98">
        <v>-654898200</v>
      </c>
      <c r="G16" s="97"/>
      <c r="H16" s="48">
        <v>0</v>
      </c>
      <c r="I16" s="46"/>
      <c r="J16" s="106">
        <f t="shared" si="0"/>
        <v>-654898200</v>
      </c>
      <c r="L16" s="87">
        <f t="shared" si="1"/>
        <v>3.9096661790426347E-2</v>
      </c>
      <c r="N16" s="48">
        <v>0</v>
      </c>
      <c r="O16" s="46"/>
      <c r="P16" s="98">
        <v>-122163583</v>
      </c>
      <c r="Q16" s="46"/>
      <c r="R16" s="49">
        <v>1608973585</v>
      </c>
      <c r="S16" s="46"/>
      <c r="T16" s="56">
        <f t="shared" si="2"/>
        <v>1486810002</v>
      </c>
      <c r="V16" s="89">
        <f>T16/درآمد!$F$13</f>
        <v>-2.6783647880132311E-2</v>
      </c>
    </row>
    <row r="17" spans="1:22" ht="18.75" x14ac:dyDescent="0.2">
      <c r="A17" s="114" t="s">
        <v>63</v>
      </c>
      <c r="B17" s="114"/>
      <c r="D17" s="16">
        <v>0</v>
      </c>
      <c r="F17" s="98">
        <v>-498714901</v>
      </c>
      <c r="G17" s="97"/>
      <c r="H17" s="48">
        <v>0</v>
      </c>
      <c r="I17" s="46"/>
      <c r="J17" s="106">
        <f t="shared" si="0"/>
        <v>-498714901</v>
      </c>
      <c r="L17" s="87">
        <f t="shared" si="1"/>
        <v>2.9772700267374316E-2</v>
      </c>
      <c r="N17" s="48">
        <v>0</v>
      </c>
      <c r="O17" s="46"/>
      <c r="P17" s="98">
        <v>-231473835</v>
      </c>
      <c r="Q17" s="46"/>
      <c r="R17" s="49">
        <v>1732327712</v>
      </c>
      <c r="S17" s="46"/>
      <c r="T17" s="56">
        <f t="shared" si="2"/>
        <v>1500853877</v>
      </c>
      <c r="V17" s="89">
        <f>T17/درآمد!$F$13</f>
        <v>-2.7036636629445682E-2</v>
      </c>
    </row>
    <row r="18" spans="1:22" ht="18.75" x14ac:dyDescent="0.2">
      <c r="A18" s="114" t="s">
        <v>60</v>
      </c>
      <c r="B18" s="114"/>
      <c r="D18" s="16">
        <v>0</v>
      </c>
      <c r="F18" s="98">
        <v>-513499725</v>
      </c>
      <c r="G18" s="97"/>
      <c r="H18" s="48">
        <v>0</v>
      </c>
      <c r="I18" s="46"/>
      <c r="J18" s="106">
        <f t="shared" si="0"/>
        <v>-513499725</v>
      </c>
      <c r="L18" s="87">
        <f t="shared" si="1"/>
        <v>3.0655337085675204E-2</v>
      </c>
      <c r="N18" s="48">
        <v>0</v>
      </c>
      <c r="O18" s="46"/>
      <c r="P18" s="98">
        <v>470364360</v>
      </c>
      <c r="Q18" s="46"/>
      <c r="R18" s="49">
        <v>1827744080</v>
      </c>
      <c r="S18" s="46"/>
      <c r="T18" s="56">
        <f t="shared" si="2"/>
        <v>2298108440</v>
      </c>
      <c r="V18" s="88">
        <f>T18/درآمد!$F$13</f>
        <v>-4.139851572462059E-2</v>
      </c>
    </row>
    <row r="19" spans="1:22" ht="18.75" x14ac:dyDescent="0.2">
      <c r="A19" s="114" t="s">
        <v>104</v>
      </c>
      <c r="B19" s="114"/>
      <c r="D19" s="16">
        <v>0</v>
      </c>
      <c r="F19" s="48">
        <v>0</v>
      </c>
      <c r="G19" s="97"/>
      <c r="H19" s="48">
        <v>0</v>
      </c>
      <c r="I19" s="46"/>
      <c r="J19" s="108">
        <f t="shared" si="0"/>
        <v>0</v>
      </c>
      <c r="L19" s="87">
        <f t="shared" si="1"/>
        <v>0</v>
      </c>
      <c r="N19" s="48">
        <v>0</v>
      </c>
      <c r="O19" s="46"/>
      <c r="P19" s="48">
        <v>0</v>
      </c>
      <c r="Q19" s="46"/>
      <c r="R19" s="49">
        <v>-131854875</v>
      </c>
      <c r="S19" s="46"/>
      <c r="T19" s="56">
        <f t="shared" si="2"/>
        <v>-131854875</v>
      </c>
      <c r="V19" s="87">
        <f>T19/درآمد!$F$13</f>
        <v>2.3752561110890755E-3</v>
      </c>
    </row>
    <row r="20" spans="1:22" ht="18.75" x14ac:dyDescent="0.2">
      <c r="A20" s="114" t="s">
        <v>54</v>
      </c>
      <c r="B20" s="114"/>
      <c r="D20" s="16">
        <v>0</v>
      </c>
      <c r="F20" s="98">
        <v>-399543484</v>
      </c>
      <c r="G20" s="97"/>
      <c r="H20" s="48">
        <v>0</v>
      </c>
      <c r="I20" s="46"/>
      <c r="J20" s="106">
        <f t="shared" si="0"/>
        <v>-399543484</v>
      </c>
      <c r="L20" s="87">
        <f t="shared" si="1"/>
        <v>2.3852281872994336E-2</v>
      </c>
      <c r="N20" s="48">
        <v>0</v>
      </c>
      <c r="O20" s="46"/>
      <c r="P20" s="98">
        <v>-2520649327</v>
      </c>
      <c r="Q20" s="46"/>
      <c r="R20" s="49">
        <v>-891673636</v>
      </c>
      <c r="S20" s="46"/>
      <c r="T20" s="56">
        <f t="shared" si="2"/>
        <v>-3412322963</v>
      </c>
      <c r="V20" s="87">
        <f>T20/درآمد!$F$13</f>
        <v>6.1470165368366789E-2</v>
      </c>
    </row>
    <row r="21" spans="1:22" ht="18.75" x14ac:dyDescent="0.2">
      <c r="A21" s="114" t="s">
        <v>105</v>
      </c>
      <c r="B21" s="114"/>
      <c r="D21" s="16">
        <v>0</v>
      </c>
      <c r="F21" s="48">
        <v>0</v>
      </c>
      <c r="G21" s="97"/>
      <c r="H21" s="48">
        <v>0</v>
      </c>
      <c r="I21" s="46"/>
      <c r="J21" s="108">
        <f t="shared" si="0"/>
        <v>0</v>
      </c>
      <c r="L21" s="87">
        <f t="shared" si="1"/>
        <v>0</v>
      </c>
      <c r="N21" s="48">
        <v>0</v>
      </c>
      <c r="O21" s="46"/>
      <c r="P21" s="48">
        <v>0</v>
      </c>
      <c r="Q21" s="46"/>
      <c r="R21" s="49">
        <v>99881904</v>
      </c>
      <c r="S21" s="46"/>
      <c r="T21" s="56">
        <f t="shared" si="2"/>
        <v>99881904</v>
      </c>
      <c r="V21" s="89">
        <f>T21/درآمد!$F$13</f>
        <v>-1.7992895815434385E-3</v>
      </c>
    </row>
    <row r="22" spans="1:22" ht="18.75" x14ac:dyDescent="0.2">
      <c r="A22" s="114" t="s">
        <v>106</v>
      </c>
      <c r="B22" s="114"/>
      <c r="D22" s="16">
        <v>0</v>
      </c>
      <c r="F22" s="48">
        <v>0</v>
      </c>
      <c r="G22" s="97"/>
      <c r="H22" s="48">
        <v>0</v>
      </c>
      <c r="I22" s="46"/>
      <c r="J22" s="108">
        <f t="shared" si="0"/>
        <v>0</v>
      </c>
      <c r="L22" s="87">
        <f t="shared" si="1"/>
        <v>0</v>
      </c>
      <c r="N22" s="48">
        <v>0</v>
      </c>
      <c r="O22" s="46"/>
      <c r="P22" s="48">
        <v>0</v>
      </c>
      <c r="Q22" s="46"/>
      <c r="R22" s="49">
        <v>333217732</v>
      </c>
      <c r="S22" s="46"/>
      <c r="T22" s="56">
        <f t="shared" si="2"/>
        <v>333217732</v>
      </c>
      <c r="V22" s="88">
        <f>T22/درآمد!$F$13</f>
        <v>-6.0026408144275428E-3</v>
      </c>
    </row>
    <row r="23" spans="1:22" ht="18.75" x14ac:dyDescent="0.2">
      <c r="A23" s="114" t="s">
        <v>20</v>
      </c>
      <c r="B23" s="114"/>
      <c r="D23" s="16">
        <v>0</v>
      </c>
      <c r="F23" s="98">
        <v>-1174847680</v>
      </c>
      <c r="G23" s="97"/>
      <c r="H23" s="48">
        <v>0</v>
      </c>
      <c r="I23" s="46"/>
      <c r="J23" s="106">
        <f t="shared" si="0"/>
        <v>-1174847680</v>
      </c>
      <c r="L23" s="87">
        <f t="shared" si="1"/>
        <v>7.0137041757370899E-2</v>
      </c>
      <c r="N23" s="48">
        <v>0</v>
      </c>
      <c r="O23" s="46"/>
      <c r="P23" s="98">
        <v>-5175680334</v>
      </c>
      <c r="Q23" s="46"/>
      <c r="R23" s="49">
        <v>53723936</v>
      </c>
      <c r="S23" s="46"/>
      <c r="T23" s="56">
        <f t="shared" si="2"/>
        <v>-5121956398</v>
      </c>
      <c r="V23" s="87">
        <f>T23/درآمد!$F$13</f>
        <v>9.2267792412539087E-2</v>
      </c>
    </row>
    <row r="24" spans="1:22" ht="18.75" x14ac:dyDescent="0.2">
      <c r="A24" s="114" t="s">
        <v>74</v>
      </c>
      <c r="B24" s="114"/>
      <c r="D24" s="16">
        <v>0</v>
      </c>
      <c r="F24" s="98">
        <v>-942656500</v>
      </c>
      <c r="G24" s="97"/>
      <c r="H24" s="48">
        <v>0</v>
      </c>
      <c r="I24" s="46"/>
      <c r="J24" s="106">
        <f t="shared" si="0"/>
        <v>-942656500</v>
      </c>
      <c r="L24" s="87">
        <f t="shared" si="1"/>
        <v>5.6275498031674288E-2</v>
      </c>
      <c r="N24" s="48">
        <v>0</v>
      </c>
      <c r="O24" s="46"/>
      <c r="P24" s="98">
        <v>-421714814</v>
      </c>
      <c r="Q24" s="46"/>
      <c r="R24" s="49">
        <v>66803182</v>
      </c>
      <c r="S24" s="46"/>
      <c r="T24" s="56">
        <f t="shared" si="2"/>
        <v>-354911632</v>
      </c>
      <c r="V24" s="87">
        <f>T24/درآمد!$F$13</f>
        <v>6.3934384132903477E-3</v>
      </c>
    </row>
    <row r="25" spans="1:22" ht="18.75" x14ac:dyDescent="0.2">
      <c r="A25" s="114" t="s">
        <v>71</v>
      </c>
      <c r="B25" s="114"/>
      <c r="D25" s="16">
        <v>0</v>
      </c>
      <c r="F25" s="98">
        <v>-195040431</v>
      </c>
      <c r="G25" s="97"/>
      <c r="H25" s="48">
        <v>0</v>
      </c>
      <c r="I25" s="46"/>
      <c r="J25" s="106">
        <f t="shared" si="0"/>
        <v>-195040431</v>
      </c>
      <c r="L25" s="87">
        <f t="shared" si="1"/>
        <v>1.164368716583125E-2</v>
      </c>
      <c r="N25" s="48">
        <v>0</v>
      </c>
      <c r="O25" s="46"/>
      <c r="P25" s="98">
        <v>-3413207581</v>
      </c>
      <c r="Q25" s="46"/>
      <c r="R25" s="49">
        <v>-2331571624</v>
      </c>
      <c r="S25" s="46"/>
      <c r="T25" s="56">
        <f t="shared" si="2"/>
        <v>-5744779205</v>
      </c>
      <c r="V25" s="87">
        <f>T25/درآمد!$F$13</f>
        <v>0.10348742823148323</v>
      </c>
    </row>
    <row r="26" spans="1:22" ht="18.75" x14ac:dyDescent="0.2">
      <c r="A26" s="114" t="s">
        <v>114</v>
      </c>
      <c r="B26" s="114"/>
      <c r="D26" s="16">
        <v>0</v>
      </c>
      <c r="F26" s="48">
        <v>0</v>
      </c>
      <c r="G26" s="97"/>
      <c r="H26" s="48">
        <v>0</v>
      </c>
      <c r="I26" s="46"/>
      <c r="J26" s="108">
        <f t="shared" si="0"/>
        <v>0</v>
      </c>
      <c r="L26" s="87">
        <f t="shared" si="1"/>
        <v>0</v>
      </c>
      <c r="N26" s="48">
        <v>0</v>
      </c>
      <c r="O26" s="46"/>
      <c r="P26" s="48">
        <v>0</v>
      </c>
      <c r="Q26" s="46"/>
      <c r="R26" s="49">
        <v>-575190714</v>
      </c>
      <c r="S26" s="46"/>
      <c r="T26" s="56">
        <f t="shared" si="2"/>
        <v>-575190714</v>
      </c>
      <c r="V26" s="87">
        <f>T26/درآمد!$F$13</f>
        <v>1.0361583206310641E-2</v>
      </c>
    </row>
    <row r="27" spans="1:22" ht="18.75" x14ac:dyDescent="0.2">
      <c r="A27" s="114" t="s">
        <v>72</v>
      </c>
      <c r="B27" s="114"/>
      <c r="D27" s="16">
        <v>0</v>
      </c>
      <c r="F27" s="98">
        <v>-1077009858</v>
      </c>
      <c r="G27" s="97"/>
      <c r="H27" s="48">
        <v>0</v>
      </c>
      <c r="I27" s="46"/>
      <c r="J27" s="106">
        <f t="shared" si="0"/>
        <v>-1077009858</v>
      </c>
      <c r="L27" s="87">
        <f t="shared" si="1"/>
        <v>6.4296237435346598E-2</v>
      </c>
      <c r="N27" s="48">
        <v>0</v>
      </c>
      <c r="O27" s="46"/>
      <c r="P27" s="98">
        <v>-5930202522</v>
      </c>
      <c r="Q27" s="46"/>
      <c r="R27" s="49">
        <v>-831720283</v>
      </c>
      <c r="S27" s="46"/>
      <c r="T27" s="56">
        <f t="shared" si="2"/>
        <v>-6761922805</v>
      </c>
      <c r="V27" s="87">
        <f>T27/درآمد!$F$13</f>
        <v>0.12181042578280731</v>
      </c>
    </row>
    <row r="28" spans="1:22" ht="18.75" x14ac:dyDescent="0.2">
      <c r="A28" s="114" t="s">
        <v>113</v>
      </c>
      <c r="B28" s="114"/>
      <c r="D28" s="16">
        <v>0</v>
      </c>
      <c r="F28" s="48">
        <v>0</v>
      </c>
      <c r="G28" s="97"/>
      <c r="H28" s="48">
        <v>0</v>
      </c>
      <c r="I28" s="46"/>
      <c r="J28" s="108">
        <f t="shared" si="0"/>
        <v>0</v>
      </c>
      <c r="L28" s="87">
        <f t="shared" si="1"/>
        <v>0</v>
      </c>
      <c r="N28" s="48">
        <v>0</v>
      </c>
      <c r="O28" s="46"/>
      <c r="P28" s="48">
        <v>0</v>
      </c>
      <c r="Q28" s="46"/>
      <c r="R28" s="49">
        <v>4572612</v>
      </c>
      <c r="S28" s="46"/>
      <c r="T28" s="56">
        <f t="shared" si="2"/>
        <v>4572612</v>
      </c>
      <c r="V28" s="88">
        <f>T28/درآمد!$F$13</f>
        <v>-8.2371809132117713E-5</v>
      </c>
    </row>
    <row r="29" spans="1:22" ht="18.75" x14ac:dyDescent="0.2">
      <c r="A29" s="114" t="s">
        <v>47</v>
      </c>
      <c r="B29" s="114"/>
      <c r="D29" s="16">
        <v>0</v>
      </c>
      <c r="F29" s="98">
        <v>-21560558</v>
      </c>
      <c r="G29" s="97"/>
      <c r="H29" s="48">
        <v>0</v>
      </c>
      <c r="I29" s="46"/>
      <c r="J29" s="106">
        <f t="shared" si="0"/>
        <v>-21560558</v>
      </c>
      <c r="L29" s="87">
        <f t="shared" si="1"/>
        <v>1.2871402672031639E-3</v>
      </c>
      <c r="N29" s="48">
        <v>0</v>
      </c>
      <c r="O29" s="46"/>
      <c r="P29" s="98">
        <v>-151577265</v>
      </c>
      <c r="Q29" s="46"/>
      <c r="R29" s="49">
        <v>-437743180</v>
      </c>
      <c r="S29" s="46"/>
      <c r="T29" s="56">
        <f t="shared" si="2"/>
        <v>-589320445</v>
      </c>
      <c r="V29" s="87">
        <f>T29/درآمد!$F$13</f>
        <v>1.0616118580188889E-2</v>
      </c>
    </row>
    <row r="30" spans="1:22" ht="18.75" x14ac:dyDescent="0.2">
      <c r="A30" s="114" t="s">
        <v>50</v>
      </c>
      <c r="B30" s="114"/>
      <c r="D30" s="16">
        <v>0</v>
      </c>
      <c r="F30" s="98">
        <v>28775829</v>
      </c>
      <c r="G30" s="97"/>
      <c r="H30" s="48">
        <v>0</v>
      </c>
      <c r="I30" s="46"/>
      <c r="J30" s="106">
        <f t="shared" si="0"/>
        <v>28775829</v>
      </c>
      <c r="L30" s="88">
        <f t="shared" si="1"/>
        <v>-1.7178835644259555E-3</v>
      </c>
      <c r="N30" s="48">
        <v>0</v>
      </c>
      <c r="O30" s="46"/>
      <c r="P30" s="98">
        <v>-1213546223</v>
      </c>
      <c r="Q30" s="46"/>
      <c r="R30" s="49">
        <v>103440147</v>
      </c>
      <c r="S30" s="46"/>
      <c r="T30" s="56">
        <f t="shared" si="2"/>
        <v>-1110106076</v>
      </c>
      <c r="V30" s="87">
        <f>T30/درآمد!$F$13</f>
        <v>1.999763938175296E-2</v>
      </c>
    </row>
    <row r="31" spans="1:22" ht="18.75" x14ac:dyDescent="0.2">
      <c r="A31" s="114" t="s">
        <v>27</v>
      </c>
      <c r="B31" s="114"/>
      <c r="D31" s="16">
        <v>0</v>
      </c>
      <c r="F31" s="98">
        <v>-773970600</v>
      </c>
      <c r="G31" s="97"/>
      <c r="H31" s="48">
        <v>0</v>
      </c>
      <c r="I31" s="46"/>
      <c r="J31" s="106">
        <f t="shared" si="0"/>
        <v>-773970600</v>
      </c>
      <c r="L31" s="87">
        <f t="shared" si="1"/>
        <v>4.6205145752322048E-2</v>
      </c>
      <c r="N31" s="48">
        <v>0</v>
      </c>
      <c r="O31" s="46"/>
      <c r="P31" s="98">
        <v>-1346638130</v>
      </c>
      <c r="Q31" s="46"/>
      <c r="R31" s="49">
        <v>1435017070</v>
      </c>
      <c r="S31" s="46"/>
      <c r="T31" s="56">
        <f t="shared" si="2"/>
        <v>88378940</v>
      </c>
      <c r="V31" s="88">
        <f>T31/درآمد!$F$13</f>
        <v>-1.5920732345055483E-3</v>
      </c>
    </row>
    <row r="32" spans="1:22" ht="18.75" x14ac:dyDescent="0.2">
      <c r="A32" s="114" t="s">
        <v>116</v>
      </c>
      <c r="B32" s="114"/>
      <c r="D32" s="16">
        <v>0</v>
      </c>
      <c r="F32" s="48">
        <v>0</v>
      </c>
      <c r="G32" s="97"/>
      <c r="H32" s="48">
        <v>0</v>
      </c>
      <c r="I32" s="46"/>
      <c r="J32" s="108">
        <f t="shared" si="0"/>
        <v>0</v>
      </c>
      <c r="L32" s="87">
        <f t="shared" si="1"/>
        <v>0</v>
      </c>
      <c r="N32" s="48">
        <v>0</v>
      </c>
      <c r="O32" s="46"/>
      <c r="P32" s="48">
        <v>0</v>
      </c>
      <c r="Q32" s="46"/>
      <c r="R32" s="49">
        <v>-151681172</v>
      </c>
      <c r="S32" s="46"/>
      <c r="T32" s="56">
        <f t="shared" si="2"/>
        <v>-151681172</v>
      </c>
      <c r="V32" s="87">
        <f>T32/درآمد!$F$13</f>
        <v>2.7324103923359161E-3</v>
      </c>
    </row>
    <row r="33" spans="1:26" ht="18.75" x14ac:dyDescent="0.2">
      <c r="A33" s="114" t="s">
        <v>69</v>
      </c>
      <c r="B33" s="114"/>
      <c r="D33" s="16">
        <v>0</v>
      </c>
      <c r="F33" s="98">
        <v>-194187238</v>
      </c>
      <c r="G33" s="97"/>
      <c r="H33" s="48">
        <v>0</v>
      </c>
      <c r="I33" s="46"/>
      <c r="J33" s="106">
        <f t="shared" si="0"/>
        <v>-194187238</v>
      </c>
      <c r="L33" s="87">
        <f t="shared" si="1"/>
        <v>1.1592752534826065E-2</v>
      </c>
      <c r="N33" s="48">
        <v>0</v>
      </c>
      <c r="O33" s="46"/>
      <c r="P33" s="98">
        <v>-1172788803</v>
      </c>
      <c r="Q33" s="46"/>
      <c r="R33" s="49">
        <v>-8439743</v>
      </c>
      <c r="S33" s="46"/>
      <c r="T33" s="56">
        <f t="shared" si="2"/>
        <v>-1181228546</v>
      </c>
      <c r="V33" s="87">
        <f>T33/درآمد!$F$13</f>
        <v>2.1278851635021939E-2</v>
      </c>
    </row>
    <row r="34" spans="1:26" ht="18.75" x14ac:dyDescent="0.2">
      <c r="A34" s="114" t="s">
        <v>117</v>
      </c>
      <c r="B34" s="114"/>
      <c r="D34" s="16">
        <v>0</v>
      </c>
      <c r="F34" s="48">
        <v>0</v>
      </c>
      <c r="G34" s="97"/>
      <c r="H34" s="48">
        <v>0</v>
      </c>
      <c r="I34" s="46"/>
      <c r="J34" s="108">
        <f t="shared" si="0"/>
        <v>0</v>
      </c>
      <c r="L34" s="87">
        <f t="shared" si="1"/>
        <v>0</v>
      </c>
      <c r="N34" s="48">
        <v>0</v>
      </c>
      <c r="O34" s="46"/>
      <c r="P34" s="48">
        <v>0</v>
      </c>
      <c r="Q34" s="46"/>
      <c r="R34" s="49">
        <v>-25545528</v>
      </c>
      <c r="S34" s="46"/>
      <c r="T34" s="56">
        <f t="shared" si="2"/>
        <v>-25545528</v>
      </c>
      <c r="V34" s="87">
        <f>T34/درآمد!$F$13</f>
        <v>4.6018147977461656E-4</v>
      </c>
    </row>
    <row r="35" spans="1:26" ht="18.75" x14ac:dyDescent="0.2">
      <c r="A35" s="114" t="s">
        <v>48</v>
      </c>
      <c r="B35" s="114"/>
      <c r="D35" s="16">
        <v>0</v>
      </c>
      <c r="F35" s="98">
        <v>227230</v>
      </c>
      <c r="G35" s="97"/>
      <c r="H35" s="48">
        <v>0</v>
      </c>
      <c r="I35" s="46"/>
      <c r="J35" s="106">
        <f t="shared" si="0"/>
        <v>227230</v>
      </c>
      <c r="L35" s="88">
        <f t="shared" si="1"/>
        <v>-1.3565367042753482E-5</v>
      </c>
      <c r="N35" s="48">
        <v>0</v>
      </c>
      <c r="O35" s="46"/>
      <c r="P35" s="98">
        <v>12270407</v>
      </c>
      <c r="Q35" s="46"/>
      <c r="R35" s="49">
        <v>1736268970</v>
      </c>
      <c r="S35" s="46"/>
      <c r="T35" s="56">
        <f t="shared" si="2"/>
        <v>1748539377</v>
      </c>
      <c r="V35" s="88">
        <f>T35/درآمد!$F$13</f>
        <v>-3.1498485290734492E-2</v>
      </c>
      <c r="Z35" s="86"/>
    </row>
    <row r="36" spans="1:26" ht="18.75" x14ac:dyDescent="0.2">
      <c r="A36" s="114" t="s">
        <v>108</v>
      </c>
      <c r="B36" s="114"/>
      <c r="D36" s="23">
        <v>420000000</v>
      </c>
      <c r="F36" s="48">
        <v>0</v>
      </c>
      <c r="G36" s="97"/>
      <c r="H36" s="48">
        <v>0</v>
      </c>
      <c r="I36" s="46"/>
      <c r="J36" s="106">
        <f>D36+F36+H36</f>
        <v>420000000</v>
      </c>
      <c r="L36" s="88">
        <f t="shared" si="1"/>
        <v>-2.507351211528611E-2</v>
      </c>
      <c r="N36" s="49">
        <v>6420000000</v>
      </c>
      <c r="O36" s="46"/>
      <c r="P36" s="48">
        <v>0</v>
      </c>
      <c r="Q36" s="46"/>
      <c r="R36" s="49">
        <v>241402032</v>
      </c>
      <c r="S36" s="46"/>
      <c r="T36" s="56">
        <f t="shared" si="2"/>
        <v>6661402032</v>
      </c>
      <c r="V36" s="89">
        <f>T36/درآمد!$F$13</f>
        <v>-0.11999962750659911</v>
      </c>
      <c r="Z36" s="86"/>
    </row>
    <row r="37" spans="1:26" ht="18.75" x14ac:dyDescent="0.2">
      <c r="A37" s="114" t="s">
        <v>64</v>
      </c>
      <c r="B37" s="114"/>
      <c r="D37" s="16">
        <v>0</v>
      </c>
      <c r="F37" s="98">
        <v>-19845400</v>
      </c>
      <c r="G37" s="97"/>
      <c r="H37" s="48">
        <v>0</v>
      </c>
      <c r="I37" s="46"/>
      <c r="J37" s="106">
        <f t="shared" si="0"/>
        <v>-19845400</v>
      </c>
      <c r="L37" s="87">
        <f t="shared" si="1"/>
        <v>1.1847473269826166E-3</v>
      </c>
      <c r="N37" s="48">
        <v>0</v>
      </c>
      <c r="O37" s="46"/>
      <c r="P37" s="98">
        <v>3926489999</v>
      </c>
      <c r="Q37" s="46"/>
      <c r="R37" s="49">
        <v>477984232</v>
      </c>
      <c r="S37" s="46"/>
      <c r="T37" s="56">
        <f t="shared" si="2"/>
        <v>4404474231</v>
      </c>
      <c r="V37" s="88">
        <f>T37/درآمد!$F$13</f>
        <v>-7.9342946806609208E-2</v>
      </c>
      <c r="Z37" s="86"/>
    </row>
    <row r="38" spans="1:26" ht="18.75" x14ac:dyDescent="0.2">
      <c r="A38" s="114" t="s">
        <v>109</v>
      </c>
      <c r="B38" s="114"/>
      <c r="D38" s="16">
        <v>0</v>
      </c>
      <c r="F38" s="48">
        <v>0</v>
      </c>
      <c r="G38" s="97"/>
      <c r="H38" s="48">
        <v>0</v>
      </c>
      <c r="I38" s="46"/>
      <c r="J38" s="108">
        <f t="shared" si="0"/>
        <v>0</v>
      </c>
      <c r="L38" s="87">
        <f t="shared" si="1"/>
        <v>0</v>
      </c>
      <c r="N38" s="48">
        <v>0</v>
      </c>
      <c r="O38" s="46"/>
      <c r="P38" s="48">
        <v>0</v>
      </c>
      <c r="Q38" s="46"/>
      <c r="R38" s="49">
        <v>109953648</v>
      </c>
      <c r="S38" s="46"/>
      <c r="T38" s="56">
        <f t="shared" si="2"/>
        <v>109953648</v>
      </c>
      <c r="V38" s="88">
        <f>T38/درآمد!$F$13</f>
        <v>-1.9807236884380429E-3</v>
      </c>
      <c r="Z38" s="86"/>
    </row>
    <row r="39" spans="1:26" ht="18.75" x14ac:dyDescent="0.2">
      <c r="A39" s="114" t="s">
        <v>110</v>
      </c>
      <c r="B39" s="114"/>
      <c r="D39" s="16">
        <v>0</v>
      </c>
      <c r="F39" s="48">
        <v>0</v>
      </c>
      <c r="G39" s="97"/>
      <c r="H39" s="48">
        <v>0</v>
      </c>
      <c r="I39" s="46"/>
      <c r="J39" s="108">
        <f t="shared" si="0"/>
        <v>0</v>
      </c>
      <c r="L39" s="87">
        <f t="shared" si="1"/>
        <v>0</v>
      </c>
      <c r="N39" s="48">
        <v>0</v>
      </c>
      <c r="O39" s="46"/>
      <c r="P39" s="48">
        <v>0</v>
      </c>
      <c r="Q39" s="46"/>
      <c r="R39" s="49">
        <v>2590902588</v>
      </c>
      <c r="S39" s="46"/>
      <c r="T39" s="56">
        <f t="shared" si="2"/>
        <v>2590902588</v>
      </c>
      <c r="V39" s="88">
        <f>T39/درآمد!$F$13</f>
        <v>-4.6672959231757655E-2</v>
      </c>
      <c r="Z39" s="86"/>
    </row>
    <row r="40" spans="1:26" ht="18.75" x14ac:dyDescent="0.2">
      <c r="A40" s="114" t="s">
        <v>23</v>
      </c>
      <c r="B40" s="114"/>
      <c r="D40" s="16">
        <v>0</v>
      </c>
      <c r="F40" s="98">
        <v>965027487</v>
      </c>
      <c r="G40" s="97"/>
      <c r="H40" s="48">
        <v>0</v>
      </c>
      <c r="I40" s="46"/>
      <c r="J40" s="106">
        <f t="shared" si="0"/>
        <v>965027487</v>
      </c>
      <c r="L40" s="88">
        <f t="shared" si="1"/>
        <v>-5.7611019968758594E-2</v>
      </c>
      <c r="N40" s="48">
        <v>0</v>
      </c>
      <c r="O40" s="46"/>
      <c r="P40" s="98">
        <v>-873942091</v>
      </c>
      <c r="Q40" s="46"/>
      <c r="R40" s="49">
        <v>-2060</v>
      </c>
      <c r="S40" s="46"/>
      <c r="T40" s="56">
        <f t="shared" ref="T40:T71" si="3">N40+P40+R40</f>
        <v>-873944151</v>
      </c>
      <c r="V40" s="87">
        <f>T40/درآمد!$F$13</f>
        <v>1.5743378357556397E-2</v>
      </c>
      <c r="Z40" s="86"/>
    </row>
    <row r="41" spans="1:26" ht="18.75" x14ac:dyDescent="0.2">
      <c r="A41" s="114" t="s">
        <v>111</v>
      </c>
      <c r="B41" s="114"/>
      <c r="D41" s="16">
        <v>0</v>
      </c>
      <c r="F41" s="48">
        <v>0</v>
      </c>
      <c r="G41" s="97"/>
      <c r="H41" s="48">
        <v>0</v>
      </c>
      <c r="I41" s="46"/>
      <c r="J41" s="108">
        <f t="shared" si="0"/>
        <v>0</v>
      </c>
      <c r="L41" s="87">
        <f t="shared" si="1"/>
        <v>0</v>
      </c>
      <c r="N41" s="48">
        <v>0</v>
      </c>
      <c r="O41" s="46"/>
      <c r="P41" s="48">
        <v>0</v>
      </c>
      <c r="Q41" s="46"/>
      <c r="R41" s="49">
        <v>1074413041</v>
      </c>
      <c r="S41" s="46"/>
      <c r="T41" s="56">
        <f t="shared" si="3"/>
        <v>1074413041</v>
      </c>
      <c r="V41" s="88">
        <f>T41/درآمد!$F$13</f>
        <v>-1.935465898753495E-2</v>
      </c>
      <c r="Z41" s="86"/>
    </row>
    <row r="42" spans="1:26" ht="18.75" x14ac:dyDescent="0.2">
      <c r="A42" s="114" t="s">
        <v>112</v>
      </c>
      <c r="B42" s="114"/>
      <c r="D42" s="16">
        <v>0</v>
      </c>
      <c r="F42" s="48">
        <v>0</v>
      </c>
      <c r="G42" s="97"/>
      <c r="H42" s="48">
        <v>0</v>
      </c>
      <c r="I42" s="46"/>
      <c r="J42" s="108">
        <f t="shared" si="0"/>
        <v>0</v>
      </c>
      <c r="L42" s="87">
        <f t="shared" si="1"/>
        <v>0</v>
      </c>
      <c r="N42" s="48">
        <v>0</v>
      </c>
      <c r="O42" s="46"/>
      <c r="P42" s="48">
        <v>0</v>
      </c>
      <c r="Q42" s="46"/>
      <c r="R42" s="49">
        <v>8988985110</v>
      </c>
      <c r="S42" s="46"/>
      <c r="T42" s="56">
        <f t="shared" si="3"/>
        <v>8988985110</v>
      </c>
      <c r="V42" s="88">
        <f>T42/درآمد!$F$13</f>
        <v>-0.16192910436581284</v>
      </c>
    </row>
    <row r="43" spans="1:26" ht="18.75" x14ac:dyDescent="0.2">
      <c r="A43" s="114" t="s">
        <v>34</v>
      </c>
      <c r="B43" s="114"/>
      <c r="D43" s="16">
        <v>0</v>
      </c>
      <c r="F43" s="98">
        <v>-297681000</v>
      </c>
      <c r="G43" s="97"/>
      <c r="H43" s="48">
        <v>0</v>
      </c>
      <c r="I43" s="46"/>
      <c r="J43" s="106">
        <f t="shared" si="0"/>
        <v>-297681000</v>
      </c>
      <c r="L43" s="87">
        <f t="shared" si="1"/>
        <v>1.7771209904739248E-2</v>
      </c>
      <c r="N43" s="48">
        <v>0</v>
      </c>
      <c r="O43" s="46"/>
      <c r="P43" s="98">
        <v>-416753351</v>
      </c>
      <c r="Q43" s="46"/>
      <c r="R43" s="49">
        <v>1774208047</v>
      </c>
      <c r="S43" s="46"/>
      <c r="T43" s="56">
        <f t="shared" si="3"/>
        <v>1357454696</v>
      </c>
      <c r="V43" s="89">
        <f>T43/درآمد!$F$13</f>
        <v>-2.445341942950963E-2</v>
      </c>
    </row>
    <row r="44" spans="1:26" ht="18.75" x14ac:dyDescent="0.2">
      <c r="A44" s="114" t="s">
        <v>52</v>
      </c>
      <c r="B44" s="114"/>
      <c r="D44" s="16">
        <v>0</v>
      </c>
      <c r="F44" s="98">
        <v>-163724550</v>
      </c>
      <c r="G44" s="97"/>
      <c r="H44" s="48">
        <v>0</v>
      </c>
      <c r="I44" s="46"/>
      <c r="J44" s="106">
        <f t="shared" si="0"/>
        <v>-163724550</v>
      </c>
      <c r="L44" s="87">
        <f t="shared" si="1"/>
        <v>9.7741654476065868E-3</v>
      </c>
      <c r="N44" s="49">
        <v>1734521796</v>
      </c>
      <c r="O44" s="46"/>
      <c r="P44" s="98">
        <v>-2036929583</v>
      </c>
      <c r="Q44" s="46"/>
      <c r="R44" s="48">
        <v>0</v>
      </c>
      <c r="S44" s="46"/>
      <c r="T44" s="56">
        <f t="shared" si="3"/>
        <v>-302407787</v>
      </c>
      <c r="V44" s="87">
        <f>T44/درآمد!$F$13</f>
        <v>5.4476252327619549E-3</v>
      </c>
    </row>
    <row r="45" spans="1:26" ht="18.75" x14ac:dyDescent="0.2">
      <c r="A45" s="114" t="s">
        <v>70</v>
      </c>
      <c r="B45" s="114"/>
      <c r="D45" s="16">
        <v>0</v>
      </c>
      <c r="F45" s="98">
        <v>-514803050</v>
      </c>
      <c r="G45" s="97"/>
      <c r="H45" s="48">
        <v>0</v>
      </c>
      <c r="I45" s="46"/>
      <c r="J45" s="106">
        <f t="shared" si="0"/>
        <v>-514803050</v>
      </c>
      <c r="L45" s="87">
        <f t="shared" si="1"/>
        <v>3.073314407419343E-2</v>
      </c>
      <c r="N45" s="49">
        <v>521382377</v>
      </c>
      <c r="O45" s="46"/>
      <c r="P45" s="98">
        <v>-1242628055</v>
      </c>
      <c r="Q45" s="46"/>
      <c r="R45" s="48">
        <v>0</v>
      </c>
      <c r="S45" s="46"/>
      <c r="T45" s="56">
        <f t="shared" si="3"/>
        <v>-721245678</v>
      </c>
      <c r="V45" s="87">
        <f>T45/درآمد!$F$13</f>
        <v>1.2992642132238824E-2</v>
      </c>
    </row>
    <row r="46" spans="1:26" ht="18.75" x14ac:dyDescent="0.2">
      <c r="A46" s="114" t="s">
        <v>62</v>
      </c>
      <c r="B46" s="114"/>
      <c r="D46" s="16">
        <v>0</v>
      </c>
      <c r="F46" s="98">
        <v>-312565050</v>
      </c>
      <c r="G46" s="97"/>
      <c r="H46" s="48">
        <v>0</v>
      </c>
      <c r="I46" s="46"/>
      <c r="J46" s="106">
        <f t="shared" si="0"/>
        <v>-312565050</v>
      </c>
      <c r="L46" s="87">
        <f t="shared" si="1"/>
        <v>1.8659770399976211E-2</v>
      </c>
      <c r="N46" s="49">
        <v>870000000</v>
      </c>
      <c r="O46" s="46"/>
      <c r="P46" s="98">
        <v>-265928360</v>
      </c>
      <c r="Q46" s="46"/>
      <c r="R46" s="48">
        <v>0</v>
      </c>
      <c r="S46" s="46"/>
      <c r="T46" s="56">
        <f t="shared" si="3"/>
        <v>604071640</v>
      </c>
      <c r="V46" s="89">
        <f>T46/درآمد!$F$13</f>
        <v>-1.088184911210602E-2</v>
      </c>
    </row>
    <row r="47" spans="1:26" ht="18.75" x14ac:dyDescent="0.2">
      <c r="A47" s="114" t="s">
        <v>32</v>
      </c>
      <c r="B47" s="114"/>
      <c r="D47" s="16">
        <v>0</v>
      </c>
      <c r="F47" s="98">
        <v>198453999</v>
      </c>
      <c r="G47" s="97"/>
      <c r="H47" s="48">
        <v>0</v>
      </c>
      <c r="I47" s="46"/>
      <c r="J47" s="106">
        <f t="shared" si="0"/>
        <v>198453999</v>
      </c>
      <c r="L47" s="88">
        <f t="shared" si="1"/>
        <v>-1.1847473210127328E-2</v>
      </c>
      <c r="N47" s="49">
        <v>2312500000</v>
      </c>
      <c r="O47" s="46"/>
      <c r="P47" s="98">
        <v>1575228624</v>
      </c>
      <c r="Q47" s="46"/>
      <c r="R47" s="48">
        <v>0</v>
      </c>
      <c r="S47" s="46"/>
      <c r="T47" s="56">
        <f t="shared" si="3"/>
        <v>3887728624</v>
      </c>
      <c r="V47" s="89">
        <f>T47/درآمد!$F$13</f>
        <v>-7.0034203683496138E-2</v>
      </c>
    </row>
    <row r="48" spans="1:26" ht="18.75" x14ac:dyDescent="0.2">
      <c r="A48" s="114" t="s">
        <v>61</v>
      </c>
      <c r="B48" s="114"/>
      <c r="D48" s="16">
        <v>0</v>
      </c>
      <c r="F48" s="98">
        <v>-11907240</v>
      </c>
      <c r="G48" s="97"/>
      <c r="H48" s="48">
        <v>0</v>
      </c>
      <c r="I48" s="46"/>
      <c r="J48" s="106">
        <f t="shared" si="0"/>
        <v>-11907240</v>
      </c>
      <c r="L48" s="87">
        <f t="shared" si="1"/>
        <v>7.108483961895699E-4</v>
      </c>
      <c r="N48" s="49">
        <v>240000000</v>
      </c>
      <c r="O48" s="46"/>
      <c r="P48" s="98">
        <v>-38861901</v>
      </c>
      <c r="Q48" s="46"/>
      <c r="R48" s="48">
        <v>0</v>
      </c>
      <c r="S48" s="46"/>
      <c r="T48" s="56">
        <f t="shared" si="3"/>
        <v>201138099</v>
      </c>
      <c r="V48" s="88">
        <f>T48/درآمد!$F$13</f>
        <v>-3.6233358745559425E-3</v>
      </c>
    </row>
    <row r="49" spans="1:26" ht="18.75" x14ac:dyDescent="0.2">
      <c r="A49" s="114" t="s">
        <v>67</v>
      </c>
      <c r="B49" s="114"/>
      <c r="D49" s="16">
        <v>0</v>
      </c>
      <c r="F49" s="98">
        <v>-46636690</v>
      </c>
      <c r="G49" s="97"/>
      <c r="H49" s="48">
        <v>0</v>
      </c>
      <c r="I49" s="46"/>
      <c r="J49" s="106">
        <f t="shared" si="0"/>
        <v>-46636690</v>
      </c>
      <c r="L49" s="87">
        <f t="shared" si="1"/>
        <v>2.7841562184091487E-3</v>
      </c>
      <c r="N49" s="48">
        <v>0</v>
      </c>
      <c r="O49" s="46"/>
      <c r="P49" s="98">
        <v>-163187069</v>
      </c>
      <c r="Q49" s="46"/>
      <c r="R49" s="48">
        <v>0</v>
      </c>
      <c r="S49" s="46"/>
      <c r="T49" s="56">
        <f t="shared" si="3"/>
        <v>-163187069</v>
      </c>
      <c r="V49" s="87">
        <f>T49/درآمد!$F$13</f>
        <v>2.9396795749339162E-3</v>
      </c>
    </row>
    <row r="50" spans="1:26" ht="18.75" x14ac:dyDescent="0.2">
      <c r="A50" s="114" t="s">
        <v>18</v>
      </c>
      <c r="B50" s="114"/>
      <c r="D50" s="16">
        <v>0</v>
      </c>
      <c r="F50" s="98">
        <v>160747739</v>
      </c>
      <c r="G50" s="97"/>
      <c r="H50" s="48">
        <v>0</v>
      </c>
      <c r="I50" s="46"/>
      <c r="J50" s="106">
        <f t="shared" si="0"/>
        <v>160747739</v>
      </c>
      <c r="L50" s="88">
        <f t="shared" si="1"/>
        <v>-9.5964532888603554E-3</v>
      </c>
      <c r="N50" s="48">
        <v>0</v>
      </c>
      <c r="O50" s="46"/>
      <c r="P50" s="98">
        <v>-303634620</v>
      </c>
      <c r="Q50" s="46"/>
      <c r="R50" s="48">
        <v>0</v>
      </c>
      <c r="S50" s="46"/>
      <c r="T50" s="56">
        <f t="shared" si="3"/>
        <v>-303634620</v>
      </c>
      <c r="V50" s="87">
        <f>T50/درآمد!$F$13</f>
        <v>5.4697256107763123E-3</v>
      </c>
    </row>
    <row r="51" spans="1:26" ht="18.75" x14ac:dyDescent="0.2">
      <c r="A51" s="114" t="s">
        <v>42</v>
      </c>
      <c r="B51" s="114"/>
      <c r="D51" s="16">
        <v>0</v>
      </c>
      <c r="F51" s="98">
        <v>-234423786</v>
      </c>
      <c r="G51" s="97"/>
      <c r="H51" s="48">
        <v>0</v>
      </c>
      <c r="I51" s="46"/>
      <c r="J51" s="106">
        <f t="shared" si="0"/>
        <v>-234423786</v>
      </c>
      <c r="L51" s="87">
        <f t="shared" si="1"/>
        <v>1.3994827710433901E-2</v>
      </c>
      <c r="N51" s="48">
        <v>0</v>
      </c>
      <c r="O51" s="46"/>
      <c r="P51" s="98">
        <v>-937695149</v>
      </c>
      <c r="Q51" s="46"/>
      <c r="R51" s="48">
        <v>0</v>
      </c>
      <c r="S51" s="46"/>
      <c r="T51" s="56">
        <f t="shared" si="3"/>
        <v>-937695149</v>
      </c>
      <c r="V51" s="87">
        <f>T51/درآمد!$F$13</f>
        <v>1.6891799662324441E-2</v>
      </c>
    </row>
    <row r="52" spans="1:26" ht="18.75" x14ac:dyDescent="0.2">
      <c r="A52" s="114" t="s">
        <v>30</v>
      </c>
      <c r="B52" s="114"/>
      <c r="D52" s="16">
        <v>0</v>
      </c>
      <c r="F52" s="98">
        <v>63505279</v>
      </c>
      <c r="G52" s="97"/>
      <c r="H52" s="48">
        <v>0</v>
      </c>
      <c r="I52" s="46"/>
      <c r="J52" s="106">
        <f t="shared" si="0"/>
        <v>63505279</v>
      </c>
      <c r="L52" s="88">
        <f t="shared" si="1"/>
        <v>-3.7911913866455348E-3</v>
      </c>
      <c r="N52" s="48">
        <v>0</v>
      </c>
      <c r="O52" s="46"/>
      <c r="P52" s="98">
        <v>1556871630</v>
      </c>
      <c r="Q52" s="46"/>
      <c r="R52" s="48">
        <v>0</v>
      </c>
      <c r="S52" s="46"/>
      <c r="T52" s="56">
        <f t="shared" si="3"/>
        <v>1556871630</v>
      </c>
      <c r="V52" s="88">
        <f>T52/درآمد!$F$13</f>
        <v>-2.8045749945451091E-2</v>
      </c>
    </row>
    <row r="53" spans="1:26" ht="18.75" x14ac:dyDescent="0.2">
      <c r="A53" s="114" t="s">
        <v>55</v>
      </c>
      <c r="B53" s="114"/>
      <c r="D53" s="16">
        <v>0</v>
      </c>
      <c r="F53" s="98">
        <v>-599083012</v>
      </c>
      <c r="G53" s="97"/>
      <c r="H53" s="48">
        <v>0</v>
      </c>
      <c r="I53" s="46"/>
      <c r="J53" s="106">
        <f t="shared" si="0"/>
        <v>-599083012</v>
      </c>
      <c r="L53" s="87">
        <f t="shared" si="1"/>
        <v>3.5764559903438319E-2</v>
      </c>
      <c r="N53" s="48">
        <v>0</v>
      </c>
      <c r="O53" s="46"/>
      <c r="P53" s="98">
        <v>-2627034824</v>
      </c>
      <c r="Q53" s="46"/>
      <c r="R53" s="48">
        <v>0</v>
      </c>
      <c r="S53" s="46"/>
      <c r="T53" s="56">
        <f t="shared" si="3"/>
        <v>-2627034824</v>
      </c>
      <c r="V53" s="87">
        <f>T53/درآمد!$F$13</f>
        <v>4.732385146737892E-2</v>
      </c>
    </row>
    <row r="54" spans="1:26" ht="18.75" x14ac:dyDescent="0.2">
      <c r="A54" s="114" t="s">
        <v>29</v>
      </c>
      <c r="B54" s="114"/>
      <c r="D54" s="16">
        <v>0</v>
      </c>
      <c r="F54" s="98">
        <v>-309588240</v>
      </c>
      <c r="G54" s="97"/>
      <c r="H54" s="48">
        <v>0</v>
      </c>
      <c r="I54" s="46"/>
      <c r="J54" s="106">
        <f t="shared" si="0"/>
        <v>-309588240</v>
      </c>
      <c r="L54" s="87">
        <f t="shared" si="1"/>
        <v>1.8482058300928819E-2</v>
      </c>
      <c r="N54" s="48">
        <v>0</v>
      </c>
      <c r="O54" s="46"/>
      <c r="P54" s="98">
        <v>-1829745880</v>
      </c>
      <c r="Q54" s="46"/>
      <c r="R54" s="48">
        <v>0</v>
      </c>
      <c r="S54" s="46"/>
      <c r="T54" s="56">
        <f t="shared" si="3"/>
        <v>-1829745880</v>
      </c>
      <c r="V54" s="87">
        <f>T54/درآمد!$F$13</f>
        <v>3.2961353027031105E-2</v>
      </c>
    </row>
    <row r="55" spans="1:26" ht="18.75" x14ac:dyDescent="0.2">
      <c r="A55" s="114" t="s">
        <v>36</v>
      </c>
      <c r="B55" s="114"/>
      <c r="D55" s="16">
        <v>0</v>
      </c>
      <c r="F55" s="98">
        <v>95257919</v>
      </c>
      <c r="G55" s="97"/>
      <c r="H55" s="48">
        <v>0</v>
      </c>
      <c r="I55" s="46"/>
      <c r="J55" s="106">
        <f t="shared" si="0"/>
        <v>95257919</v>
      </c>
      <c r="L55" s="88">
        <f t="shared" si="1"/>
        <v>-5.6867871098177213E-3</v>
      </c>
      <c r="N55" s="48">
        <v>0</v>
      </c>
      <c r="O55" s="46"/>
      <c r="P55" s="98">
        <v>-4055764303</v>
      </c>
      <c r="Q55" s="46"/>
      <c r="R55" s="48">
        <v>0</v>
      </c>
      <c r="S55" s="46"/>
      <c r="T55" s="56">
        <f t="shared" si="3"/>
        <v>-4055764303</v>
      </c>
      <c r="V55" s="87">
        <f>T55/درآمد!$F$13</f>
        <v>7.3061226942406757E-2</v>
      </c>
    </row>
    <row r="56" spans="1:26" ht="18.75" x14ac:dyDescent="0.2">
      <c r="A56" s="114" t="s">
        <v>46</v>
      </c>
      <c r="B56" s="114"/>
      <c r="D56" s="16">
        <v>0</v>
      </c>
      <c r="F56" s="98">
        <v>47628959</v>
      </c>
      <c r="G56" s="97"/>
      <c r="H56" s="48">
        <v>0</v>
      </c>
      <c r="I56" s="46"/>
      <c r="J56" s="106">
        <f t="shared" si="0"/>
        <v>47628959</v>
      </c>
      <c r="L56" s="88">
        <f t="shared" si="1"/>
        <v>-2.8433935250594413E-3</v>
      </c>
      <c r="N56" s="48">
        <v>0</v>
      </c>
      <c r="O56" s="46"/>
      <c r="P56" s="98">
        <v>-1559848440</v>
      </c>
      <c r="Q56" s="46"/>
      <c r="R56" s="48">
        <v>0</v>
      </c>
      <c r="S56" s="46"/>
      <c r="T56" s="56">
        <f t="shared" si="3"/>
        <v>-1559848440</v>
      </c>
      <c r="V56" s="87">
        <f>T56/درآمد!$F$13</f>
        <v>2.8099374706341055E-2</v>
      </c>
    </row>
    <row r="57" spans="1:26" ht="18.75" x14ac:dyDescent="0.2">
      <c r="A57" s="114" t="s">
        <v>58</v>
      </c>
      <c r="B57" s="114"/>
      <c r="D57" s="16">
        <v>0</v>
      </c>
      <c r="F57" s="98">
        <v>-51994948</v>
      </c>
      <c r="G57" s="97"/>
      <c r="H57" s="48">
        <v>0</v>
      </c>
      <c r="I57" s="46"/>
      <c r="J57" s="106">
        <f t="shared" si="0"/>
        <v>-51994948</v>
      </c>
      <c r="L57" s="87">
        <f t="shared" si="1"/>
        <v>3.1040379966944553E-3</v>
      </c>
      <c r="N57" s="48">
        <v>0</v>
      </c>
      <c r="O57" s="46"/>
      <c r="P57" s="98">
        <v>-51748045</v>
      </c>
      <c r="Q57" s="46"/>
      <c r="R57" s="48">
        <v>0</v>
      </c>
      <c r="S57" s="46"/>
      <c r="T57" s="56">
        <f t="shared" si="3"/>
        <v>-51748045</v>
      </c>
      <c r="V57" s="87">
        <f>T57/درآمد!$F$13</f>
        <v>9.3219807097130454E-4</v>
      </c>
    </row>
    <row r="58" spans="1:26" ht="18.75" x14ac:dyDescent="0.2">
      <c r="A58" s="114" t="s">
        <v>66</v>
      </c>
      <c r="B58" s="114"/>
      <c r="D58" s="16">
        <v>0</v>
      </c>
      <c r="F58" s="98">
        <v>-535825800</v>
      </c>
      <c r="G58" s="97"/>
      <c r="H58" s="48">
        <v>0</v>
      </c>
      <c r="I58" s="46"/>
      <c r="J58" s="106">
        <f t="shared" si="0"/>
        <v>-535825800</v>
      </c>
      <c r="L58" s="87">
        <f t="shared" si="1"/>
        <v>3.1988177828530646E-2</v>
      </c>
      <c r="N58" s="48">
        <v>0</v>
      </c>
      <c r="O58" s="46"/>
      <c r="P58" s="98">
        <v>-2440984200</v>
      </c>
      <c r="Q58" s="46"/>
      <c r="R58" s="48">
        <v>0</v>
      </c>
      <c r="S58" s="46"/>
      <c r="T58" s="56">
        <f t="shared" si="3"/>
        <v>-2440984200</v>
      </c>
      <c r="V58" s="87">
        <f>T58/درآمد!$F$13</f>
        <v>4.3972303929770348E-2</v>
      </c>
    </row>
    <row r="59" spans="1:26" ht="18.75" x14ac:dyDescent="0.2">
      <c r="A59" s="114" t="s">
        <v>39</v>
      </c>
      <c r="B59" s="114"/>
      <c r="D59" s="16">
        <v>0</v>
      </c>
      <c r="F59" s="98">
        <v>-476289600</v>
      </c>
      <c r="G59" s="97"/>
      <c r="H59" s="48">
        <v>0</v>
      </c>
      <c r="I59" s="46"/>
      <c r="J59" s="106">
        <f t="shared" si="0"/>
        <v>-476289600</v>
      </c>
      <c r="L59" s="87">
        <f t="shared" si="1"/>
        <v>2.8433935847582796E-2</v>
      </c>
      <c r="N59" s="48">
        <v>0</v>
      </c>
      <c r="O59" s="46"/>
      <c r="P59" s="98">
        <v>-8549398320</v>
      </c>
      <c r="Q59" s="46"/>
      <c r="R59" s="48">
        <v>0</v>
      </c>
      <c r="S59" s="46"/>
      <c r="T59" s="56">
        <f t="shared" si="3"/>
        <v>-8549398320</v>
      </c>
      <c r="V59" s="87">
        <f>T59/درآمد!$F$13</f>
        <v>0.15401031327597617</v>
      </c>
      <c r="Z59" s="46"/>
    </row>
    <row r="60" spans="1:26" ht="18.75" x14ac:dyDescent="0.2">
      <c r="A60" s="114" t="s">
        <v>40</v>
      </c>
      <c r="B60" s="114"/>
      <c r="D60" s="16">
        <v>0</v>
      </c>
      <c r="F60" s="98">
        <v>225741424</v>
      </c>
      <c r="G60" s="97"/>
      <c r="H60" s="48">
        <v>0</v>
      </c>
      <c r="I60" s="46"/>
      <c r="J60" s="106">
        <f t="shared" si="0"/>
        <v>225741424</v>
      </c>
      <c r="L60" s="88">
        <f t="shared" si="1"/>
        <v>-1.3476500784728425E-2</v>
      </c>
      <c r="N60" s="48">
        <v>0</v>
      </c>
      <c r="O60" s="46"/>
      <c r="P60" s="98">
        <v>-5050158165</v>
      </c>
      <c r="Q60" s="46"/>
      <c r="R60" s="48">
        <v>0</v>
      </c>
      <c r="S60" s="46"/>
      <c r="T60" s="56">
        <f t="shared" si="3"/>
        <v>-5050158165</v>
      </c>
      <c r="V60" s="87">
        <f>T60/درآمد!$F$13</f>
        <v>9.0974406849823664E-2</v>
      </c>
    </row>
    <row r="61" spans="1:26" ht="18.75" x14ac:dyDescent="0.2">
      <c r="A61" s="114" t="s">
        <v>26</v>
      </c>
      <c r="B61" s="114"/>
      <c r="D61" s="16">
        <v>0</v>
      </c>
      <c r="F61" s="98">
        <v>1851034517</v>
      </c>
      <c r="G61" s="97"/>
      <c r="H61" s="48">
        <v>0</v>
      </c>
      <c r="I61" s="46"/>
      <c r="J61" s="106">
        <f t="shared" si="0"/>
        <v>1851034517</v>
      </c>
      <c r="L61" s="88">
        <f t="shared" si="1"/>
        <v>-0.11050461044717208</v>
      </c>
      <c r="N61" s="48">
        <v>0</v>
      </c>
      <c r="O61" s="46"/>
      <c r="P61" s="98">
        <v>8617594029</v>
      </c>
      <c r="Q61" s="46"/>
      <c r="R61" s="48">
        <v>0</v>
      </c>
      <c r="S61" s="46"/>
      <c r="T61" s="56">
        <f t="shared" si="3"/>
        <v>8617594029</v>
      </c>
      <c r="V61" s="89">
        <f>T61/درآمد!$F$13</f>
        <v>-0.15523880235954096</v>
      </c>
    </row>
    <row r="62" spans="1:26" ht="18.75" x14ac:dyDescent="0.2">
      <c r="A62" s="114" t="s">
        <v>33</v>
      </c>
      <c r="B62" s="114"/>
      <c r="D62" s="16">
        <v>0</v>
      </c>
      <c r="F62" s="98">
        <v>158763195</v>
      </c>
      <c r="G62" s="97"/>
      <c r="H62" s="48">
        <v>0</v>
      </c>
      <c r="I62" s="46"/>
      <c r="J62" s="106">
        <f t="shared" si="0"/>
        <v>158763195</v>
      </c>
      <c r="L62" s="88">
        <f t="shared" si="1"/>
        <v>-9.4779783173667403E-3</v>
      </c>
      <c r="N62" s="48">
        <v>0</v>
      </c>
      <c r="O62" s="46"/>
      <c r="P62" s="98">
        <v>-3026423513</v>
      </c>
      <c r="Q62" s="46"/>
      <c r="R62" s="48">
        <v>0</v>
      </c>
      <c r="S62" s="46"/>
      <c r="T62" s="56">
        <f t="shared" si="3"/>
        <v>-3026423513</v>
      </c>
      <c r="V62" s="87">
        <f>T62/درآمد!$F$13</f>
        <v>5.4518507138980779E-2</v>
      </c>
    </row>
    <row r="63" spans="1:26" ht="18.75" x14ac:dyDescent="0.2">
      <c r="A63" s="114" t="s">
        <v>73</v>
      </c>
      <c r="B63" s="114"/>
      <c r="D63" s="16">
        <v>0</v>
      </c>
      <c r="F63" s="98">
        <v>-307206792</v>
      </c>
      <c r="G63" s="97"/>
      <c r="H63" s="48">
        <v>0</v>
      </c>
      <c r="I63" s="46"/>
      <c r="J63" s="106">
        <f t="shared" si="0"/>
        <v>-307206792</v>
      </c>
      <c r="L63" s="87">
        <f t="shared" si="1"/>
        <v>1.8339888621690906E-2</v>
      </c>
      <c r="N63" s="48">
        <v>0</v>
      </c>
      <c r="O63" s="46"/>
      <c r="P63" s="98">
        <v>-664423992</v>
      </c>
      <c r="Q63" s="46"/>
      <c r="R63" s="48">
        <v>0</v>
      </c>
      <c r="S63" s="46"/>
      <c r="T63" s="56">
        <f t="shared" si="3"/>
        <v>-664423992</v>
      </c>
      <c r="V63" s="87">
        <f>T63/درآمد!$F$13</f>
        <v>1.196904663063993E-2</v>
      </c>
    </row>
    <row r="64" spans="1:26" ht="18.75" x14ac:dyDescent="0.2">
      <c r="A64" s="114" t="s">
        <v>45</v>
      </c>
      <c r="B64" s="114"/>
      <c r="D64" s="16">
        <v>0</v>
      </c>
      <c r="F64" s="98">
        <v>-259974740</v>
      </c>
      <c r="G64" s="97"/>
      <c r="H64" s="48">
        <v>0</v>
      </c>
      <c r="I64" s="46"/>
      <c r="J64" s="106">
        <f t="shared" si="0"/>
        <v>-259974740</v>
      </c>
      <c r="L64" s="87">
        <f t="shared" si="1"/>
        <v>1.5520189983472276E-2</v>
      </c>
      <c r="N64" s="48">
        <v>0</v>
      </c>
      <c r="O64" s="46"/>
      <c r="P64" s="98">
        <v>-2278251920</v>
      </c>
      <c r="Q64" s="46"/>
      <c r="R64" s="48">
        <v>0</v>
      </c>
      <c r="S64" s="46"/>
      <c r="T64" s="56">
        <f t="shared" si="3"/>
        <v>-2278251920</v>
      </c>
      <c r="V64" s="87">
        <f>T64/درآمد!$F$13</f>
        <v>4.1040817001118994E-2</v>
      </c>
    </row>
    <row r="65" spans="1:22" ht="18.75" x14ac:dyDescent="0.2">
      <c r="A65" s="114" t="s">
        <v>43</v>
      </c>
      <c r="B65" s="114"/>
      <c r="D65" s="16">
        <v>0</v>
      </c>
      <c r="F65" s="98">
        <v>-3286398240</v>
      </c>
      <c r="G65" s="97"/>
      <c r="H65" s="48">
        <v>0</v>
      </c>
      <c r="I65" s="46"/>
      <c r="J65" s="106">
        <f t="shared" si="0"/>
        <v>-3286398240</v>
      </c>
      <c r="L65" s="87">
        <f t="shared" si="1"/>
        <v>0.1961941573483213</v>
      </c>
      <c r="N65" s="48">
        <v>0</v>
      </c>
      <c r="O65" s="46"/>
      <c r="P65" s="98">
        <v>-4774803240</v>
      </c>
      <c r="Q65" s="46"/>
      <c r="R65" s="48">
        <v>0</v>
      </c>
      <c r="S65" s="46"/>
      <c r="T65" s="56">
        <f t="shared" si="3"/>
        <v>-4774803240</v>
      </c>
      <c r="V65" s="87">
        <f>T65/درآمد!$F$13</f>
        <v>8.6014116467501997E-2</v>
      </c>
    </row>
    <row r="66" spans="1:22" ht="18.75" x14ac:dyDescent="0.2">
      <c r="A66" s="114" t="s">
        <v>35</v>
      </c>
      <c r="B66" s="114"/>
      <c r="D66" s="16">
        <v>0</v>
      </c>
      <c r="F66" s="98">
        <v>-88411257</v>
      </c>
      <c r="G66" s="97"/>
      <c r="H66" s="48">
        <v>0</v>
      </c>
      <c r="I66" s="46"/>
      <c r="J66" s="106">
        <f t="shared" si="0"/>
        <v>-88411257</v>
      </c>
      <c r="L66" s="87">
        <f t="shared" si="1"/>
        <v>5.2780493417075572E-3</v>
      </c>
      <c r="N66" s="48">
        <v>0</v>
      </c>
      <c r="O66" s="46"/>
      <c r="P66" s="98">
        <v>-624237057</v>
      </c>
      <c r="Q66" s="46"/>
      <c r="R66" s="48">
        <v>0</v>
      </c>
      <c r="S66" s="46"/>
      <c r="T66" s="56">
        <f t="shared" si="3"/>
        <v>-624237057</v>
      </c>
      <c r="V66" s="87">
        <f>T66/درآمد!$F$13</f>
        <v>1.1245112358625417E-2</v>
      </c>
    </row>
    <row r="67" spans="1:22" ht="18.75" x14ac:dyDescent="0.2">
      <c r="A67" s="114" t="s">
        <v>37</v>
      </c>
      <c r="B67" s="114"/>
      <c r="D67" s="16">
        <v>0</v>
      </c>
      <c r="F67" s="98">
        <v>-146356212</v>
      </c>
      <c r="G67" s="97"/>
      <c r="H67" s="48">
        <v>0</v>
      </c>
      <c r="I67" s="46"/>
      <c r="J67" s="106">
        <f t="shared" si="0"/>
        <v>-146356212</v>
      </c>
      <c r="L67" s="87">
        <f t="shared" si="1"/>
        <v>8.7372958445937673E-3</v>
      </c>
      <c r="N67" s="48">
        <v>0</v>
      </c>
      <c r="O67" s="46"/>
      <c r="P67" s="98">
        <v>-1390384024</v>
      </c>
      <c r="Q67" s="46"/>
      <c r="R67" s="48">
        <v>0</v>
      </c>
      <c r="S67" s="46"/>
      <c r="T67" s="56">
        <f t="shared" si="3"/>
        <v>-1390384024</v>
      </c>
      <c r="V67" s="87">
        <f>T67/درآمد!$F$13</f>
        <v>2.5046613936470837E-2</v>
      </c>
    </row>
    <row r="68" spans="1:22" ht="18.75" x14ac:dyDescent="0.2">
      <c r="A68" s="114" t="s">
        <v>24</v>
      </c>
      <c r="B68" s="114"/>
      <c r="D68" s="16">
        <v>0</v>
      </c>
      <c r="F68" s="98">
        <v>-3810792</v>
      </c>
      <c r="G68" s="97"/>
      <c r="H68" s="48">
        <v>0</v>
      </c>
      <c r="I68" s="46"/>
      <c r="J68" s="106">
        <f t="shared" si="0"/>
        <v>-3810792</v>
      </c>
      <c r="L68" s="87">
        <f t="shared" si="1"/>
        <v>2.2749985566865568E-4</v>
      </c>
      <c r="N68" s="48">
        <v>0</v>
      </c>
      <c r="O68" s="46"/>
      <c r="P68" s="98">
        <v>-116017477</v>
      </c>
      <c r="Q68" s="46"/>
      <c r="R68" s="48">
        <v>0</v>
      </c>
      <c r="S68" s="46"/>
      <c r="T68" s="56">
        <f t="shared" si="3"/>
        <v>-116017477</v>
      </c>
      <c r="V68" s="87">
        <f>T68/درآمد!$F$13</f>
        <v>2.0899585338607033E-3</v>
      </c>
    </row>
    <row r="69" spans="1:22" ht="18.75" x14ac:dyDescent="0.2">
      <c r="A69" s="114" t="s">
        <v>38</v>
      </c>
      <c r="B69" s="114"/>
      <c r="D69" s="16">
        <v>0</v>
      </c>
      <c r="F69" s="48">
        <v>0</v>
      </c>
      <c r="G69" s="65"/>
      <c r="H69" s="48">
        <v>0</v>
      </c>
      <c r="I69" s="65"/>
      <c r="J69" s="108">
        <f t="shared" si="0"/>
        <v>0</v>
      </c>
      <c r="L69" s="87">
        <f t="shared" si="1"/>
        <v>0</v>
      </c>
      <c r="N69" s="48">
        <v>0</v>
      </c>
      <c r="O69" s="46"/>
      <c r="P69" s="48">
        <v>0</v>
      </c>
      <c r="Q69" s="46"/>
      <c r="R69" s="48">
        <v>0</v>
      </c>
      <c r="S69" s="46"/>
      <c r="T69" s="54">
        <f t="shared" si="3"/>
        <v>0</v>
      </c>
      <c r="V69" s="87">
        <f>T69/درآمد!$F$13</f>
        <v>0</v>
      </c>
    </row>
    <row r="70" spans="1:22" ht="18.75" x14ac:dyDescent="0.2">
      <c r="A70" s="114" t="s">
        <v>25</v>
      </c>
      <c r="B70" s="114"/>
      <c r="D70" s="16">
        <v>0</v>
      </c>
      <c r="F70" s="98">
        <v>-319103116</v>
      </c>
      <c r="G70" s="97"/>
      <c r="H70" s="48">
        <v>0</v>
      </c>
      <c r="I70" s="46"/>
      <c r="J70" s="106">
        <f t="shared" si="0"/>
        <v>-319103116</v>
      </c>
      <c r="L70" s="87">
        <f t="shared" si="1"/>
        <v>1.9050085345360832E-2</v>
      </c>
      <c r="N70" s="48">
        <v>0</v>
      </c>
      <c r="O70" s="46"/>
      <c r="P70" s="98">
        <v>-2808107429</v>
      </c>
      <c r="Q70" s="46"/>
      <c r="R70" s="48">
        <v>0</v>
      </c>
      <c r="S70" s="46"/>
      <c r="T70" s="56">
        <f t="shared" si="3"/>
        <v>-2808107429</v>
      </c>
      <c r="V70" s="87">
        <f>T70/درآمد!$F$13</f>
        <v>5.0585724125307333E-2</v>
      </c>
    </row>
    <row r="71" spans="1:22" ht="18.75" x14ac:dyDescent="0.2">
      <c r="A71" s="114" t="s">
        <v>57</v>
      </c>
      <c r="B71" s="114"/>
      <c r="D71" s="16">
        <v>0</v>
      </c>
      <c r="F71" s="98">
        <v>-335899037</v>
      </c>
      <c r="G71" s="97"/>
      <c r="H71" s="48">
        <v>0</v>
      </c>
      <c r="I71" s="46"/>
      <c r="J71" s="106">
        <f t="shared" si="0"/>
        <v>-335899037</v>
      </c>
      <c r="L71" s="87">
        <f t="shared" si="1"/>
        <v>2.0052782318410563E-2</v>
      </c>
      <c r="N71" s="48">
        <v>0</v>
      </c>
      <c r="O71" s="46"/>
      <c r="P71" s="98">
        <v>-6353919050</v>
      </c>
      <c r="Q71" s="46"/>
      <c r="R71" s="48">
        <v>0</v>
      </c>
      <c r="S71" s="46"/>
      <c r="T71" s="56">
        <f t="shared" si="3"/>
        <v>-6353919050</v>
      </c>
      <c r="V71" s="87">
        <f>T71/درآمد!$F$13</f>
        <v>0.11446057684918964</v>
      </c>
    </row>
    <row r="72" spans="1:22" ht="18.75" x14ac:dyDescent="0.2">
      <c r="A72" s="114" t="s">
        <v>65</v>
      </c>
      <c r="B72" s="114"/>
      <c r="D72" s="16">
        <v>0</v>
      </c>
      <c r="F72" s="98">
        <v>-97242460</v>
      </c>
      <c r="G72" s="97"/>
      <c r="H72" s="48">
        <v>0</v>
      </c>
      <c r="I72" s="46"/>
      <c r="J72" s="106">
        <f t="shared" si="0"/>
        <v>-97242460</v>
      </c>
      <c r="L72" s="87">
        <f t="shared" si="1"/>
        <v>5.805261902214821E-3</v>
      </c>
      <c r="N72" s="48">
        <v>0</v>
      </c>
      <c r="O72" s="46"/>
      <c r="P72" s="98">
        <v>-260470875</v>
      </c>
      <c r="Q72" s="46"/>
      <c r="R72" s="48">
        <v>0</v>
      </c>
      <c r="S72" s="46"/>
      <c r="T72" s="56">
        <f t="shared" ref="T72:T79" si="4">N72+P72+R72</f>
        <v>-260470875</v>
      </c>
      <c r="V72" s="87">
        <f>T72/درآمد!$F$13</f>
        <v>4.6921665778718365E-3</v>
      </c>
    </row>
    <row r="73" spans="1:22" ht="18.75" x14ac:dyDescent="0.2">
      <c r="A73" s="114" t="s">
        <v>44</v>
      </c>
      <c r="B73" s="114"/>
      <c r="D73" s="16">
        <v>0</v>
      </c>
      <c r="F73" s="98">
        <v>-506057700</v>
      </c>
      <c r="G73" s="97"/>
      <c r="H73" s="48">
        <v>0</v>
      </c>
      <c r="I73" s="46"/>
      <c r="J73" s="106">
        <f t="shared" ref="J73:J78" si="5">D73+F73+H73</f>
        <v>-506057700</v>
      </c>
      <c r="L73" s="87">
        <f t="shared" ref="L73:L79" si="6">J73/$Z$5</f>
        <v>3.0211056838056721E-2</v>
      </c>
      <c r="N73" s="48">
        <v>0</v>
      </c>
      <c r="O73" s="46"/>
      <c r="P73" s="98">
        <v>-2554102980</v>
      </c>
      <c r="Q73" s="46"/>
      <c r="R73" s="48">
        <v>0</v>
      </c>
      <c r="S73" s="46"/>
      <c r="T73" s="56">
        <f t="shared" si="4"/>
        <v>-2554102980</v>
      </c>
      <c r="V73" s="87">
        <f>T73/درآمد!$F$13</f>
        <v>4.6010044843588976E-2</v>
      </c>
    </row>
    <row r="74" spans="1:22" ht="18.75" x14ac:dyDescent="0.2">
      <c r="A74" s="114" t="s">
        <v>68</v>
      </c>
      <c r="B74" s="114"/>
      <c r="D74" s="16">
        <v>0</v>
      </c>
      <c r="F74" s="98">
        <v>-416753400</v>
      </c>
      <c r="G74" s="97"/>
      <c r="H74" s="48">
        <v>0</v>
      </c>
      <c r="I74" s="46"/>
      <c r="J74" s="106">
        <f t="shared" si="5"/>
        <v>-416753400</v>
      </c>
      <c r="L74" s="87">
        <f t="shared" si="6"/>
        <v>2.4879693866634949E-2</v>
      </c>
      <c r="N74" s="48">
        <v>0</v>
      </c>
      <c r="O74" s="46"/>
      <c r="P74" s="98">
        <v>-2777510312</v>
      </c>
      <c r="Q74" s="46"/>
      <c r="R74" s="48">
        <v>0</v>
      </c>
      <c r="S74" s="46"/>
      <c r="T74" s="56">
        <f t="shared" si="4"/>
        <v>-2777510312</v>
      </c>
      <c r="V74" s="87">
        <f>T74/درآمد!$F$13</f>
        <v>5.0034542463378205E-2</v>
      </c>
    </row>
    <row r="75" spans="1:22" ht="18.75" x14ac:dyDescent="0.2">
      <c r="A75" s="114" t="s">
        <v>51</v>
      </c>
      <c r="B75" s="114"/>
      <c r="D75" s="16">
        <v>0</v>
      </c>
      <c r="F75" s="98">
        <v>501874072</v>
      </c>
      <c r="G75" s="97"/>
      <c r="H75" s="48">
        <v>0</v>
      </c>
      <c r="I75" s="46"/>
      <c r="J75" s="106">
        <f t="shared" si="5"/>
        <v>501874072</v>
      </c>
      <c r="L75" s="88">
        <f t="shared" si="6"/>
        <v>-2.9961299106285651E-2</v>
      </c>
      <c r="N75" s="48">
        <v>0</v>
      </c>
      <c r="O75" s="46"/>
      <c r="P75" s="98">
        <v>-2993938425</v>
      </c>
      <c r="Q75" s="46"/>
      <c r="R75" s="48">
        <v>0</v>
      </c>
      <c r="S75" s="46"/>
      <c r="T75" s="56">
        <f t="shared" si="4"/>
        <v>-2993938425</v>
      </c>
      <c r="V75" s="87">
        <f>T75/درآمد!$F$13</f>
        <v>5.3933315246824605E-2</v>
      </c>
    </row>
    <row r="76" spans="1:22" ht="18.75" x14ac:dyDescent="0.2">
      <c r="A76" s="114" t="s">
        <v>19</v>
      </c>
      <c r="B76" s="114"/>
      <c r="D76" s="16">
        <v>0</v>
      </c>
      <c r="F76" s="98">
        <v>-1349487200</v>
      </c>
      <c r="G76" s="97"/>
      <c r="H76" s="48">
        <v>0</v>
      </c>
      <c r="I76" s="46"/>
      <c r="J76" s="106">
        <f t="shared" si="5"/>
        <v>-1349487200</v>
      </c>
      <c r="L76" s="87">
        <f t="shared" si="6"/>
        <v>8.0562818234817923E-2</v>
      </c>
      <c r="N76" s="48">
        <v>0</v>
      </c>
      <c r="O76" s="46"/>
      <c r="P76" s="98">
        <v>-6112383200</v>
      </c>
      <c r="Q76" s="46"/>
      <c r="R76" s="48">
        <v>0</v>
      </c>
      <c r="S76" s="46"/>
      <c r="T76" s="56">
        <f t="shared" si="4"/>
        <v>-6112383200</v>
      </c>
      <c r="V76" s="87">
        <f>T76/درآمد!$F$13</f>
        <v>0.11010950902739243</v>
      </c>
    </row>
    <row r="77" spans="1:22" ht="18.75" x14ac:dyDescent="0.2">
      <c r="A77" s="114" t="s">
        <v>59</v>
      </c>
      <c r="B77" s="114"/>
      <c r="D77" s="16">
        <v>0</v>
      </c>
      <c r="F77" s="98">
        <v>1334404695</v>
      </c>
      <c r="G77" s="97"/>
      <c r="H77" s="48">
        <v>0</v>
      </c>
      <c r="I77" s="46"/>
      <c r="J77" s="106">
        <f t="shared" si="5"/>
        <v>1334404695</v>
      </c>
      <c r="L77" s="88">
        <f t="shared" si="6"/>
        <v>-7.96624102066123E-2</v>
      </c>
      <c r="N77" s="48">
        <v>0</v>
      </c>
      <c r="O77" s="46"/>
      <c r="P77" s="98">
        <v>9763936800</v>
      </c>
      <c r="Q77" s="46"/>
      <c r="R77" s="48">
        <v>0</v>
      </c>
      <c r="S77" s="46"/>
      <c r="T77" s="56">
        <f t="shared" si="4"/>
        <v>9763936800</v>
      </c>
      <c r="V77" s="88">
        <f>T77/درآمد!$F$13</f>
        <v>-0.17588921571908139</v>
      </c>
    </row>
    <row r="78" spans="1:22" ht="18.75" x14ac:dyDescent="0.2">
      <c r="A78" s="114" t="s">
        <v>56</v>
      </c>
      <c r="B78" s="114"/>
      <c r="D78" s="16">
        <v>0</v>
      </c>
      <c r="F78" s="98">
        <v>-1172744067</v>
      </c>
      <c r="G78" s="97"/>
      <c r="H78" s="48">
        <v>0</v>
      </c>
      <c r="I78" s="46"/>
      <c r="J78" s="106">
        <f t="shared" si="5"/>
        <v>-1172744067</v>
      </c>
      <c r="L78" s="87">
        <f t="shared" si="6"/>
        <v>7.0011458504891447E-2</v>
      </c>
      <c r="N78" s="48">
        <v>0</v>
      </c>
      <c r="O78" s="46"/>
      <c r="P78" s="98">
        <v>-2201886820</v>
      </c>
      <c r="Q78" s="46"/>
      <c r="R78" s="48">
        <v>0</v>
      </c>
      <c r="S78" s="46"/>
      <c r="T78" s="56">
        <f t="shared" si="4"/>
        <v>-2201886820</v>
      </c>
      <c r="V78" s="87">
        <f>T78/درآمد!$F$13</f>
        <v>3.9665163120677117E-2</v>
      </c>
    </row>
    <row r="79" spans="1:22" ht="18.75" x14ac:dyDescent="0.2">
      <c r="A79" s="116" t="s">
        <v>31</v>
      </c>
      <c r="B79" s="116"/>
      <c r="D79" s="44">
        <v>0</v>
      </c>
      <c r="F79" s="99">
        <v>69458899</v>
      </c>
      <c r="G79" s="97"/>
      <c r="H79" s="54">
        <v>0</v>
      </c>
      <c r="I79" s="46"/>
      <c r="J79" s="106">
        <f>D79+F79+H79</f>
        <v>69458899</v>
      </c>
      <c r="L79" s="88">
        <f t="shared" si="6"/>
        <v>-4.1466155847403197E-3</v>
      </c>
      <c r="N79" s="50">
        <v>0</v>
      </c>
      <c r="O79" s="46"/>
      <c r="P79" s="98">
        <v>-208376700</v>
      </c>
      <c r="Q79" s="46"/>
      <c r="R79" s="50">
        <v>0</v>
      </c>
      <c r="S79" s="46"/>
      <c r="T79" s="56">
        <f t="shared" si="4"/>
        <v>-208376700</v>
      </c>
      <c r="V79" s="87">
        <f>T79/درآمد!$F$13</f>
        <v>3.7537332622974689E-3</v>
      </c>
    </row>
    <row r="80" spans="1:22" s="26" customFormat="1" ht="21.75" thickBot="1" x14ac:dyDescent="0.25">
      <c r="A80" s="113"/>
      <c r="B80" s="113"/>
      <c r="D80" s="27">
        <f>SUM(D8:D79)</f>
        <v>420000000</v>
      </c>
      <c r="E80" s="84"/>
      <c r="F80" s="53">
        <f>SUM(F8:F79)</f>
        <v>-19698920797</v>
      </c>
      <c r="G80" s="71"/>
      <c r="H80" s="55"/>
      <c r="I80" s="71"/>
      <c r="J80" s="107">
        <f>SUM(J8:J79)</f>
        <v>-19278920797</v>
      </c>
      <c r="K80" s="84"/>
      <c r="L80" s="38">
        <f>SUM(L8:L79)</f>
        <v>1.1509291766029064</v>
      </c>
      <c r="M80" s="19"/>
      <c r="N80" s="53">
        <f>SUM(N8:N79)</f>
        <v>12098404173</v>
      </c>
      <c r="O80" s="71"/>
      <c r="P80" s="101">
        <f>SUM(P8:P79)</f>
        <v>-97992039726</v>
      </c>
      <c r="Q80" s="71"/>
      <c r="R80" s="53">
        <f>SUM(R8:R79)</f>
        <v>19040525466</v>
      </c>
      <c r="S80" s="71"/>
      <c r="T80" s="58">
        <f>SUM(T8:T79)</f>
        <v>-66853110087</v>
      </c>
      <c r="V80" s="38">
        <f>SUM(V8:V79)</f>
        <v>1.2043032787332093</v>
      </c>
    </row>
    <row r="81" spans="4:24" ht="13.5" thickTop="1" x14ac:dyDescent="0.2"/>
    <row r="82" spans="4:24" x14ac:dyDescent="0.2">
      <c r="D82" s="94"/>
      <c r="E82" s="93"/>
      <c r="F82" s="93"/>
      <c r="G82" s="93"/>
      <c r="H82" s="94"/>
      <c r="I82" s="93"/>
      <c r="J82" s="130"/>
      <c r="K82" s="93"/>
      <c r="L82" s="94"/>
      <c r="M82" s="94"/>
      <c r="N82" s="94"/>
      <c r="O82" s="93"/>
      <c r="P82" s="102"/>
      <c r="Q82" s="93"/>
      <c r="R82" s="94"/>
      <c r="S82" s="93"/>
      <c r="T82" s="93"/>
      <c r="U82" s="93"/>
      <c r="V82" s="94"/>
      <c r="W82" s="93"/>
      <c r="X82" s="93"/>
    </row>
    <row r="83" spans="4:24" x14ac:dyDescent="0.2">
      <c r="D83" s="94"/>
      <c r="E83" s="93"/>
      <c r="F83" s="93"/>
      <c r="G83" s="93"/>
      <c r="H83" s="94"/>
      <c r="I83" s="93"/>
      <c r="J83" s="130"/>
      <c r="K83" s="93"/>
      <c r="L83" s="94"/>
      <c r="M83" s="94"/>
      <c r="N83" s="41"/>
      <c r="O83" s="59"/>
      <c r="P83" s="100"/>
      <c r="Q83" s="59"/>
      <c r="R83" s="41"/>
      <c r="S83" s="59"/>
      <c r="T83" s="59"/>
      <c r="U83" s="93"/>
      <c r="V83" s="94"/>
      <c r="W83" s="93"/>
      <c r="X83" s="93"/>
    </row>
    <row r="84" spans="4:24" x14ac:dyDescent="0.2">
      <c r="D84" s="94"/>
      <c r="E84" s="93"/>
      <c r="F84" s="59"/>
      <c r="G84" s="59"/>
      <c r="H84" s="41"/>
      <c r="I84" s="59"/>
      <c r="J84" s="131"/>
      <c r="K84" s="59"/>
      <c r="L84" s="41"/>
      <c r="M84" s="41"/>
      <c r="N84" s="79"/>
      <c r="O84" s="59"/>
      <c r="P84" s="100"/>
      <c r="Q84" s="59"/>
      <c r="R84" s="41"/>
      <c r="S84" s="59"/>
      <c r="T84" s="59"/>
      <c r="U84" s="93"/>
      <c r="V84" s="94"/>
      <c r="W84" s="93"/>
      <c r="X84" s="93"/>
    </row>
    <row r="85" spans="4:24" x14ac:dyDescent="0.2">
      <c r="D85" s="94"/>
      <c r="E85" s="93"/>
      <c r="F85" s="91">
        <v>-19698920797</v>
      </c>
      <c r="G85" s="59"/>
      <c r="H85" s="41"/>
      <c r="I85" s="59"/>
      <c r="J85" s="131"/>
      <c r="K85" s="59"/>
      <c r="L85" s="41"/>
      <c r="M85" s="41"/>
      <c r="N85" s="78">
        <v>12223093720</v>
      </c>
      <c r="O85" s="59"/>
      <c r="P85" s="100">
        <v>-97992039726</v>
      </c>
      <c r="Q85" s="91"/>
      <c r="R85" s="92">
        <v>19040525466</v>
      </c>
      <c r="S85" s="59"/>
      <c r="T85" s="59"/>
      <c r="U85" s="93"/>
      <c r="V85" s="94"/>
      <c r="W85" s="93"/>
      <c r="X85" s="93"/>
    </row>
    <row r="86" spans="4:24" x14ac:dyDescent="0.2">
      <c r="D86" s="94"/>
      <c r="E86" s="93"/>
      <c r="F86" s="59"/>
      <c r="G86" s="59"/>
      <c r="H86" s="41"/>
      <c r="I86" s="59"/>
      <c r="J86" s="131"/>
      <c r="K86" s="59"/>
      <c r="L86" s="41"/>
      <c r="M86" s="41"/>
      <c r="N86" s="41"/>
      <c r="O86" s="59"/>
      <c r="P86" s="100"/>
      <c r="Q86" s="91"/>
      <c r="R86" s="92"/>
      <c r="S86" s="59"/>
      <c r="T86" s="59"/>
      <c r="U86" s="93"/>
      <c r="V86" s="94"/>
      <c r="W86" s="93"/>
      <c r="X86" s="93"/>
    </row>
    <row r="87" spans="4:24" x14ac:dyDescent="0.2">
      <c r="D87" s="94"/>
      <c r="E87" s="93"/>
      <c r="F87" s="59"/>
      <c r="G87" s="59"/>
      <c r="H87" s="41"/>
      <c r="I87" s="59"/>
      <c r="J87" s="132"/>
      <c r="K87" s="59"/>
      <c r="L87" s="41"/>
      <c r="M87" s="41"/>
      <c r="N87" s="41"/>
      <c r="O87" s="59"/>
      <c r="P87" s="100"/>
      <c r="Q87" s="59"/>
      <c r="R87" s="41"/>
      <c r="S87" s="59"/>
      <c r="T87" s="59"/>
      <c r="U87" s="93"/>
      <c r="V87" s="94"/>
      <c r="W87" s="93"/>
      <c r="X87" s="93"/>
    </row>
    <row r="88" spans="4:24" x14ac:dyDescent="0.2">
      <c r="D88" s="94"/>
      <c r="E88" s="93"/>
      <c r="F88" s="61">
        <f>F85-F80</f>
        <v>0</v>
      </c>
      <c r="G88" s="59"/>
      <c r="H88" s="41"/>
      <c r="I88" s="59"/>
      <c r="J88" s="131"/>
      <c r="K88" s="59"/>
      <c r="L88" s="41"/>
      <c r="M88" s="41"/>
      <c r="N88" s="79"/>
      <c r="O88" s="59"/>
      <c r="P88" s="103">
        <f>P80-P85</f>
        <v>0</v>
      </c>
      <c r="Q88" s="59"/>
      <c r="R88" s="79">
        <f>R80-R85</f>
        <v>0</v>
      </c>
      <c r="S88" s="59"/>
      <c r="T88" s="59"/>
      <c r="U88" s="93"/>
      <c r="V88" s="94"/>
      <c r="W88" s="93"/>
      <c r="X88" s="93"/>
    </row>
    <row r="89" spans="4:24" x14ac:dyDescent="0.2">
      <c r="D89" s="94"/>
      <c r="E89" s="93"/>
      <c r="F89" s="59"/>
      <c r="G89" s="59"/>
      <c r="H89" s="41"/>
      <c r="I89" s="59"/>
      <c r="J89" s="131"/>
      <c r="K89" s="59"/>
      <c r="L89" s="41"/>
      <c r="M89" s="41"/>
      <c r="N89" s="41"/>
      <c r="O89" s="59"/>
      <c r="P89" s="100"/>
      <c r="Q89" s="59"/>
      <c r="R89" s="41"/>
      <c r="S89" s="59"/>
      <c r="T89" s="59"/>
      <c r="U89" s="93"/>
      <c r="V89" s="94"/>
      <c r="W89" s="93"/>
      <c r="X89" s="93"/>
    </row>
    <row r="90" spans="4:24" x14ac:dyDescent="0.2">
      <c r="D90" s="94"/>
      <c r="E90" s="93"/>
      <c r="F90" s="59"/>
      <c r="G90" s="59"/>
      <c r="H90" s="41"/>
      <c r="I90" s="59"/>
      <c r="J90" s="131"/>
      <c r="K90" s="59"/>
      <c r="L90" s="41"/>
      <c r="M90" s="41"/>
      <c r="N90" s="41"/>
      <c r="O90" s="59"/>
      <c r="P90" s="100"/>
      <c r="Q90" s="59"/>
      <c r="R90" s="41"/>
      <c r="S90" s="59"/>
      <c r="T90" s="59"/>
      <c r="U90" s="93"/>
      <c r="V90" s="94"/>
      <c r="W90" s="93"/>
      <c r="X90" s="93"/>
    </row>
    <row r="91" spans="4:24" x14ac:dyDescent="0.2">
      <c r="D91" s="94"/>
      <c r="E91" s="93"/>
      <c r="F91" s="59"/>
      <c r="G91" s="59"/>
      <c r="H91" s="41"/>
      <c r="I91" s="59"/>
      <c r="J91" s="131"/>
      <c r="K91" s="59"/>
      <c r="L91" s="41"/>
      <c r="M91" s="41"/>
      <c r="N91" s="41"/>
      <c r="O91" s="59"/>
      <c r="P91" s="100"/>
      <c r="Q91" s="59"/>
      <c r="R91" s="41"/>
      <c r="S91" s="59"/>
      <c r="T91" s="59"/>
      <c r="U91" s="93"/>
      <c r="V91" s="94"/>
      <c r="W91" s="93"/>
      <c r="X91" s="93"/>
    </row>
    <row r="92" spans="4:24" x14ac:dyDescent="0.2">
      <c r="D92" s="94"/>
      <c r="E92" s="93"/>
      <c r="F92" s="59"/>
      <c r="G92" s="59"/>
      <c r="H92" s="41"/>
      <c r="I92" s="59"/>
      <c r="J92" s="131"/>
      <c r="K92" s="59"/>
      <c r="L92" s="41"/>
      <c r="M92" s="41"/>
      <c r="N92" s="41"/>
      <c r="O92" s="59"/>
      <c r="P92" s="100"/>
      <c r="Q92" s="59"/>
      <c r="R92" s="41"/>
      <c r="S92" s="59"/>
      <c r="T92" s="59"/>
      <c r="U92" s="93"/>
      <c r="V92" s="94"/>
      <c r="W92" s="93"/>
      <c r="X92" s="93"/>
    </row>
    <row r="93" spans="4:24" x14ac:dyDescent="0.2">
      <c r="D93" s="94"/>
      <c r="E93" s="93"/>
      <c r="F93" s="59"/>
      <c r="G93" s="59"/>
      <c r="H93" s="41"/>
      <c r="I93" s="59"/>
      <c r="J93" s="131"/>
      <c r="K93" s="59"/>
      <c r="L93" s="41"/>
      <c r="M93" s="41"/>
      <c r="N93" s="41"/>
      <c r="O93" s="59"/>
      <c r="P93" s="100"/>
      <c r="Q93" s="59"/>
      <c r="R93" s="41"/>
      <c r="S93" s="93"/>
      <c r="T93" s="93"/>
      <c r="U93" s="93"/>
      <c r="V93" s="94"/>
      <c r="W93" s="93"/>
      <c r="X93" s="93"/>
    </row>
    <row r="94" spans="4:24" x14ac:dyDescent="0.2">
      <c r="D94" s="94"/>
      <c r="E94" s="93"/>
      <c r="F94" s="93"/>
      <c r="G94" s="93"/>
      <c r="H94" s="94"/>
      <c r="I94" s="93"/>
      <c r="J94" s="130"/>
      <c r="K94" s="93"/>
      <c r="L94" s="94"/>
      <c r="M94" s="94"/>
      <c r="N94" s="94"/>
      <c r="O94" s="93"/>
      <c r="P94" s="102"/>
      <c r="Q94" s="93"/>
      <c r="R94" s="94"/>
      <c r="S94" s="93"/>
      <c r="T94" s="93"/>
      <c r="U94" s="93"/>
      <c r="V94" s="94"/>
      <c r="W94" s="93"/>
      <c r="X94" s="93"/>
    </row>
    <row r="95" spans="4:24" x14ac:dyDescent="0.2">
      <c r="D95" s="94"/>
      <c r="E95" s="93"/>
      <c r="F95" s="93"/>
      <c r="G95" s="93"/>
      <c r="H95" s="94"/>
      <c r="I95" s="93"/>
      <c r="J95" s="130"/>
      <c r="K95" s="93"/>
      <c r="L95" s="94"/>
      <c r="M95" s="94"/>
      <c r="N95" s="94"/>
      <c r="O95" s="93"/>
      <c r="P95" s="102"/>
      <c r="Q95" s="93"/>
      <c r="R95" s="94"/>
      <c r="S95" s="93"/>
      <c r="T95" s="93"/>
      <c r="U95" s="93"/>
      <c r="V95" s="94"/>
      <c r="W95" s="93"/>
      <c r="X95" s="93"/>
    </row>
    <row r="96" spans="4:24" x14ac:dyDescent="0.2">
      <c r="D96" s="94"/>
      <c r="E96" s="93"/>
      <c r="F96" s="93"/>
      <c r="G96" s="93"/>
      <c r="H96" s="94"/>
      <c r="I96" s="93"/>
      <c r="J96" s="130"/>
      <c r="K96" s="93"/>
      <c r="L96" s="94"/>
      <c r="M96" s="94"/>
      <c r="N96" s="94"/>
      <c r="O96" s="93"/>
      <c r="P96" s="102"/>
      <c r="Q96" s="93"/>
      <c r="R96" s="94"/>
      <c r="S96" s="93"/>
      <c r="T96" s="93"/>
      <c r="U96" s="93"/>
      <c r="V96" s="94"/>
      <c r="W96" s="93"/>
      <c r="X96" s="93"/>
    </row>
    <row r="97" spans="4:24" x14ac:dyDescent="0.2">
      <c r="D97" s="94"/>
      <c r="E97" s="93"/>
      <c r="F97" s="93"/>
      <c r="G97" s="93"/>
      <c r="H97" s="94"/>
      <c r="I97" s="93"/>
      <c r="J97" s="130"/>
      <c r="K97" s="93"/>
      <c r="L97" s="94"/>
      <c r="M97" s="94"/>
      <c r="N97" s="94"/>
      <c r="O97" s="93"/>
      <c r="P97" s="102"/>
      <c r="Q97" s="93"/>
      <c r="R97" s="94"/>
      <c r="S97" s="93"/>
      <c r="T97" s="93"/>
      <c r="U97" s="93"/>
      <c r="V97" s="94"/>
      <c r="W97" s="93"/>
      <c r="X97" s="93"/>
    </row>
    <row r="98" spans="4:24" x14ac:dyDescent="0.2">
      <c r="D98" s="94"/>
      <c r="E98" s="93"/>
      <c r="F98" s="93"/>
      <c r="G98" s="93"/>
      <c r="H98" s="94"/>
      <c r="I98" s="93"/>
      <c r="J98" s="130"/>
      <c r="K98" s="93"/>
      <c r="L98" s="94"/>
      <c r="M98" s="94"/>
      <c r="N98" s="94"/>
      <c r="O98" s="93"/>
      <c r="P98" s="102"/>
      <c r="Q98" s="93"/>
      <c r="R98" s="94"/>
      <c r="S98" s="93"/>
      <c r="T98" s="93"/>
      <c r="U98" s="93"/>
      <c r="V98" s="94"/>
      <c r="W98" s="93"/>
      <c r="X98" s="93"/>
    </row>
    <row r="99" spans="4:24" x14ac:dyDescent="0.2">
      <c r="D99" s="94"/>
      <c r="E99" s="93"/>
      <c r="F99" s="93"/>
      <c r="G99" s="93"/>
      <c r="H99" s="94"/>
      <c r="I99" s="93"/>
      <c r="J99" s="130"/>
      <c r="K99" s="93"/>
      <c r="L99" s="94"/>
      <c r="M99" s="94"/>
      <c r="N99" s="94"/>
      <c r="O99" s="93"/>
      <c r="P99" s="102"/>
      <c r="Q99" s="93"/>
      <c r="R99" s="94"/>
      <c r="S99" s="93"/>
      <c r="T99" s="93"/>
      <c r="U99" s="93"/>
      <c r="V99" s="94"/>
      <c r="W99" s="93"/>
      <c r="X99" s="93"/>
    </row>
    <row r="100" spans="4:24" x14ac:dyDescent="0.2">
      <c r="D100" s="94"/>
      <c r="E100" s="93"/>
      <c r="F100" s="93"/>
      <c r="G100" s="93"/>
      <c r="H100" s="94"/>
      <c r="I100" s="93"/>
      <c r="J100" s="130"/>
      <c r="K100" s="93"/>
      <c r="L100" s="94"/>
      <c r="M100" s="94"/>
      <c r="N100" s="94"/>
      <c r="O100" s="93"/>
      <c r="P100" s="102"/>
      <c r="Q100" s="93"/>
      <c r="R100" s="94"/>
      <c r="S100" s="93"/>
      <c r="T100" s="93"/>
      <c r="U100" s="93"/>
      <c r="V100" s="94"/>
      <c r="W100" s="93"/>
      <c r="X100" s="93"/>
    </row>
    <row r="101" spans="4:24" x14ac:dyDescent="0.2">
      <c r="D101" s="94"/>
      <c r="E101" s="93"/>
      <c r="F101" s="93"/>
      <c r="G101" s="93"/>
      <c r="H101" s="94"/>
      <c r="I101" s="93"/>
      <c r="J101" s="130"/>
      <c r="K101" s="93"/>
      <c r="L101" s="94"/>
      <c r="M101" s="94"/>
      <c r="N101" s="94"/>
      <c r="O101" s="93"/>
      <c r="P101" s="102"/>
      <c r="Q101" s="93"/>
      <c r="R101" s="94"/>
      <c r="S101" s="93"/>
      <c r="T101" s="93"/>
      <c r="U101" s="93"/>
      <c r="V101" s="94"/>
      <c r="W101" s="93"/>
      <c r="X101" s="93"/>
    </row>
    <row r="102" spans="4:24" x14ac:dyDescent="0.2">
      <c r="D102" s="94"/>
      <c r="E102" s="93"/>
      <c r="F102" s="93"/>
      <c r="G102" s="93"/>
      <c r="H102" s="94"/>
      <c r="I102" s="93"/>
      <c r="J102" s="130"/>
      <c r="K102" s="93"/>
      <c r="L102" s="94"/>
      <c r="M102" s="94"/>
      <c r="N102" s="94"/>
      <c r="O102" s="93"/>
      <c r="P102" s="102"/>
      <c r="Q102" s="93"/>
      <c r="R102" s="94"/>
      <c r="S102" s="93"/>
      <c r="T102" s="93"/>
      <c r="U102" s="93"/>
      <c r="V102" s="94"/>
      <c r="W102" s="93"/>
      <c r="X102" s="93"/>
    </row>
    <row r="103" spans="4:24" x14ac:dyDescent="0.2">
      <c r="D103" s="94"/>
      <c r="E103" s="93"/>
      <c r="F103" s="93"/>
      <c r="G103" s="93"/>
      <c r="H103" s="94"/>
      <c r="I103" s="93"/>
      <c r="J103" s="130"/>
      <c r="K103" s="93"/>
      <c r="L103" s="94"/>
      <c r="M103" s="94"/>
      <c r="N103" s="94"/>
      <c r="O103" s="93"/>
      <c r="P103" s="102"/>
      <c r="Q103" s="93"/>
      <c r="R103" s="94"/>
      <c r="S103" s="93"/>
      <c r="T103" s="93"/>
      <c r="U103" s="93"/>
      <c r="V103" s="94"/>
      <c r="W103" s="93"/>
      <c r="X103" s="93"/>
    </row>
  </sheetData>
  <mergeCells count="80">
    <mergeCell ref="A7:B7"/>
    <mergeCell ref="A1:V1"/>
    <mergeCell ref="A2:V2"/>
    <mergeCell ref="A3:V3"/>
    <mergeCell ref="B5:V5"/>
    <mergeCell ref="D6:L6"/>
    <mergeCell ref="N6:V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8:B78"/>
    <mergeCell ref="A79:B79"/>
    <mergeCell ref="A80:B80"/>
    <mergeCell ref="A73:B73"/>
    <mergeCell ref="A74:B74"/>
    <mergeCell ref="A75:B75"/>
    <mergeCell ref="A76:B76"/>
    <mergeCell ref="A77:B7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rightToLeft="1" workbookViewId="0">
      <selection activeCell="F15" sqref="F15"/>
    </sheetView>
  </sheetViews>
  <sheetFormatPr defaultRowHeight="12.75" x14ac:dyDescent="0.2"/>
  <cols>
    <col min="1" max="1" width="6.5703125" bestFit="1" customWidth="1"/>
    <col min="2" max="2" width="12.7109375" customWidth="1"/>
    <col min="3" max="3" width="1.28515625" customWidth="1"/>
    <col min="4" max="4" width="16.85546875" bestFit="1" customWidth="1"/>
    <col min="5" max="5" width="1.28515625" customWidth="1"/>
    <col min="6" max="6" width="19.28515625" style="14" bestFit="1" customWidth="1"/>
    <col min="7" max="7" width="1.28515625" customWidth="1"/>
    <col min="8" max="8" width="16.85546875" bestFit="1" customWidth="1"/>
    <col min="9" max="9" width="1.28515625" customWidth="1"/>
    <col min="10" max="10" width="19.28515625" bestFit="1" customWidth="1"/>
    <col min="11" max="11" width="0.28515625" customWidth="1"/>
  </cols>
  <sheetData>
    <row r="1" spans="1:10" ht="25.5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25.5" x14ac:dyDescent="0.2">
      <c r="A2" s="111" t="s">
        <v>81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25.5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</row>
    <row r="5" spans="1:10" ht="24" x14ac:dyDescent="0.2">
      <c r="A5" s="1" t="s">
        <v>118</v>
      </c>
      <c r="B5" s="121" t="s">
        <v>119</v>
      </c>
      <c r="C5" s="121"/>
      <c r="D5" s="121"/>
      <c r="E5" s="121"/>
      <c r="F5" s="121"/>
      <c r="G5" s="121"/>
      <c r="H5" s="121"/>
      <c r="I5" s="121"/>
      <c r="J5" s="121"/>
    </row>
    <row r="6" spans="1:10" ht="21" x14ac:dyDescent="0.2">
      <c r="D6" s="119" t="s">
        <v>99</v>
      </c>
      <c r="E6" s="119"/>
      <c r="F6" s="119"/>
      <c r="H6" s="119" t="s">
        <v>100</v>
      </c>
      <c r="I6" s="119"/>
      <c r="J6" s="119"/>
    </row>
    <row r="7" spans="1:10" ht="42" x14ac:dyDescent="0.2">
      <c r="A7" s="113"/>
      <c r="B7" s="113"/>
      <c r="D7" s="8" t="s">
        <v>120</v>
      </c>
      <c r="E7" s="3"/>
      <c r="F7" s="8" t="s">
        <v>121</v>
      </c>
      <c r="H7" s="8" t="s">
        <v>120</v>
      </c>
      <c r="I7" s="3"/>
      <c r="J7" s="8" t="s">
        <v>121</v>
      </c>
    </row>
    <row r="8" spans="1:10" ht="18.75" x14ac:dyDescent="0.2">
      <c r="A8" s="123" t="s">
        <v>148</v>
      </c>
      <c r="B8" s="123"/>
      <c r="D8" s="5">
        <v>5862770</v>
      </c>
      <c r="F8" s="81">
        <f>D8/D11</f>
        <v>1.1402464750745126E-3</v>
      </c>
      <c r="H8" s="5">
        <v>34020278</v>
      </c>
      <c r="J8" s="81">
        <f>H8/H11</f>
        <v>3.4777745785500394E-3</v>
      </c>
    </row>
    <row r="9" spans="1:10" ht="18.75" x14ac:dyDescent="0.2">
      <c r="A9" s="123" t="s">
        <v>149</v>
      </c>
      <c r="B9" s="123"/>
      <c r="D9" s="7">
        <v>2204808</v>
      </c>
      <c r="F9" s="82">
        <f>D9/D11</f>
        <v>4.2881173066930585E-4</v>
      </c>
      <c r="H9" s="7">
        <v>5200328</v>
      </c>
      <c r="J9" s="82">
        <f>H9/H11</f>
        <v>5.3161142652984701E-4</v>
      </c>
    </row>
    <row r="10" spans="1:10" ht="18.75" x14ac:dyDescent="0.2">
      <c r="A10" s="123" t="s">
        <v>150</v>
      </c>
      <c r="B10" s="123"/>
      <c r="D10" s="7">
        <v>5133601463</v>
      </c>
      <c r="F10" s="82">
        <f>D10/D11</f>
        <v>0.99843094179425618</v>
      </c>
      <c r="H10" s="7">
        <v>9742976955</v>
      </c>
      <c r="J10" s="82">
        <f>H10/H11</f>
        <v>0.99599061399492006</v>
      </c>
    </row>
    <row r="11" spans="1:10" s="10" customFormat="1" ht="21" x14ac:dyDescent="0.2">
      <c r="A11" s="113"/>
      <c r="B11" s="113"/>
      <c r="D11" s="11">
        <f>SUM(D8:D10)</f>
        <v>5141669041</v>
      </c>
      <c r="F11" s="83">
        <f>SUM(F8:F10)</f>
        <v>1</v>
      </c>
      <c r="H11" s="11">
        <f>SUM(H8:H10)</f>
        <v>9782197561</v>
      </c>
      <c r="J11" s="83">
        <f>SUM(J8:J10)</f>
        <v>1</v>
      </c>
    </row>
    <row r="12" spans="1:10" x14ac:dyDescent="0.2">
      <c r="A12" s="9"/>
      <c r="B12" s="9"/>
    </row>
    <row r="15" spans="1:10" x14ac:dyDescent="0.2">
      <c r="D15" s="40"/>
      <c r="E15" s="40"/>
      <c r="F15" s="41"/>
      <c r="G15" s="40"/>
      <c r="H15" s="40"/>
    </row>
    <row r="16" spans="1:10" x14ac:dyDescent="0.2">
      <c r="D16" s="39">
        <v>5141669041</v>
      </c>
      <c r="E16" s="40"/>
      <c r="F16" s="41"/>
      <c r="G16" s="40"/>
      <c r="H16" s="39">
        <v>9782197561</v>
      </c>
    </row>
    <row r="17" spans="4:8" x14ac:dyDescent="0.2">
      <c r="D17" s="40"/>
      <c r="E17" s="40"/>
      <c r="F17" s="41"/>
      <c r="G17" s="40"/>
      <c r="H17" s="40"/>
    </row>
    <row r="18" spans="4:8" x14ac:dyDescent="0.2">
      <c r="D18" s="40"/>
      <c r="E18" s="40"/>
      <c r="F18" s="41"/>
      <c r="G18" s="40"/>
      <c r="H18" s="40"/>
    </row>
    <row r="19" spans="4:8" x14ac:dyDescent="0.2">
      <c r="D19" s="39">
        <f>D11-D16</f>
        <v>0</v>
      </c>
      <c r="E19" s="40"/>
      <c r="F19" s="41"/>
      <c r="G19" s="40"/>
      <c r="H19" s="39">
        <f>H11-H16</f>
        <v>0</v>
      </c>
    </row>
    <row r="20" spans="4:8" x14ac:dyDescent="0.2">
      <c r="D20" s="40"/>
      <c r="E20" s="40"/>
      <c r="F20" s="41"/>
      <c r="G20" s="40"/>
      <c r="H20" s="40"/>
    </row>
    <row r="21" spans="4:8" x14ac:dyDescent="0.2">
      <c r="D21" s="40"/>
      <c r="E21" s="40"/>
      <c r="F21" s="41"/>
      <c r="G21" s="40"/>
      <c r="H21" s="40"/>
    </row>
    <row r="22" spans="4:8" x14ac:dyDescent="0.2">
      <c r="D22" s="40"/>
      <c r="E22" s="40"/>
      <c r="F22" s="41"/>
      <c r="G22" s="40"/>
      <c r="H22" s="40"/>
    </row>
    <row r="23" spans="4:8" x14ac:dyDescent="0.2">
      <c r="D23" s="40"/>
      <c r="E23" s="40"/>
      <c r="F23" s="41"/>
      <c r="G23" s="40"/>
      <c r="H23" s="40"/>
    </row>
  </sheetData>
  <mergeCells count="11">
    <mergeCell ref="A1:J1"/>
    <mergeCell ref="A2:J2"/>
    <mergeCell ref="A3:J3"/>
    <mergeCell ref="B5:J5"/>
    <mergeCell ref="D6:F6"/>
    <mergeCell ref="H6:J6"/>
    <mergeCell ref="A11:B11"/>
    <mergeCell ref="A7: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rightToLeft="1" workbookViewId="0">
      <selection activeCell="J8" sqref="J8"/>
    </sheetView>
  </sheetViews>
  <sheetFormatPr defaultRowHeight="12.75" x14ac:dyDescent="0.2"/>
  <cols>
    <col min="1" max="1" width="6.5703125" bestFit="1" customWidth="1"/>
    <col min="2" max="2" width="25.7109375" customWidth="1"/>
    <col min="3" max="3" width="1.28515625" customWidth="1"/>
    <col min="4" max="4" width="14.5703125" customWidth="1"/>
    <col min="5" max="5" width="1.28515625" customWidth="1"/>
    <col min="6" max="6" width="15" bestFit="1" customWidth="1"/>
    <col min="7" max="7" width="0.28515625" customWidth="1"/>
    <col min="11" max="11" width="15.42578125" customWidth="1"/>
  </cols>
  <sheetData>
    <row r="1" spans="1:11" ht="25.5" x14ac:dyDescent="0.2">
      <c r="A1" s="111" t="s">
        <v>0</v>
      </c>
      <c r="B1" s="111"/>
      <c r="C1" s="111"/>
      <c r="D1" s="111"/>
      <c r="E1" s="111"/>
      <c r="F1" s="111"/>
    </row>
    <row r="2" spans="1:11" ht="25.5" x14ac:dyDescent="0.2">
      <c r="A2" s="111" t="s">
        <v>81</v>
      </c>
      <c r="B2" s="111"/>
      <c r="C2" s="111"/>
      <c r="D2" s="111"/>
      <c r="E2" s="111"/>
      <c r="F2" s="111"/>
    </row>
    <row r="3" spans="1:11" ht="25.5" x14ac:dyDescent="0.2">
      <c r="A3" s="111" t="s">
        <v>2</v>
      </c>
      <c r="B3" s="111"/>
      <c r="C3" s="111"/>
      <c r="D3" s="111"/>
      <c r="E3" s="111"/>
      <c r="F3" s="111"/>
    </row>
    <row r="5" spans="1:11" ht="24" x14ac:dyDescent="0.2">
      <c r="A5" s="1" t="s">
        <v>122</v>
      </c>
      <c r="B5" s="121" t="s">
        <v>95</v>
      </c>
      <c r="C5" s="121"/>
      <c r="D5" s="121"/>
      <c r="E5" s="121"/>
      <c r="F5" s="121"/>
    </row>
    <row r="6" spans="1:11" ht="21" x14ac:dyDescent="0.2">
      <c r="D6" s="2" t="s">
        <v>99</v>
      </c>
      <c r="F6" s="2" t="s">
        <v>9</v>
      </c>
    </row>
    <row r="7" spans="1:11" ht="21" x14ac:dyDescent="0.2">
      <c r="A7" s="113"/>
      <c r="B7" s="113"/>
      <c r="D7" s="4" t="s">
        <v>78</v>
      </c>
      <c r="F7" s="4" t="s">
        <v>78</v>
      </c>
    </row>
    <row r="8" spans="1:11" ht="18.75" x14ac:dyDescent="0.2">
      <c r="A8" s="123" t="s">
        <v>151</v>
      </c>
      <c r="B8" s="123"/>
      <c r="D8" s="67">
        <v>136834945</v>
      </c>
      <c r="E8" s="66"/>
      <c r="F8" s="67">
        <v>782873022</v>
      </c>
    </row>
    <row r="9" spans="1:11" ht="18.75" x14ac:dyDescent="0.2">
      <c r="A9" s="123" t="s">
        <v>152</v>
      </c>
      <c r="B9" s="123"/>
      <c r="D9" s="76">
        <v>0</v>
      </c>
      <c r="E9" s="66"/>
      <c r="F9" s="68">
        <v>7965409</v>
      </c>
      <c r="K9" s="34"/>
    </row>
    <row r="10" spans="1:11" ht="18.75" x14ac:dyDescent="0.2">
      <c r="A10" s="123" t="s">
        <v>123</v>
      </c>
      <c r="B10" s="123"/>
      <c r="D10" s="70">
        <v>-19521105</v>
      </c>
      <c r="E10" s="66"/>
      <c r="F10" s="70">
        <v>768218180</v>
      </c>
      <c r="K10" s="66"/>
    </row>
    <row r="11" spans="1:11" s="10" customFormat="1" ht="21" x14ac:dyDescent="0.2">
      <c r="A11" s="113"/>
      <c r="B11" s="113"/>
      <c r="D11" s="73">
        <f>SUM(D8:D10)</f>
        <v>117313840</v>
      </c>
      <c r="E11" s="72"/>
      <c r="F11" s="73">
        <f>SUM(F8:F10)</f>
        <v>1559056611</v>
      </c>
    </row>
    <row r="12" spans="1:11" x14ac:dyDescent="0.2">
      <c r="A12" s="9"/>
      <c r="B12" s="9"/>
    </row>
    <row r="13" spans="1:11" x14ac:dyDescent="0.2">
      <c r="D13" s="40"/>
      <c r="E13" s="40"/>
      <c r="F13" s="40"/>
    </row>
    <row r="14" spans="1:11" x14ac:dyDescent="0.2">
      <c r="D14" s="40"/>
      <c r="E14" s="40"/>
      <c r="F14" s="40"/>
    </row>
    <row r="15" spans="1:11" x14ac:dyDescent="0.2">
      <c r="D15" s="40"/>
      <c r="E15" s="40"/>
      <c r="F15" s="40"/>
    </row>
    <row r="16" spans="1:11" x14ac:dyDescent="0.2">
      <c r="D16" s="39">
        <v>117313840</v>
      </c>
      <c r="E16" s="40"/>
      <c r="F16" s="39">
        <v>1559056611</v>
      </c>
    </row>
    <row r="17" spans="4:6" x14ac:dyDescent="0.2">
      <c r="D17" s="40"/>
      <c r="E17" s="40"/>
      <c r="F17" s="40"/>
    </row>
    <row r="18" spans="4:6" x14ac:dyDescent="0.2">
      <c r="D18" s="40"/>
      <c r="E18" s="40"/>
      <c r="F18" s="40"/>
    </row>
    <row r="19" spans="4:6" x14ac:dyDescent="0.2">
      <c r="D19" s="80">
        <f>D11-D16</f>
        <v>0</v>
      </c>
      <c r="E19" s="40"/>
      <c r="F19" s="80">
        <f>F11-F16</f>
        <v>0</v>
      </c>
    </row>
    <row r="20" spans="4:6" x14ac:dyDescent="0.2">
      <c r="D20" s="40"/>
      <c r="E20" s="40"/>
      <c r="F20" s="40"/>
    </row>
    <row r="21" spans="4:6" x14ac:dyDescent="0.2">
      <c r="D21" s="40"/>
      <c r="E21" s="40"/>
      <c r="F21" s="40"/>
    </row>
    <row r="22" spans="4:6" x14ac:dyDescent="0.2">
      <c r="D22" s="95"/>
      <c r="E22" s="95"/>
      <c r="F22" s="95"/>
    </row>
    <row r="23" spans="4:6" x14ac:dyDescent="0.2">
      <c r="D23" s="95"/>
      <c r="E23" s="95"/>
      <c r="F23" s="95"/>
    </row>
    <row r="24" spans="4:6" x14ac:dyDescent="0.2">
      <c r="D24" s="95"/>
      <c r="E24" s="95"/>
      <c r="F24" s="95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rightToLeft="1" topLeftCell="A7" workbookViewId="0">
      <selection activeCell="M19" sqref="M19"/>
    </sheetView>
  </sheetViews>
  <sheetFormatPr defaultRowHeight="12.75" x14ac:dyDescent="0.2"/>
  <cols>
    <col min="1" max="1" width="24.7109375" bestFit="1" customWidth="1"/>
    <col min="2" max="2" width="1.28515625" customWidth="1"/>
    <col min="3" max="3" width="16.85546875" style="14" customWidth="1"/>
    <col min="4" max="4" width="1.28515625" style="14" customWidth="1"/>
    <col min="5" max="5" width="15.28515625" style="14" customWidth="1"/>
    <col min="6" max="6" width="1.28515625" style="14" customWidth="1"/>
    <col min="7" max="7" width="14" style="14" customWidth="1"/>
    <col min="8" max="8" width="1.28515625" customWidth="1"/>
    <col min="9" max="9" width="13.140625" style="14" customWidth="1"/>
    <col min="10" max="10" width="1.28515625" style="14" customWidth="1"/>
    <col min="11" max="11" width="14.42578125" style="14" customWidth="1"/>
    <col min="12" max="12" width="1.28515625" style="14" customWidth="1"/>
    <col min="13" max="13" width="14" style="14" customWidth="1"/>
    <col min="14" max="14" width="1.28515625" customWidth="1"/>
    <col min="15" max="15" width="19.140625" bestFit="1" customWidth="1"/>
    <col min="16" max="16" width="1.28515625" customWidth="1"/>
    <col min="17" max="17" width="14.28515625" bestFit="1" customWidth="1"/>
    <col min="18" max="18" width="1.28515625" customWidth="1"/>
    <col min="19" max="19" width="20.140625" bestFit="1" customWidth="1"/>
    <col min="20" max="20" width="0.28515625" customWidth="1"/>
  </cols>
  <sheetData>
    <row r="1" spans="1:19" ht="25.5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25.5" x14ac:dyDescent="0.2">
      <c r="A2" s="111" t="s">
        <v>81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5.5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5" spans="1:19" ht="24" x14ac:dyDescent="0.2">
      <c r="A5" s="121" t="s">
        <v>101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</row>
    <row r="6" spans="1:19" ht="21" x14ac:dyDescent="0.2">
      <c r="A6" s="113"/>
      <c r="C6" s="119" t="s">
        <v>124</v>
      </c>
      <c r="D6" s="119"/>
      <c r="E6" s="119"/>
      <c r="F6" s="119"/>
      <c r="G6" s="119"/>
      <c r="I6" s="119" t="s">
        <v>99</v>
      </c>
      <c r="J6" s="119"/>
      <c r="K6" s="119"/>
      <c r="L6" s="119"/>
      <c r="M6" s="113"/>
      <c r="O6" s="119" t="s">
        <v>100</v>
      </c>
      <c r="P6" s="119"/>
      <c r="Q6" s="119"/>
      <c r="R6" s="119"/>
      <c r="S6" s="113"/>
    </row>
    <row r="7" spans="1:19" ht="63" customHeight="1" x14ac:dyDescent="0.2">
      <c r="A7" s="113"/>
      <c r="C7" s="8" t="s">
        <v>125</v>
      </c>
      <c r="D7" s="13"/>
      <c r="E7" s="8" t="s">
        <v>126</v>
      </c>
      <c r="F7" s="13"/>
      <c r="G7" s="8" t="s">
        <v>127</v>
      </c>
      <c r="I7" s="8" t="s">
        <v>128</v>
      </c>
      <c r="J7" s="13"/>
      <c r="K7" s="8" t="s">
        <v>129</v>
      </c>
      <c r="L7" s="13"/>
      <c r="M7" s="57" t="s">
        <v>130</v>
      </c>
      <c r="O7" s="8" t="s">
        <v>128</v>
      </c>
      <c r="P7" s="3"/>
      <c r="Q7" s="8" t="s">
        <v>129</v>
      </c>
      <c r="R7" s="3"/>
      <c r="S7" s="57" t="s">
        <v>130</v>
      </c>
    </row>
    <row r="8" spans="1:19" ht="18.75" x14ac:dyDescent="0.2">
      <c r="A8" s="33" t="s">
        <v>52</v>
      </c>
      <c r="C8" s="63" t="s">
        <v>131</v>
      </c>
      <c r="E8" s="15">
        <v>220000</v>
      </c>
      <c r="G8" s="15">
        <v>8300</v>
      </c>
      <c r="I8" s="45">
        <v>0</v>
      </c>
      <c r="J8" s="65"/>
      <c r="K8" s="45">
        <v>0</v>
      </c>
      <c r="L8" s="65"/>
      <c r="M8" s="54">
        <f>I8+K8</f>
        <v>0</v>
      </c>
      <c r="N8" s="66"/>
      <c r="O8" s="67">
        <v>1826000000</v>
      </c>
      <c r="P8" s="66"/>
      <c r="Q8" s="67">
        <v>-91478204</v>
      </c>
      <c r="R8" s="66"/>
      <c r="S8" s="74">
        <f>O8+Q8</f>
        <v>1734521796</v>
      </c>
    </row>
    <row r="9" spans="1:19" ht="18.75" x14ac:dyDescent="0.2">
      <c r="A9" s="6" t="s">
        <v>53</v>
      </c>
      <c r="C9" s="64" t="s">
        <v>132</v>
      </c>
      <c r="E9" s="16">
        <v>600000</v>
      </c>
      <c r="G9" s="16">
        <v>10000</v>
      </c>
      <c r="I9" s="48">
        <v>0</v>
      </c>
      <c r="J9" s="65"/>
      <c r="K9" s="48">
        <v>0</v>
      </c>
      <c r="L9" s="65"/>
      <c r="M9" s="54">
        <f t="shared" ref="M9:M14" si="0">I9+K9</f>
        <v>0</v>
      </c>
      <c r="N9" s="66"/>
      <c r="O9" s="68">
        <v>6000000000</v>
      </c>
      <c r="P9" s="66"/>
      <c r="Q9" s="76">
        <v>0</v>
      </c>
      <c r="R9" s="66"/>
      <c r="S9" s="74">
        <f>O9+Q9</f>
        <v>6000000000</v>
      </c>
    </row>
    <row r="10" spans="1:19" ht="18.75" x14ac:dyDescent="0.2">
      <c r="A10" s="6" t="s">
        <v>53</v>
      </c>
      <c r="C10" s="64" t="s">
        <v>133</v>
      </c>
      <c r="E10" s="16">
        <v>600000</v>
      </c>
      <c r="G10" s="16">
        <v>700</v>
      </c>
      <c r="I10" s="49">
        <v>420000000</v>
      </c>
      <c r="J10" s="69"/>
      <c r="K10" s="48">
        <v>0</v>
      </c>
      <c r="L10" s="69"/>
      <c r="M10" s="54">
        <f t="shared" si="0"/>
        <v>420000000</v>
      </c>
      <c r="N10" s="66"/>
      <c r="O10" s="68">
        <v>420000000</v>
      </c>
      <c r="P10" s="66"/>
      <c r="Q10" s="76">
        <v>0</v>
      </c>
      <c r="R10" s="66"/>
      <c r="S10" s="74">
        <f t="shared" ref="S10:S14" si="1">O10+Q10</f>
        <v>420000000</v>
      </c>
    </row>
    <row r="11" spans="1:19" ht="18.75" x14ac:dyDescent="0.2">
      <c r="A11" s="6" t="s">
        <v>70</v>
      </c>
      <c r="C11" s="64" t="s">
        <v>134</v>
      </c>
      <c r="E11" s="16">
        <v>447253</v>
      </c>
      <c r="G11" s="16">
        <v>1240</v>
      </c>
      <c r="I11" s="48">
        <v>0</v>
      </c>
      <c r="J11" s="65"/>
      <c r="K11" s="48">
        <v>0</v>
      </c>
      <c r="L11" s="65"/>
      <c r="M11" s="54">
        <f t="shared" si="0"/>
        <v>0</v>
      </c>
      <c r="N11" s="66"/>
      <c r="O11" s="68">
        <v>554593720</v>
      </c>
      <c r="P11" s="66"/>
      <c r="Q11" s="68">
        <v>-33211343</v>
      </c>
      <c r="R11" s="66"/>
      <c r="S11" s="74">
        <f t="shared" si="1"/>
        <v>521382377</v>
      </c>
    </row>
    <row r="12" spans="1:19" ht="18.75" x14ac:dyDescent="0.2">
      <c r="A12" s="6" t="s">
        <v>62</v>
      </c>
      <c r="C12" s="64" t="s">
        <v>135</v>
      </c>
      <c r="E12" s="16">
        <v>100000</v>
      </c>
      <c r="G12" s="16">
        <v>8700</v>
      </c>
      <c r="I12" s="48">
        <v>0</v>
      </c>
      <c r="J12" s="65"/>
      <c r="K12" s="48">
        <v>0</v>
      </c>
      <c r="L12" s="65"/>
      <c r="M12" s="54">
        <f t="shared" si="0"/>
        <v>0</v>
      </c>
      <c r="N12" s="66"/>
      <c r="O12" s="68">
        <v>870000000</v>
      </c>
      <c r="P12" s="66"/>
      <c r="Q12" s="48">
        <v>0</v>
      </c>
      <c r="R12" s="66"/>
      <c r="S12" s="74">
        <f t="shared" si="1"/>
        <v>870000000</v>
      </c>
    </row>
    <row r="13" spans="1:19" ht="18.75" x14ac:dyDescent="0.2">
      <c r="A13" s="6" t="s">
        <v>32</v>
      </c>
      <c r="C13" s="64" t="s">
        <v>136</v>
      </c>
      <c r="E13" s="16">
        <v>250000</v>
      </c>
      <c r="G13" s="16">
        <v>9250</v>
      </c>
      <c r="I13" s="48">
        <v>0</v>
      </c>
      <c r="J13" s="65"/>
      <c r="K13" s="48">
        <v>0</v>
      </c>
      <c r="L13" s="65"/>
      <c r="M13" s="54">
        <f t="shared" si="0"/>
        <v>0</v>
      </c>
      <c r="N13" s="66"/>
      <c r="O13" s="68">
        <v>2312500000</v>
      </c>
      <c r="P13" s="66"/>
      <c r="Q13" s="48">
        <v>0</v>
      </c>
      <c r="R13" s="66"/>
      <c r="S13" s="74">
        <f t="shared" si="1"/>
        <v>2312500000</v>
      </c>
    </row>
    <row r="14" spans="1:19" ht="18.75" x14ac:dyDescent="0.2">
      <c r="A14" s="33" t="s">
        <v>61</v>
      </c>
      <c r="C14" s="62" t="s">
        <v>135</v>
      </c>
      <c r="E14" s="17">
        <v>400000</v>
      </c>
      <c r="G14" s="17">
        <v>600</v>
      </c>
      <c r="I14" s="50">
        <v>0</v>
      </c>
      <c r="J14" s="65"/>
      <c r="K14" s="54">
        <v>0</v>
      </c>
      <c r="L14" s="65"/>
      <c r="M14" s="54">
        <f t="shared" si="0"/>
        <v>0</v>
      </c>
      <c r="N14" s="66"/>
      <c r="O14" s="70">
        <v>240000000</v>
      </c>
      <c r="P14" s="66"/>
      <c r="Q14" s="50">
        <v>0</v>
      </c>
      <c r="R14" s="66"/>
      <c r="S14" s="74">
        <f t="shared" si="1"/>
        <v>240000000</v>
      </c>
    </row>
    <row r="15" spans="1:19" s="10" customFormat="1" ht="21.75" thickBot="1" x14ac:dyDescent="0.25">
      <c r="A15" s="32"/>
      <c r="C15" s="18"/>
      <c r="D15" s="29"/>
      <c r="E15" s="18"/>
      <c r="F15" s="29"/>
      <c r="G15" s="18"/>
      <c r="I15" s="53">
        <f>SUM(I8:I14)</f>
        <v>420000000</v>
      </c>
      <c r="J15" s="71"/>
      <c r="K15" s="77"/>
      <c r="L15" s="71"/>
      <c r="M15" s="58">
        <f>SUM(M8:M14)</f>
        <v>420000000</v>
      </c>
      <c r="N15" s="72"/>
      <c r="O15" s="73">
        <f>SUM(O8:O14)</f>
        <v>12223093720</v>
      </c>
      <c r="P15" s="72"/>
      <c r="Q15" s="73">
        <f>SUM(Q8:Q14)</f>
        <v>-124689547</v>
      </c>
      <c r="R15" s="72"/>
      <c r="S15" s="75">
        <f>SUM(S8:S14)</f>
        <v>12098404173</v>
      </c>
    </row>
    <row r="16" spans="1:19" ht="13.5" thickTop="1" x14ac:dyDescent="0.2"/>
    <row r="19" spans="9:19" x14ac:dyDescent="0.2">
      <c r="I19" s="78">
        <v>420000000</v>
      </c>
      <c r="J19" s="41"/>
      <c r="K19" s="41"/>
      <c r="L19" s="41"/>
      <c r="M19" s="41"/>
      <c r="N19" s="40"/>
      <c r="O19" s="39">
        <v>12223093720</v>
      </c>
      <c r="P19" s="40"/>
      <c r="Q19" s="40">
        <v>124689547</v>
      </c>
      <c r="R19" s="40"/>
      <c r="S19" s="40"/>
    </row>
    <row r="20" spans="9:19" x14ac:dyDescent="0.2">
      <c r="I20" s="41"/>
      <c r="J20" s="41"/>
      <c r="K20" s="41"/>
      <c r="L20" s="41"/>
      <c r="M20" s="41"/>
      <c r="N20" s="40"/>
      <c r="O20" s="40"/>
      <c r="P20" s="40"/>
      <c r="Q20" s="40"/>
      <c r="R20" s="40"/>
      <c r="S20" s="40"/>
    </row>
    <row r="21" spans="9:19" x14ac:dyDescent="0.2">
      <c r="I21" s="41"/>
      <c r="J21" s="41"/>
      <c r="K21" s="41"/>
      <c r="L21" s="41"/>
      <c r="M21" s="41"/>
      <c r="N21" s="40"/>
      <c r="O21" s="40"/>
      <c r="P21" s="40"/>
      <c r="Q21" s="40"/>
      <c r="R21" s="40"/>
      <c r="S21" s="40"/>
    </row>
    <row r="22" spans="9:19" x14ac:dyDescent="0.2">
      <c r="I22" s="79">
        <f>I15-I19</f>
        <v>0</v>
      </c>
      <c r="J22" s="41"/>
      <c r="K22" s="41"/>
      <c r="L22" s="41"/>
      <c r="M22" s="41"/>
      <c r="N22" s="40"/>
      <c r="O22" s="40"/>
      <c r="P22" s="40"/>
      <c r="Q22" s="40"/>
      <c r="R22" s="40"/>
      <c r="S22" s="40"/>
    </row>
    <row r="23" spans="9:19" x14ac:dyDescent="0.2">
      <c r="I23" s="41"/>
      <c r="J23" s="41"/>
      <c r="K23" s="41"/>
      <c r="L23" s="41"/>
      <c r="M23" s="41"/>
      <c r="N23" s="40"/>
      <c r="O23" s="80">
        <f>O15-O19</f>
        <v>0</v>
      </c>
      <c r="P23" s="40"/>
      <c r="Q23" s="80">
        <f>Q19+Q15</f>
        <v>0</v>
      </c>
      <c r="R23" s="40"/>
      <c r="S23" s="40"/>
    </row>
    <row r="24" spans="9:19" x14ac:dyDescent="0.2">
      <c r="I24" s="41"/>
      <c r="J24" s="41"/>
      <c r="K24" s="41"/>
      <c r="L24" s="41"/>
      <c r="M24" s="41"/>
      <c r="N24" s="40"/>
      <c r="O24" s="40"/>
      <c r="P24" s="40"/>
      <c r="Q24" s="40"/>
      <c r="R24" s="40"/>
      <c r="S24" s="40"/>
    </row>
    <row r="25" spans="9:19" x14ac:dyDescent="0.2">
      <c r="I25" s="41"/>
      <c r="J25" s="41"/>
      <c r="K25" s="41"/>
      <c r="L25" s="41"/>
      <c r="M25" s="41"/>
      <c r="N25" s="40"/>
      <c r="O25" s="40"/>
      <c r="P25" s="40"/>
      <c r="Q25" s="40"/>
      <c r="R25" s="40"/>
      <c r="S25" s="40"/>
    </row>
    <row r="26" spans="9:19" x14ac:dyDescent="0.2">
      <c r="I26" s="41"/>
      <c r="J26" s="41"/>
      <c r="K26" s="41"/>
      <c r="L26" s="41"/>
      <c r="M26" s="41"/>
      <c r="N26" s="40"/>
      <c r="O26" s="40"/>
      <c r="P26" s="40"/>
      <c r="Q26" s="40"/>
      <c r="R26" s="40"/>
      <c r="S26" s="4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rightToLeft="1" workbookViewId="0">
      <selection activeCell="M11" sqref="M11"/>
    </sheetView>
  </sheetViews>
  <sheetFormatPr defaultRowHeight="12.75" x14ac:dyDescent="0.2"/>
  <cols>
    <col min="1" max="1" width="20.5703125" style="20" customWidth="1"/>
    <col min="2" max="2" width="1.28515625" style="20" customWidth="1"/>
    <col min="3" max="3" width="15.42578125" style="20" customWidth="1"/>
    <col min="4" max="4" width="1.28515625" style="20" customWidth="1"/>
    <col min="5" max="5" width="14.140625" style="20" bestFit="1" customWidth="1"/>
    <col min="6" max="6" width="1.28515625" style="20" customWidth="1"/>
    <col min="7" max="7" width="15.5703125" style="20" bestFit="1" customWidth="1"/>
    <col min="8" max="8" width="1.28515625" style="20" customWidth="1"/>
    <col min="9" max="9" width="15.28515625" style="20" bestFit="1" customWidth="1"/>
    <col min="10" max="10" width="1.28515625" style="20" customWidth="1"/>
    <col min="11" max="11" width="14.85546875" style="20" customWidth="1"/>
    <col min="12" max="12" width="1.28515625" style="20" customWidth="1"/>
    <col min="13" max="13" width="16.140625" style="20" bestFit="1" customWidth="1"/>
    <col min="14" max="14" width="0.28515625" style="20" customWidth="1"/>
    <col min="15" max="16384" width="9.140625" style="20"/>
  </cols>
  <sheetData>
    <row r="1" spans="1:13" ht="25.5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25.5" x14ac:dyDescent="0.2">
      <c r="A2" s="111" t="s">
        <v>81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25.5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5" spans="1:13" ht="24" x14ac:dyDescent="0.2">
      <c r="A5" s="121" t="s">
        <v>139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ht="21" x14ac:dyDescent="0.2">
      <c r="A6" s="113"/>
      <c r="C6" s="119" t="s">
        <v>99</v>
      </c>
      <c r="D6" s="119"/>
      <c r="E6" s="119"/>
      <c r="F6" s="119"/>
      <c r="G6" s="119"/>
      <c r="I6" s="119" t="s">
        <v>100</v>
      </c>
      <c r="J6" s="119"/>
      <c r="K6" s="119"/>
      <c r="L6" s="119"/>
      <c r="M6" s="119"/>
    </row>
    <row r="7" spans="1:13" ht="21" x14ac:dyDescent="0.2">
      <c r="A7" s="113"/>
      <c r="C7" s="8" t="s">
        <v>137</v>
      </c>
      <c r="D7" s="21"/>
      <c r="E7" s="8" t="s">
        <v>129</v>
      </c>
      <c r="F7" s="21"/>
      <c r="G7" s="8" t="s">
        <v>138</v>
      </c>
      <c r="I7" s="8" t="s">
        <v>137</v>
      </c>
      <c r="J7" s="21"/>
      <c r="K7" s="8" t="s">
        <v>129</v>
      </c>
      <c r="L7" s="21"/>
      <c r="M7" s="8" t="s">
        <v>138</v>
      </c>
    </row>
    <row r="8" spans="1:13" ht="18.75" x14ac:dyDescent="0.2">
      <c r="A8" s="42" t="s">
        <v>148</v>
      </c>
      <c r="C8" s="47">
        <v>5862770</v>
      </c>
      <c r="D8" s="46"/>
      <c r="E8" s="45">
        <v>0</v>
      </c>
      <c r="F8" s="46"/>
      <c r="G8" s="47">
        <f>C8+E8</f>
        <v>5862770</v>
      </c>
      <c r="H8" s="46"/>
      <c r="I8" s="47">
        <v>34020278</v>
      </c>
      <c r="J8" s="46"/>
      <c r="K8" s="45">
        <v>0</v>
      </c>
      <c r="L8" s="46"/>
      <c r="M8" s="47">
        <f>I8+K8</f>
        <v>34020278</v>
      </c>
    </row>
    <row r="9" spans="1:13" ht="18.75" x14ac:dyDescent="0.2">
      <c r="A9" s="43" t="s">
        <v>149</v>
      </c>
      <c r="C9" s="49">
        <v>2204808</v>
      </c>
      <c r="D9" s="46"/>
      <c r="E9" s="48">
        <v>0</v>
      </c>
      <c r="F9" s="46"/>
      <c r="G9" s="49">
        <f>C9+E9</f>
        <v>2204808</v>
      </c>
      <c r="H9" s="46"/>
      <c r="I9" s="49">
        <v>5200328</v>
      </c>
      <c r="J9" s="46"/>
      <c r="K9" s="48">
        <v>0</v>
      </c>
      <c r="L9" s="46"/>
      <c r="M9" s="49">
        <f>I9+K9</f>
        <v>5200328</v>
      </c>
    </row>
    <row r="10" spans="1:13" ht="18.75" x14ac:dyDescent="0.2">
      <c r="A10" s="43" t="s">
        <v>150</v>
      </c>
      <c r="C10" s="49">
        <v>5133601463</v>
      </c>
      <c r="D10" s="46"/>
      <c r="E10" s="49">
        <v>-2234062</v>
      </c>
      <c r="F10" s="46"/>
      <c r="G10" s="49">
        <f>C10+E10</f>
        <v>5131367401</v>
      </c>
      <c r="H10" s="46"/>
      <c r="I10" s="49">
        <v>9742976955</v>
      </c>
      <c r="J10" s="46">
        <v>0</v>
      </c>
      <c r="K10" s="49">
        <v>-28220338</v>
      </c>
      <c r="L10" s="46"/>
      <c r="M10" s="49">
        <f>I10+K10</f>
        <v>9714756617</v>
      </c>
    </row>
    <row r="11" spans="1:13" s="26" customFormat="1" ht="21.75" thickBot="1" x14ac:dyDescent="0.25">
      <c r="A11" s="32"/>
      <c r="C11" s="53">
        <f>SUM(C8:C10)</f>
        <v>5141669041</v>
      </c>
      <c r="D11" s="52"/>
      <c r="E11" s="53">
        <f>SUM(E8:E10)</f>
        <v>-2234062</v>
      </c>
      <c r="F11" s="52"/>
      <c r="G11" s="53">
        <f>SUM(G8:G10)</f>
        <v>5139434979</v>
      </c>
      <c r="H11" s="52"/>
      <c r="I11" s="53">
        <f>SUM(I8:I10)</f>
        <v>9782197561</v>
      </c>
      <c r="J11" s="52"/>
      <c r="K11" s="53">
        <f>SUM(K8:K10)</f>
        <v>-28220338</v>
      </c>
      <c r="L11" s="52"/>
      <c r="M11" s="53">
        <f>SUM(M8:M10)</f>
        <v>9753977223</v>
      </c>
    </row>
    <row r="14" spans="1:13" x14ac:dyDescent="0.2"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spans="1:13" x14ac:dyDescent="0.2"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1:13" x14ac:dyDescent="0.2">
      <c r="C16" s="59"/>
      <c r="D16" s="59"/>
      <c r="E16" s="59"/>
      <c r="F16" s="59"/>
      <c r="G16" s="59"/>
      <c r="H16" s="59"/>
      <c r="I16" s="60">
        <v>9782197561</v>
      </c>
      <c r="J16" s="59"/>
      <c r="K16" s="59"/>
      <c r="L16" s="59"/>
      <c r="M16" s="59"/>
    </row>
    <row r="17" spans="3:13" x14ac:dyDescent="0.2">
      <c r="C17" s="60">
        <v>5141669041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3:13" x14ac:dyDescent="0.2"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3:13" x14ac:dyDescent="0.2"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spans="3:13" x14ac:dyDescent="0.2">
      <c r="C20" s="59"/>
      <c r="D20" s="59"/>
      <c r="E20" s="59"/>
      <c r="F20" s="59"/>
      <c r="G20" s="59"/>
      <c r="H20" s="59"/>
      <c r="I20" s="60">
        <f>I11-I16</f>
        <v>0</v>
      </c>
      <c r="J20" s="59"/>
      <c r="K20" s="59"/>
      <c r="L20" s="59"/>
      <c r="M20" s="59"/>
    </row>
    <row r="21" spans="3:13" x14ac:dyDescent="0.2">
      <c r="C21" s="61">
        <f>C11-C17</f>
        <v>0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3:13" x14ac:dyDescent="0.2"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</row>
    <row r="23" spans="3:13" x14ac:dyDescent="0.2"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3:13" x14ac:dyDescent="0.2"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3:13" x14ac:dyDescent="0.2"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3:13" x14ac:dyDescent="0.2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Mohadeseh Salemi</dc:creator>
  <dc:description/>
  <cp:lastModifiedBy>salemi</cp:lastModifiedBy>
  <dcterms:created xsi:type="dcterms:W3CDTF">2026-03-29T13:38:53Z</dcterms:created>
  <dcterms:modified xsi:type="dcterms:W3CDTF">2026-03-30T17:13:33Z</dcterms:modified>
</cp:coreProperties>
</file>