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5\1405.01.31\"/>
    </mc:Choice>
  </mc:AlternateContent>
  <xr:revisionPtr revIDLastSave="0" documentId="13_ncr:1_{6D8F76E2-A433-4251-9471-221AF71D3EC4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درآمد!$A$1:$K$13</definedName>
    <definedName name="_xlnm.Print_Area" localSheetId="5">'درآمد سپرده بانکی'!$A$1:$K$11</definedName>
    <definedName name="_xlnm.Print_Area" localSheetId="4">'درآمد سرمایه گذاری در سهام'!$A$1:$X$81</definedName>
    <definedName name="_xlnm.Print_Area" localSheetId="7">'درآمد سود سهام'!$A$1:$T$17</definedName>
    <definedName name="_xlnm.Print_Area" localSheetId="10">'درآمد ناشی از تغییر قیمت اوراق'!$A$1:$S$66</definedName>
    <definedName name="_xlnm.Print_Area" localSheetId="9">'درآمد ناشی از فروش'!$A$1:$S$44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سهام!$A$1:$AC$67</definedName>
    <definedName name="_xlnm.Print_Area" localSheetId="8">'سود سپرده بانکی'!$A$1:$N$11</definedName>
    <definedName name="_xlnm.Print_Area" localSheetId="0">'صورت وضعیت'!$A$1:$C$3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5" l="1"/>
  <c r="J11" i="7"/>
  <c r="J12" i="7"/>
  <c r="L11" i="7"/>
  <c r="J10" i="7"/>
  <c r="L10" i="7" s="1"/>
  <c r="J9" i="7"/>
  <c r="L9" i="7" s="1"/>
  <c r="D21" i="7"/>
  <c r="J9" i="8"/>
  <c r="J10" i="8"/>
  <c r="F25" i="8"/>
  <c r="F27" i="8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9" i="9"/>
  <c r="U81" i="9" s="1"/>
  <c r="N81" i="9"/>
  <c r="N87" i="9" s="1"/>
  <c r="H11" i="13"/>
  <c r="F11" i="8" s="1"/>
  <c r="J11" i="8" s="1"/>
  <c r="F11" i="14"/>
  <c r="S81" i="9"/>
  <c r="S87" i="9" s="1"/>
  <c r="F12" i="8"/>
  <c r="J12" i="8" s="1"/>
  <c r="L13" i="9"/>
  <c r="L14" i="9"/>
  <c r="L17" i="9"/>
  <c r="L20" i="9"/>
  <c r="L21" i="9"/>
  <c r="L22" i="9"/>
  <c r="L25" i="9"/>
  <c r="L26" i="9"/>
  <c r="L29" i="9"/>
  <c r="L32" i="9"/>
  <c r="L33" i="9"/>
  <c r="L34" i="9"/>
  <c r="L37" i="9"/>
  <c r="L38" i="9"/>
  <c r="L41" i="9"/>
  <c r="L44" i="9"/>
  <c r="L45" i="9"/>
  <c r="L46" i="9"/>
  <c r="L49" i="9"/>
  <c r="L50" i="9"/>
  <c r="L57" i="9"/>
  <c r="L58" i="9"/>
  <c r="L61" i="9"/>
  <c r="L62" i="9"/>
  <c r="L69" i="9"/>
  <c r="L70" i="9"/>
  <c r="L73" i="9"/>
  <c r="L74" i="9"/>
  <c r="L9" i="9"/>
  <c r="Q88" i="9"/>
  <c r="P81" i="9"/>
  <c r="J9" i="9"/>
  <c r="D11" i="13"/>
  <c r="F9" i="13" s="1"/>
  <c r="J9" i="13"/>
  <c r="J10" i="13"/>
  <c r="F16" i="14"/>
  <c r="Q23" i="15"/>
  <c r="I17" i="15"/>
  <c r="I24" i="15" s="1"/>
  <c r="K24" i="15"/>
  <c r="M17" i="15"/>
  <c r="O17" i="15"/>
  <c r="O23" i="15" s="1"/>
  <c r="Q17" i="15"/>
  <c r="S16" i="15"/>
  <c r="M16" i="15"/>
  <c r="S9" i="15"/>
  <c r="S10" i="15"/>
  <c r="S17" i="15" s="1"/>
  <c r="S11" i="15"/>
  <c r="S12" i="15"/>
  <c r="S13" i="15"/>
  <c r="S14" i="15"/>
  <c r="S15" i="15"/>
  <c r="S8" i="15"/>
  <c r="M9" i="15"/>
  <c r="M10" i="15"/>
  <c r="M11" i="15"/>
  <c r="M12" i="15"/>
  <c r="M13" i="15"/>
  <c r="M14" i="15"/>
  <c r="M15" i="15"/>
  <c r="M8" i="15"/>
  <c r="G10" i="18"/>
  <c r="C18" i="18"/>
  <c r="E18" i="18"/>
  <c r="E11" i="18"/>
  <c r="G9" i="18"/>
  <c r="G8" i="18"/>
  <c r="M9" i="18"/>
  <c r="M10" i="18"/>
  <c r="M8" i="18"/>
  <c r="M11" i="18" s="1"/>
  <c r="C11" i="18"/>
  <c r="K11" i="18"/>
  <c r="K17" i="18" s="1"/>
  <c r="I11" i="18"/>
  <c r="I17" i="18" s="1"/>
  <c r="Q55" i="19"/>
  <c r="M44" i="19"/>
  <c r="O44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8" i="19"/>
  <c r="Q9" i="21"/>
  <c r="Q66" i="21" s="1"/>
  <c r="Q73" i="21" s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8" i="21"/>
  <c r="I9" i="21"/>
  <c r="I66" i="21" s="1"/>
  <c r="I73" i="21" s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8" i="21"/>
  <c r="J49" i="9"/>
  <c r="J11" i="9"/>
  <c r="L11" i="9" s="1"/>
  <c r="J10" i="9"/>
  <c r="L10" i="9" s="1"/>
  <c r="J12" i="9"/>
  <c r="L12" i="9" s="1"/>
  <c r="J13" i="9"/>
  <c r="J14" i="9"/>
  <c r="J15" i="9"/>
  <c r="L15" i="9" s="1"/>
  <c r="J16" i="9"/>
  <c r="L16" i="9" s="1"/>
  <c r="J17" i="9"/>
  <c r="J18" i="9"/>
  <c r="L18" i="9" s="1"/>
  <c r="J19" i="9"/>
  <c r="L19" i="9" s="1"/>
  <c r="J20" i="9"/>
  <c r="J21" i="9"/>
  <c r="J22" i="9"/>
  <c r="J23" i="9"/>
  <c r="L23" i="9" s="1"/>
  <c r="J24" i="9"/>
  <c r="L24" i="9" s="1"/>
  <c r="J25" i="9"/>
  <c r="J26" i="9"/>
  <c r="J27" i="9"/>
  <c r="L27" i="9" s="1"/>
  <c r="J28" i="9"/>
  <c r="L28" i="9" s="1"/>
  <c r="J29" i="9"/>
  <c r="J30" i="9"/>
  <c r="L30" i="9" s="1"/>
  <c r="J31" i="9"/>
  <c r="L31" i="9" s="1"/>
  <c r="J32" i="9"/>
  <c r="J33" i="9"/>
  <c r="J34" i="9"/>
  <c r="J35" i="9"/>
  <c r="L35" i="9" s="1"/>
  <c r="J36" i="9"/>
  <c r="L36" i="9" s="1"/>
  <c r="J37" i="9"/>
  <c r="J38" i="9"/>
  <c r="J39" i="9"/>
  <c r="L39" i="9" s="1"/>
  <c r="J40" i="9"/>
  <c r="L40" i="9" s="1"/>
  <c r="J41" i="9"/>
  <c r="J42" i="9"/>
  <c r="L42" i="9" s="1"/>
  <c r="J43" i="9"/>
  <c r="L43" i="9" s="1"/>
  <c r="J44" i="9"/>
  <c r="J45" i="9"/>
  <c r="J46" i="9"/>
  <c r="J47" i="9"/>
  <c r="L47" i="9" s="1"/>
  <c r="J48" i="9"/>
  <c r="L48" i="9" s="1"/>
  <c r="J50" i="9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J58" i="9"/>
  <c r="J59" i="9"/>
  <c r="L59" i="9" s="1"/>
  <c r="J60" i="9"/>
  <c r="L60" i="9" s="1"/>
  <c r="J61" i="9"/>
  <c r="J62" i="9"/>
  <c r="J63" i="9"/>
  <c r="L63" i="9" s="1"/>
  <c r="J64" i="9"/>
  <c r="L64" i="9" s="1"/>
  <c r="J65" i="9"/>
  <c r="L65" i="9" s="1"/>
  <c r="J66" i="9"/>
  <c r="L66" i="9" s="1"/>
  <c r="J67" i="9"/>
  <c r="L67" i="9" s="1"/>
  <c r="J68" i="9"/>
  <c r="L68" i="9" s="1"/>
  <c r="J69" i="9"/>
  <c r="J70" i="9"/>
  <c r="J71" i="9"/>
  <c r="L71" i="9" s="1"/>
  <c r="J72" i="9"/>
  <c r="L72" i="9" s="1"/>
  <c r="J73" i="9"/>
  <c r="J74" i="9"/>
  <c r="J75" i="9"/>
  <c r="L75" i="9" s="1"/>
  <c r="J76" i="9"/>
  <c r="L76" i="9" s="1"/>
  <c r="J77" i="9"/>
  <c r="L77" i="9" s="1"/>
  <c r="J78" i="9"/>
  <c r="L78" i="9" s="1"/>
  <c r="J79" i="9"/>
  <c r="L79" i="9" s="1"/>
  <c r="J80" i="9"/>
  <c r="L80" i="9" s="1"/>
  <c r="F81" i="9"/>
  <c r="F90" i="9" s="1"/>
  <c r="D81" i="9"/>
  <c r="D90" i="9" s="1"/>
  <c r="F12" i="7"/>
  <c r="H12" i="7"/>
  <c r="H20" i="7" s="1"/>
  <c r="F21" i="7"/>
  <c r="D19" i="7"/>
  <c r="D12" i="7"/>
  <c r="AB10" i="2"/>
  <c r="AB67" i="2" s="1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9" i="2"/>
  <c r="Z67" i="2"/>
  <c r="Z73" i="2" s="1"/>
  <c r="X73" i="2"/>
  <c r="X74" i="2" s="1"/>
  <c r="J67" i="2"/>
  <c r="J72" i="2" s="1"/>
  <c r="H67" i="2"/>
  <c r="H72" i="2" s="1"/>
  <c r="Q93" i="9" l="1"/>
  <c r="L12" i="7"/>
  <c r="J20" i="7"/>
  <c r="L81" i="9"/>
  <c r="Q44" i="19"/>
  <c r="Q50" i="19" s="1"/>
  <c r="Q57" i="19" s="1"/>
  <c r="F8" i="13"/>
  <c r="F10" i="13"/>
  <c r="D18" i="13"/>
  <c r="F8" i="8"/>
  <c r="J8" i="13"/>
  <c r="J11" i="13" s="1"/>
  <c r="F13" i="8"/>
  <c r="H11" i="8" s="1"/>
  <c r="H10" i="8"/>
  <c r="H20" i="13"/>
  <c r="W31" i="9"/>
  <c r="W47" i="9"/>
  <c r="W9" i="9"/>
  <c r="W77" i="9"/>
  <c r="W17" i="9"/>
  <c r="W13" i="9"/>
  <c r="W60" i="9"/>
  <c r="W56" i="9"/>
  <c r="J81" i="9"/>
  <c r="F11" i="13"/>
  <c r="G11" i="18"/>
  <c r="W22" i="9" l="1"/>
  <c r="W59" i="9"/>
  <c r="W76" i="9"/>
  <c r="W30" i="9"/>
  <c r="W43" i="9"/>
  <c r="H8" i="8"/>
  <c r="J8" i="8"/>
  <c r="J13" i="8" s="1"/>
  <c r="W11" i="9"/>
  <c r="W38" i="9"/>
  <c r="W27" i="9"/>
  <c r="W21" i="9"/>
  <c r="W71" i="9"/>
  <c r="W29" i="9"/>
  <c r="W37" i="9"/>
  <c r="W45" i="9"/>
  <c r="W34" i="9"/>
  <c r="W49" i="9"/>
  <c r="W62" i="9"/>
  <c r="W55" i="9"/>
  <c r="W64" i="9"/>
  <c r="W42" i="9"/>
  <c r="W67" i="9"/>
  <c r="W24" i="9"/>
  <c r="W12" i="9"/>
  <c r="W16" i="9"/>
  <c r="W26" i="9"/>
  <c r="W28" i="9"/>
  <c r="W53" i="9"/>
  <c r="W70" i="9"/>
  <c r="W58" i="9"/>
  <c r="H12" i="8"/>
  <c r="W44" i="9"/>
  <c r="W66" i="9"/>
  <c r="W65" i="9"/>
  <c r="W35" i="9"/>
  <c r="H9" i="8"/>
  <c r="H13" i="8" s="1"/>
  <c r="W72" i="9"/>
  <c r="W33" i="9"/>
  <c r="W80" i="9"/>
  <c r="W54" i="9"/>
  <c r="W32" i="9"/>
  <c r="W23" i="9"/>
  <c r="W40" i="9"/>
  <c r="W61" i="9"/>
  <c r="W19" i="9"/>
  <c r="W48" i="9"/>
  <c r="W74" i="9"/>
  <c r="W69" i="9"/>
  <c r="W79" i="9"/>
  <c r="W20" i="9"/>
  <c r="W36" i="9"/>
  <c r="W52" i="9"/>
  <c r="W68" i="9"/>
  <c r="W14" i="9"/>
  <c r="W50" i="9"/>
  <c r="W15" i="9"/>
  <c r="W25" i="9"/>
  <c r="W41" i="9"/>
  <c r="W57" i="9"/>
  <c r="W73" i="9"/>
  <c r="W18" i="9"/>
  <c r="W46" i="9"/>
  <c r="W78" i="9"/>
  <c r="W63" i="9"/>
  <c r="W75" i="9"/>
  <c r="W51" i="9"/>
  <c r="W10" i="9"/>
  <c r="F20" i="8"/>
  <c r="F29" i="8" s="1"/>
  <c r="W39" i="9"/>
  <c r="W81" i="9" l="1"/>
</calcChain>
</file>

<file path=xl/sharedStrings.xml><?xml version="1.0" encoding="utf-8"?>
<sst xmlns="http://schemas.openxmlformats.org/spreadsheetml/2006/main" count="406" uniqueCount="158">
  <si>
    <t>صندوق سرمایه‌گذاری مشترک بانک اقتصاد نوین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</si>
  <si>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</si>
  <si>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</si>
  <si>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</si>
  <si>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</si>
  <si>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</si>
  <si>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</si>
  <si>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</si>
  <si>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</si>
  <si>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</si>
  <si>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</si>
  <si>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</si>
  <si>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</si>
  <si>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</si>
  <si>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</si>
  <si>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</si>
  <si>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</si>
  <si>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</si>
  <si>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</si>
  <si>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ایران‌ خودرو</t>
  </si>
  <si>
    <t>ایران‌یاساتایرورابر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</si>
  <si>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</si>
  <si>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</si>
  <si>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</si>
  <si>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</si>
  <si>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</si>
  <si>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</si>
  <si>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</si>
  <si>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پالایش نفت بندرعباس</t>
  </si>
  <si>
    <t>پتروشیمی پارس</t>
  </si>
  <si>
    <t>پتروشیمی‌شیراز</t>
  </si>
  <si>
    <t>پویا</t>
  </si>
  <si>
    <t>پویا زرکان آق دره</t>
  </si>
  <si>
    <t>تامین سرمایه نوین</t>
  </si>
  <si>
    <t>تایدواترخاورمیانه</t>
  </si>
  <si>
    <t>تولید انرژی برق شمس پاسارگاد</t>
  </si>
  <si>
    <t>تولیدمواداولیه‌داروپخش‌</t>
  </si>
  <si>
    <t>تولیدی برنا باطری</t>
  </si>
  <si>
    <t>چینی ایران</t>
  </si>
  <si>
    <t>ح . سیمان‌هرمزگان‌</t>
  </si>
  <si>
    <t>داروسازی‌ سینا</t>
  </si>
  <si>
    <t>دارویی و نهاده های زاگرس دارو</t>
  </si>
  <si>
    <t>س. و توسعه صنایع لاستیک</t>
  </si>
  <si>
    <t>سرمایه گذاری دارویی تامین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</si>
  <si>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</si>
  <si>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</si>
  <si>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</si>
  <si>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</si>
  <si>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</si>
  <si>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</si>
  <si>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</si>
  <si>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</si>
  <si>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سیمان‌مازندران‌</t>
  </si>
  <si>
    <t>سیمان‌هرمزگان‌</t>
  </si>
  <si>
    <t>صبا فولاد خلیج فارس</t>
  </si>
  <si>
    <t>صنایع غذایی رضوی</t>
  </si>
  <si>
    <t>فرآورده های دامی ولبنی دالاهو</t>
  </si>
  <si>
    <t>فولاد مبارکه اصفهان</t>
  </si>
  <si>
    <t>قاسم ایران</t>
  </si>
  <si>
    <t>قند لرستان‌</t>
  </si>
  <si>
    <t>گروه صنعتی درپاد تبریز</t>
  </si>
  <si>
    <t>گروه مالی نماد غدیر(سهامی عام)</t>
  </si>
  <si>
    <t>گسترش نفت و گاز پارسیان</t>
  </si>
  <si>
    <t>مجتمع کاشی و سنگ پرسپولیس یزد</t>
  </si>
  <si>
    <t>ملی‌ صنایع‌ مس‌ ایران‌</t>
  </si>
  <si>
    <t>مولد نیروگاهی تجارت فارس</t>
  </si>
  <si>
    <t>نفت سپاهان</t>
  </si>
  <si>
    <t>نفت‌ بهران‌</t>
  </si>
  <si>
    <t>نفت‌ پارس‌</t>
  </si>
  <si>
    <t>نیان باتری خاوران</t>
  </si>
  <si>
    <t>نیروکلر</t>
  </si>
  <si>
    <t>هامون نایزه</t>
  </si>
  <si>
    <t>کاشی‌ وسرامیک‌ حافظ‌</t>
  </si>
  <si>
    <t>کشت وصنعت و دامپروری پگاه فارس</t>
  </si>
  <si>
    <t>کلر پارس</t>
  </si>
  <si>
    <t>کویر تایر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</si>
  <si>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</si>
  <si>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</si>
  <si>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</si>
  <si>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</si>
  <si>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</si>
  <si>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</si>
  <si>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</si>
  <si>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</si>
  <si>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</si>
  <si>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</si>
  <si>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</si>
  <si>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</si>
  <si>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</si>
  <si>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</si>
  <si>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</si>
  <si>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</si>
  <si>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</si>
  <si>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</si>
  <si>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</si>
  <si>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</si>
  <si>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</si>
  <si>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</si>
  <si>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</si>
  <si>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</si>
  <si>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</si>
  <si>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</si>
  <si>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</si>
  <si>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</si>
  <si>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اخشان خراسان</t>
  </si>
  <si>
    <t>پتروشیمی اروند</t>
  </si>
  <si>
    <t>ایمن خودرو شرق</t>
  </si>
  <si>
    <t>دارویی‌ لقمان‌</t>
  </si>
  <si>
    <t>نفت ایرانول</t>
  </si>
  <si>
    <t>پاکدیس</t>
  </si>
  <si>
    <t>کیمیا کالای رازی</t>
  </si>
  <si>
    <t>سرمایه‌ گذاری‌ آتیه‌ دماوند</t>
  </si>
  <si>
    <t>مدیریت نیروگاهی ایرانیان مپنا</t>
  </si>
  <si>
    <t>توسعه نیشکر و  صنایع جانبی</t>
  </si>
  <si>
    <t>سرمایه‌گذاری‌غدیر(هلدینگ‌</t>
  </si>
  <si>
    <t>توسعه معادن وص.معدنی خاورمیانه</t>
  </si>
  <si>
    <t>پالایش نفت تهران</t>
  </si>
  <si>
    <t>پتروشیمی پردیس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</si>
  <si>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</si>
  <si>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</si>
  <si>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</si>
  <si>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</si>
  <si>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</si>
  <si>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</si>
  <si>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</si>
  <si>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</si>
  <si>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</si>
  <si>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</si>
  <si>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</si>
  <si>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</si>
  <si>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</si>
  <si>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1404/11/20</t>
  </si>
  <si>
    <t>1404/11/25</t>
  </si>
  <si>
    <t>1404/12/17</t>
  </si>
  <si>
    <t>1404/11/21</t>
  </si>
  <si>
    <t>1404/10/23</t>
  </si>
  <si>
    <t>1404/11/28</t>
  </si>
  <si>
    <t>1405/01/27</t>
  </si>
  <si>
    <t>1405/01/30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</si>
  <si>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</si>
  <si>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</si>
  <si>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</si>
  <si>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</si>
  <si>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</si>
  <si>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</si>
  <si>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</si>
  <si>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</si>
  <si>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</si>
  <si>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به تاریخ 1405/01/31</t>
  </si>
  <si>
    <t xml:space="preserve"> به تاریخ 1405/01/31</t>
  </si>
  <si>
    <t>بانک خاورمیانه</t>
  </si>
  <si>
    <t>بانک صادرات</t>
  </si>
  <si>
    <t>بانک اقتصاد نوین</t>
  </si>
  <si>
    <t xml:space="preserve">بانک اقتصاد نوین </t>
  </si>
  <si>
    <t xml:space="preserve">بانک صادرات </t>
  </si>
  <si>
    <t>تنزیل سود سهام</t>
  </si>
  <si>
    <t>تنزیل سود بانک</t>
  </si>
  <si>
    <t xml:space="preserve">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</si>
</sst>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_);[Red]\(#,##0.00\)%"/>
    <numFmt numFmtId="166" formatCode="#,##0.0_);[Red]\(#,##0.0\)%"/>
  </numFmts>
  <fonts count="1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sz val="10"/>
      <color theme="5" tint="-0.249977111117893"/>
      <name val="Arial"/>
      <family val="2"/>
    </font>
    <font>
      <sz val="10"/>
      <color theme="4" tint="0.39997558519241921"/>
      <name val="Arial"/>
      <family val="2"/>
    </font>
    <font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7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4" fillId="0" borderId="5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38" fontId="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4" fillId="0" borderId="5" xfId="0" applyNumberFormat="1" applyFont="1" applyFill="1" applyBorder="1" applyAlignment="1">
      <alignment horizontal="right" vertical="center"/>
    </xf>
    <xf numFmtId="38" fontId="7" fillId="0" borderId="0" xfId="0" applyNumberFormat="1" applyFont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4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5" fillId="0" borderId="0" xfId="0" applyNumberFormat="1" applyFont="1" applyFill="1" applyBorder="1" applyAlignment="1">
      <alignment horizontal="center" vertical="top"/>
    </xf>
    <xf numFmtId="38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38" fontId="0" fillId="0" borderId="0" xfId="0" applyNumberFormat="1" applyAlignment="1">
      <alignment horizontal="center"/>
    </xf>
    <xf numFmtId="38" fontId="5" fillId="0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vertical="top"/>
    </xf>
    <xf numFmtId="38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left"/>
    </xf>
    <xf numFmtId="165" fontId="5" fillId="0" borderId="0" xfId="0" applyNumberFormat="1" applyFont="1" applyFill="1" applyBorder="1" applyAlignment="1">
      <alignment horizontal="center" vertical="top"/>
    </xf>
    <xf numFmtId="166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top"/>
    </xf>
    <xf numFmtId="9" fontId="4" fillId="0" borderId="7" xfId="2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top"/>
    </xf>
    <xf numFmtId="10" fontId="5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0" fontId="4" fillId="0" borderId="7" xfId="2" applyNumberFormat="1" applyFont="1" applyFill="1" applyBorder="1" applyAlignment="1">
      <alignment horizontal="center" vertical="center"/>
    </xf>
    <xf numFmtId="9" fontId="4" fillId="0" borderId="7" xfId="2" applyNumberFormat="1" applyFont="1" applyFill="1" applyBorder="1" applyAlignment="1">
      <alignment horizontal="center" vertical="top"/>
    </xf>
    <xf numFmtId="165" fontId="4" fillId="0" borderId="7" xfId="2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</xdr:row>
      <xdr:rowOff>561975</xdr:rowOff>
    </xdr:from>
    <xdr:to>
      <xdr:col>1</xdr:col>
      <xdr:colOff>2304048</xdr:colOff>
      <xdr:row>2</xdr:row>
      <xdr:rowOff>706903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334977" y="647700"/>
          <a:ext cx="1627773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tabSelected="1" workbookViewId="0">
      <selection activeCell="B11" sqref="B11"/>
    </sheetView>
  </sheetViews>
  <sheetFormatPr defaultRowHeight="12.75" x14ac:dyDescent="0.2"/>
  <cols>
    <col min="1" max="1" width="9.5703125" customWidth="1"/>
    <col min="2" max="2" width="45.42578125" customWidth="1"/>
    <col min="3" max="3" width="11.28515625" customWidth="1"/>
  </cols>
  <sheetData>
    <row r="1" spans="1:3" ht="7.35" customHeight="1" x14ac:dyDescent="0.2"/>
    <row r="2" spans="1:3" ht="123.6" customHeight="1" x14ac:dyDescent="0.2">
      <c r="B2" s="104"/>
    </row>
    <row r="3" spans="1:3" ht="123.6" customHeight="1" x14ac:dyDescent="0.2">
      <c r="B3" s="104"/>
    </row>
    <row r="6" spans="1:3" ht="25.5" x14ac:dyDescent="0.2">
      <c r="A6" s="103" t="s">
        <v>0</v>
      </c>
      <c r="B6" s="103"/>
      <c r="C6" s="103"/>
    </row>
    <row r="7" spans="1:3" ht="25.5" x14ac:dyDescent="0.2">
      <c r="A7" s="103" t="s">
        <v>1</v>
      </c>
      <c r="B7" s="103"/>
      <c r="C7" s="103"/>
    </row>
    <row r="8" spans="1:3" ht="25.5" x14ac:dyDescent="0.2">
      <c r="A8" s="103" t="s">
        <v>148</v>
      </c>
      <c r="B8" s="103"/>
      <c r="C8" s="103"/>
    </row>
  </sheetData>
  <mergeCells count="4">
    <mergeCell ref="A6:C6"/>
    <mergeCell ref="A7:C7"/>
    <mergeCell ref="A8:C8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58"/>
  <sheetViews>
    <sheetView rightToLeft="1" topLeftCell="A26" workbookViewId="0">
      <selection activeCell="O52" sqref="O52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6.42578125" style="28" customWidth="1"/>
    <col min="4" max="4" width="1.28515625" style="28" customWidth="1"/>
    <col min="5" max="5" width="10.28515625" style="28" bestFit="1" customWidth="1"/>
    <col min="6" max="6" width="1.28515625" style="28" customWidth="1"/>
    <col min="7" max="7" width="10.28515625" style="28" bestFit="1" customWidth="1"/>
    <col min="8" max="8" width="1.28515625" style="28" customWidth="1"/>
    <col min="9" max="9" width="15.5703125" style="28" customWidth="1"/>
    <col min="10" max="10" width="1.28515625" customWidth="1"/>
    <col min="11" max="11" width="12.140625" style="11" bestFit="1" customWidth="1"/>
    <col min="12" max="12" width="1.28515625" customWidth="1"/>
    <col min="13" max="13" width="18.28515625" bestFit="1" customWidth="1"/>
    <col min="14" max="14" width="1.28515625" customWidth="1"/>
    <col min="15" max="15" width="17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8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5" spans="1:18" ht="24" x14ac:dyDescent="0.2">
      <c r="A5" s="113" t="s">
        <v>142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21" x14ac:dyDescent="0.2">
      <c r="A6" s="105"/>
      <c r="C6" s="111" t="s">
        <v>99</v>
      </c>
      <c r="D6" s="111"/>
      <c r="E6" s="111"/>
      <c r="F6" s="111"/>
      <c r="G6" s="111"/>
      <c r="H6" s="111"/>
      <c r="I6" s="111"/>
      <c r="K6" s="111" t="s">
        <v>100</v>
      </c>
      <c r="L6" s="111"/>
      <c r="M6" s="111"/>
      <c r="N6" s="111"/>
      <c r="O6" s="111"/>
      <c r="P6" s="111"/>
      <c r="Q6" s="111"/>
      <c r="R6" s="111"/>
    </row>
    <row r="7" spans="1:18" ht="42" x14ac:dyDescent="0.2">
      <c r="A7" s="105"/>
      <c r="C7" s="9" t="s">
        <v>12</v>
      </c>
      <c r="D7" s="42"/>
      <c r="E7" s="9" t="s">
        <v>143</v>
      </c>
      <c r="F7" s="42"/>
      <c r="G7" s="9" t="s">
        <v>144</v>
      </c>
      <c r="H7" s="42"/>
      <c r="I7" s="9" t="s">
        <v>145</v>
      </c>
      <c r="K7" s="9" t="s">
        <v>12</v>
      </c>
      <c r="L7" s="3"/>
      <c r="M7" s="9" t="s">
        <v>143</v>
      </c>
      <c r="N7" s="3"/>
      <c r="O7" s="9" t="s">
        <v>144</v>
      </c>
      <c r="P7" s="3"/>
      <c r="Q7" s="124" t="s">
        <v>145</v>
      </c>
      <c r="R7" s="124"/>
    </row>
    <row r="8" spans="1:18" ht="18.75" x14ac:dyDescent="0.2">
      <c r="A8" s="40" t="s">
        <v>53</v>
      </c>
      <c r="C8" s="27">
        <v>0</v>
      </c>
      <c r="E8" s="27">
        <v>0</v>
      </c>
      <c r="G8" s="27">
        <v>0</v>
      </c>
      <c r="I8" s="27">
        <v>0</v>
      </c>
      <c r="K8" s="56">
        <v>200000</v>
      </c>
      <c r="L8" s="55"/>
      <c r="M8" s="54">
        <v>4506890461</v>
      </c>
      <c r="N8" s="55"/>
      <c r="O8" s="54">
        <v>3937327365</v>
      </c>
      <c r="P8" s="55"/>
      <c r="Q8" s="123">
        <f>M8-O8</f>
        <v>569563096</v>
      </c>
      <c r="R8" s="123"/>
    </row>
    <row r="9" spans="1:18" ht="18.75" x14ac:dyDescent="0.2">
      <c r="A9" s="6" t="s">
        <v>104</v>
      </c>
      <c r="C9" s="30">
        <v>0</v>
      </c>
      <c r="E9" s="30">
        <v>0</v>
      </c>
      <c r="G9" s="30">
        <v>0</v>
      </c>
      <c r="I9" s="30">
        <v>0</v>
      </c>
      <c r="K9" s="58">
        <v>245000</v>
      </c>
      <c r="L9" s="55"/>
      <c r="M9" s="57">
        <v>2601632313</v>
      </c>
      <c r="N9" s="55"/>
      <c r="O9" s="57">
        <v>2377578147</v>
      </c>
      <c r="P9" s="55"/>
      <c r="Q9" s="123">
        <f t="shared" ref="Q9:Q43" si="0">M9-O9</f>
        <v>224054166</v>
      </c>
      <c r="R9" s="123"/>
    </row>
    <row r="10" spans="1:18" ht="18.75" x14ac:dyDescent="0.2">
      <c r="A10" s="6" t="s">
        <v>41</v>
      </c>
      <c r="C10" s="30">
        <v>0</v>
      </c>
      <c r="E10" s="30">
        <v>0</v>
      </c>
      <c r="G10" s="30">
        <v>0</v>
      </c>
      <c r="I10" s="30">
        <v>0</v>
      </c>
      <c r="K10" s="58">
        <v>1</v>
      </c>
      <c r="L10" s="55"/>
      <c r="M10" s="57">
        <v>1</v>
      </c>
      <c r="N10" s="55"/>
      <c r="O10" s="57">
        <v>9901</v>
      </c>
      <c r="P10" s="55"/>
      <c r="Q10" s="123">
        <f t="shared" si="0"/>
        <v>-9900</v>
      </c>
      <c r="R10" s="123"/>
    </row>
    <row r="11" spans="1:18" ht="18.75" x14ac:dyDescent="0.2">
      <c r="A11" s="6" t="s">
        <v>75</v>
      </c>
      <c r="C11" s="30">
        <v>0</v>
      </c>
      <c r="E11" s="30">
        <v>0</v>
      </c>
      <c r="G11" s="30">
        <v>0</v>
      </c>
      <c r="I11" s="30">
        <v>0</v>
      </c>
      <c r="K11" s="58">
        <v>1000000</v>
      </c>
      <c r="L11" s="55"/>
      <c r="M11" s="57">
        <v>7382488831</v>
      </c>
      <c r="N11" s="55"/>
      <c r="O11" s="57">
        <v>6975658100</v>
      </c>
      <c r="P11" s="55"/>
      <c r="Q11" s="123">
        <f t="shared" si="0"/>
        <v>406830731</v>
      </c>
      <c r="R11" s="123"/>
    </row>
    <row r="12" spans="1:18" ht="18.75" x14ac:dyDescent="0.2">
      <c r="A12" s="6" t="s">
        <v>105</v>
      </c>
      <c r="C12" s="30">
        <v>0</v>
      </c>
      <c r="E12" s="30">
        <v>0</v>
      </c>
      <c r="G12" s="30">
        <v>0</v>
      </c>
      <c r="I12" s="30">
        <v>0</v>
      </c>
      <c r="K12" s="58">
        <v>200000</v>
      </c>
      <c r="L12" s="55"/>
      <c r="M12" s="57">
        <v>11867549219</v>
      </c>
      <c r="N12" s="55"/>
      <c r="O12" s="57">
        <v>9276646631</v>
      </c>
      <c r="P12" s="55"/>
      <c r="Q12" s="123">
        <f t="shared" si="0"/>
        <v>2590902588</v>
      </c>
      <c r="R12" s="123"/>
    </row>
    <row r="13" spans="1:18" ht="18.75" x14ac:dyDescent="0.2">
      <c r="A13" s="6" t="s">
        <v>23</v>
      </c>
      <c r="C13" s="30">
        <v>0</v>
      </c>
      <c r="E13" s="30">
        <v>0</v>
      </c>
      <c r="G13" s="30">
        <v>0</v>
      </c>
      <c r="I13" s="30">
        <v>0</v>
      </c>
      <c r="K13" s="58">
        <v>1</v>
      </c>
      <c r="L13" s="55"/>
      <c r="M13" s="57">
        <v>1</v>
      </c>
      <c r="N13" s="55"/>
      <c r="O13" s="57">
        <v>2061</v>
      </c>
      <c r="P13" s="55"/>
      <c r="Q13" s="123">
        <f t="shared" si="0"/>
        <v>-2060</v>
      </c>
      <c r="R13" s="123"/>
    </row>
    <row r="14" spans="1:18" ht="18.75" x14ac:dyDescent="0.2">
      <c r="A14" s="6" t="s">
        <v>69</v>
      </c>
      <c r="C14" s="30">
        <v>0</v>
      </c>
      <c r="E14" s="30">
        <v>0</v>
      </c>
      <c r="G14" s="30">
        <v>0</v>
      </c>
      <c r="I14" s="30">
        <v>0</v>
      </c>
      <c r="K14" s="58">
        <v>257500</v>
      </c>
      <c r="L14" s="55"/>
      <c r="M14" s="57">
        <v>5168183150</v>
      </c>
      <c r="N14" s="55"/>
      <c r="O14" s="57">
        <v>5176622893</v>
      </c>
      <c r="P14" s="55"/>
      <c r="Q14" s="123">
        <f t="shared" si="0"/>
        <v>-8439743</v>
      </c>
      <c r="R14" s="123"/>
    </row>
    <row r="15" spans="1:18" ht="18.75" x14ac:dyDescent="0.2">
      <c r="A15" s="6" t="s">
        <v>106</v>
      </c>
      <c r="C15" s="30">
        <v>0</v>
      </c>
      <c r="E15" s="30">
        <v>0</v>
      </c>
      <c r="G15" s="30">
        <v>0</v>
      </c>
      <c r="I15" s="30">
        <v>0</v>
      </c>
      <c r="K15" s="58">
        <v>1750000</v>
      </c>
      <c r="L15" s="55"/>
      <c r="M15" s="57">
        <v>6508800489</v>
      </c>
      <c r="N15" s="55"/>
      <c r="O15" s="57">
        <v>6534346017</v>
      </c>
      <c r="P15" s="55"/>
      <c r="Q15" s="123">
        <f t="shared" si="0"/>
        <v>-25545528</v>
      </c>
      <c r="R15" s="123"/>
    </row>
    <row r="16" spans="1:18" ht="18.75" x14ac:dyDescent="0.2">
      <c r="A16" s="6" t="s">
        <v>48</v>
      </c>
      <c r="C16" s="30">
        <v>0</v>
      </c>
      <c r="E16" s="30">
        <v>0</v>
      </c>
      <c r="G16" s="30">
        <v>0</v>
      </c>
      <c r="I16" s="30">
        <v>0</v>
      </c>
      <c r="K16" s="58">
        <v>688896</v>
      </c>
      <c r="L16" s="55"/>
      <c r="M16" s="57">
        <v>23268750235</v>
      </c>
      <c r="N16" s="55"/>
      <c r="O16" s="57">
        <v>21532481265</v>
      </c>
      <c r="P16" s="55"/>
      <c r="Q16" s="123">
        <f t="shared" si="0"/>
        <v>1736268970</v>
      </c>
      <c r="R16" s="123"/>
    </row>
    <row r="17" spans="1:18" ht="18.75" x14ac:dyDescent="0.2">
      <c r="A17" s="6" t="s">
        <v>107</v>
      </c>
      <c r="C17" s="30">
        <v>0</v>
      </c>
      <c r="E17" s="30">
        <v>0</v>
      </c>
      <c r="G17" s="30">
        <v>0</v>
      </c>
      <c r="I17" s="30">
        <v>0</v>
      </c>
      <c r="K17" s="58">
        <v>4400000</v>
      </c>
      <c r="L17" s="55"/>
      <c r="M17" s="57">
        <v>19655678121</v>
      </c>
      <c r="N17" s="55"/>
      <c r="O17" s="57">
        <v>19226282657</v>
      </c>
      <c r="P17" s="55"/>
      <c r="Q17" s="123">
        <f t="shared" si="0"/>
        <v>429395464</v>
      </c>
      <c r="R17" s="123"/>
    </row>
    <row r="18" spans="1:18" ht="18.75" x14ac:dyDescent="0.2">
      <c r="A18" s="6" t="s">
        <v>28</v>
      </c>
      <c r="C18" s="30">
        <v>0</v>
      </c>
      <c r="E18" s="30">
        <v>0</v>
      </c>
      <c r="G18" s="30">
        <v>0</v>
      </c>
      <c r="I18" s="30">
        <v>0</v>
      </c>
      <c r="K18" s="58">
        <v>800000</v>
      </c>
      <c r="L18" s="55"/>
      <c r="M18" s="57">
        <v>7207849331</v>
      </c>
      <c r="N18" s="55"/>
      <c r="O18" s="57">
        <v>5598875746</v>
      </c>
      <c r="P18" s="55"/>
      <c r="Q18" s="123">
        <f t="shared" si="0"/>
        <v>1608973585</v>
      </c>
      <c r="R18" s="123"/>
    </row>
    <row r="19" spans="1:18" ht="18.75" x14ac:dyDescent="0.2">
      <c r="A19" s="6" t="s">
        <v>63</v>
      </c>
      <c r="C19" s="30">
        <v>0</v>
      </c>
      <c r="E19" s="30">
        <v>0</v>
      </c>
      <c r="G19" s="30">
        <v>0</v>
      </c>
      <c r="I19" s="30">
        <v>0</v>
      </c>
      <c r="K19" s="58">
        <v>1256500</v>
      </c>
      <c r="L19" s="55"/>
      <c r="M19" s="57">
        <v>9644011038</v>
      </c>
      <c r="N19" s="55"/>
      <c r="O19" s="57">
        <v>7911683326</v>
      </c>
      <c r="P19" s="55"/>
      <c r="Q19" s="123">
        <f t="shared" si="0"/>
        <v>1732327712</v>
      </c>
      <c r="R19" s="123"/>
    </row>
    <row r="20" spans="1:18" ht="18.75" x14ac:dyDescent="0.2">
      <c r="A20" s="6" t="s">
        <v>60</v>
      </c>
      <c r="C20" s="30">
        <v>0</v>
      </c>
      <c r="E20" s="30">
        <v>0</v>
      </c>
      <c r="G20" s="30">
        <v>0</v>
      </c>
      <c r="I20" s="30">
        <v>0</v>
      </c>
      <c r="K20" s="58">
        <v>425000</v>
      </c>
      <c r="L20" s="55"/>
      <c r="M20" s="57">
        <v>5419034725</v>
      </c>
      <c r="N20" s="55"/>
      <c r="O20" s="57">
        <v>3591290645</v>
      </c>
      <c r="P20" s="55"/>
      <c r="Q20" s="123">
        <f t="shared" si="0"/>
        <v>1827744080</v>
      </c>
      <c r="R20" s="123"/>
    </row>
    <row r="21" spans="1:18" ht="18.75" x14ac:dyDescent="0.2">
      <c r="A21" s="6" t="s">
        <v>108</v>
      </c>
      <c r="C21" s="30">
        <v>0</v>
      </c>
      <c r="E21" s="30">
        <v>0</v>
      </c>
      <c r="G21" s="30">
        <v>0</v>
      </c>
      <c r="I21" s="30">
        <v>0</v>
      </c>
      <c r="K21" s="58">
        <v>13404</v>
      </c>
      <c r="L21" s="55"/>
      <c r="M21" s="57">
        <v>846569644</v>
      </c>
      <c r="N21" s="55"/>
      <c r="O21" s="57">
        <v>605167612</v>
      </c>
      <c r="P21" s="55"/>
      <c r="Q21" s="123">
        <f t="shared" si="0"/>
        <v>241402032</v>
      </c>
      <c r="R21" s="123"/>
    </row>
    <row r="22" spans="1:18" ht="18.75" x14ac:dyDescent="0.2">
      <c r="A22" s="6" t="s">
        <v>47</v>
      </c>
      <c r="C22" s="30">
        <v>0</v>
      </c>
      <c r="E22" s="30">
        <v>0</v>
      </c>
      <c r="G22" s="30">
        <v>0</v>
      </c>
      <c r="I22" s="30">
        <v>0</v>
      </c>
      <c r="K22" s="58">
        <v>178052</v>
      </c>
      <c r="L22" s="55"/>
      <c r="M22" s="57">
        <v>6339535057</v>
      </c>
      <c r="N22" s="55"/>
      <c r="O22" s="57">
        <v>6777278237</v>
      </c>
      <c r="P22" s="55"/>
      <c r="Q22" s="123">
        <f t="shared" si="0"/>
        <v>-437743180</v>
      </c>
      <c r="R22" s="123"/>
    </row>
    <row r="23" spans="1:18" ht="18.75" x14ac:dyDescent="0.2">
      <c r="A23" s="6" t="s">
        <v>50</v>
      </c>
      <c r="C23" s="30">
        <v>0</v>
      </c>
      <c r="E23" s="30">
        <v>0</v>
      </c>
      <c r="G23" s="30">
        <v>0</v>
      </c>
      <c r="I23" s="30">
        <v>0</v>
      </c>
      <c r="K23" s="58">
        <v>44172</v>
      </c>
      <c r="L23" s="55"/>
      <c r="M23" s="57">
        <v>6173533064</v>
      </c>
      <c r="N23" s="55"/>
      <c r="O23" s="57">
        <v>6070092917</v>
      </c>
      <c r="P23" s="55"/>
      <c r="Q23" s="123">
        <f t="shared" si="0"/>
        <v>103440147</v>
      </c>
      <c r="R23" s="123"/>
    </row>
    <row r="24" spans="1:18" ht="18.75" x14ac:dyDescent="0.2">
      <c r="A24" s="6" t="s">
        <v>27</v>
      </c>
      <c r="C24" s="30">
        <v>0</v>
      </c>
      <c r="E24" s="30">
        <v>0</v>
      </c>
      <c r="G24" s="30">
        <v>0</v>
      </c>
      <c r="I24" s="30">
        <v>0</v>
      </c>
      <c r="K24" s="58">
        <v>1000000</v>
      </c>
      <c r="L24" s="55"/>
      <c r="M24" s="57">
        <v>7966511560</v>
      </c>
      <c r="N24" s="55"/>
      <c r="O24" s="57">
        <v>6531494490</v>
      </c>
      <c r="P24" s="55"/>
      <c r="Q24" s="123">
        <f t="shared" si="0"/>
        <v>1435017070</v>
      </c>
      <c r="R24" s="123"/>
    </row>
    <row r="25" spans="1:18" ht="18.75" x14ac:dyDescent="0.2">
      <c r="A25" s="6" t="s">
        <v>22</v>
      </c>
      <c r="C25" s="30">
        <v>0</v>
      </c>
      <c r="E25" s="30">
        <v>0</v>
      </c>
      <c r="G25" s="30">
        <v>0</v>
      </c>
      <c r="I25" s="30">
        <v>0</v>
      </c>
      <c r="K25" s="58">
        <v>18000000</v>
      </c>
      <c r="L25" s="55"/>
      <c r="M25" s="57">
        <v>26183667641</v>
      </c>
      <c r="N25" s="55"/>
      <c r="O25" s="57">
        <v>26380490174</v>
      </c>
      <c r="P25" s="55"/>
      <c r="Q25" s="123">
        <f t="shared" si="0"/>
        <v>-196822533</v>
      </c>
      <c r="R25" s="123"/>
    </row>
    <row r="26" spans="1:18" ht="18.75" x14ac:dyDescent="0.2">
      <c r="A26" s="6" t="s">
        <v>21</v>
      </c>
      <c r="C26" s="30">
        <v>0</v>
      </c>
      <c r="E26" s="30">
        <v>0</v>
      </c>
      <c r="G26" s="30">
        <v>0</v>
      </c>
      <c r="I26" s="30">
        <v>0</v>
      </c>
      <c r="K26" s="58">
        <v>25709479</v>
      </c>
      <c r="L26" s="55"/>
      <c r="M26" s="57">
        <v>15728938920</v>
      </c>
      <c r="N26" s="55"/>
      <c r="O26" s="57">
        <v>17015666710</v>
      </c>
      <c r="P26" s="55"/>
      <c r="Q26" s="123">
        <f t="shared" si="0"/>
        <v>-1286727790</v>
      </c>
      <c r="R26" s="123"/>
    </row>
    <row r="27" spans="1:18" ht="18.75" x14ac:dyDescent="0.2">
      <c r="A27" s="6" t="s">
        <v>49</v>
      </c>
      <c r="C27" s="30">
        <v>0</v>
      </c>
      <c r="E27" s="30">
        <v>0</v>
      </c>
      <c r="G27" s="30">
        <v>0</v>
      </c>
      <c r="I27" s="30">
        <v>0</v>
      </c>
      <c r="K27" s="58">
        <v>250000</v>
      </c>
      <c r="L27" s="55"/>
      <c r="M27" s="57">
        <v>3336507889</v>
      </c>
      <c r="N27" s="55"/>
      <c r="O27" s="57">
        <v>3316662470</v>
      </c>
      <c r="P27" s="55"/>
      <c r="Q27" s="123">
        <f t="shared" si="0"/>
        <v>19845419</v>
      </c>
      <c r="R27" s="123"/>
    </row>
    <row r="28" spans="1:18" ht="18.75" x14ac:dyDescent="0.2">
      <c r="A28" s="6" t="s">
        <v>109</v>
      </c>
      <c r="C28" s="30">
        <v>0</v>
      </c>
      <c r="E28" s="30">
        <v>0</v>
      </c>
      <c r="G28" s="30">
        <v>0</v>
      </c>
      <c r="I28" s="30">
        <v>0</v>
      </c>
      <c r="K28" s="58">
        <v>50000</v>
      </c>
      <c r="L28" s="55"/>
      <c r="M28" s="57">
        <v>1574849525</v>
      </c>
      <c r="N28" s="55"/>
      <c r="O28" s="57">
        <v>1706704400</v>
      </c>
      <c r="P28" s="55"/>
      <c r="Q28" s="123">
        <f t="shared" si="0"/>
        <v>-131854875</v>
      </c>
      <c r="R28" s="123"/>
    </row>
    <row r="29" spans="1:18" ht="18.75" x14ac:dyDescent="0.2">
      <c r="A29" s="6" t="s">
        <v>54</v>
      </c>
      <c r="C29" s="30">
        <v>0</v>
      </c>
      <c r="E29" s="30">
        <v>0</v>
      </c>
      <c r="G29" s="30">
        <v>0</v>
      </c>
      <c r="I29" s="30">
        <v>0</v>
      </c>
      <c r="K29" s="58">
        <v>2039294</v>
      </c>
      <c r="L29" s="55"/>
      <c r="M29" s="57">
        <v>5126305361</v>
      </c>
      <c r="N29" s="55"/>
      <c r="O29" s="57">
        <v>6017978997</v>
      </c>
      <c r="P29" s="55"/>
      <c r="Q29" s="123">
        <f t="shared" si="0"/>
        <v>-891673636</v>
      </c>
      <c r="R29" s="123"/>
    </row>
    <row r="30" spans="1:18" ht="18.75" x14ac:dyDescent="0.2">
      <c r="A30" s="6" t="s">
        <v>110</v>
      </c>
      <c r="C30" s="30">
        <v>0</v>
      </c>
      <c r="E30" s="30">
        <v>0</v>
      </c>
      <c r="G30" s="30">
        <v>0</v>
      </c>
      <c r="I30" s="30">
        <v>0</v>
      </c>
      <c r="K30" s="58">
        <v>15000</v>
      </c>
      <c r="L30" s="55"/>
      <c r="M30" s="57">
        <v>572879203</v>
      </c>
      <c r="N30" s="55"/>
      <c r="O30" s="57">
        <v>472997299</v>
      </c>
      <c r="P30" s="55"/>
      <c r="Q30" s="123">
        <f t="shared" si="0"/>
        <v>99881904</v>
      </c>
      <c r="R30" s="123"/>
    </row>
    <row r="31" spans="1:18" ht="18.75" x14ac:dyDescent="0.2">
      <c r="A31" s="6" t="s">
        <v>111</v>
      </c>
      <c r="C31" s="30">
        <v>0</v>
      </c>
      <c r="E31" s="30">
        <v>0</v>
      </c>
      <c r="G31" s="30">
        <v>0</v>
      </c>
      <c r="I31" s="30">
        <v>0</v>
      </c>
      <c r="K31" s="58">
        <v>1440000</v>
      </c>
      <c r="L31" s="55"/>
      <c r="M31" s="57">
        <v>8020531876</v>
      </c>
      <c r="N31" s="55"/>
      <c r="O31" s="57">
        <v>7687314144</v>
      </c>
      <c r="P31" s="55"/>
      <c r="Q31" s="123">
        <f t="shared" si="0"/>
        <v>333217732</v>
      </c>
      <c r="R31" s="123"/>
    </row>
    <row r="32" spans="1:18" ht="18.75" x14ac:dyDescent="0.2">
      <c r="A32" s="6" t="s">
        <v>20</v>
      </c>
      <c r="C32" s="30">
        <v>0</v>
      </c>
      <c r="E32" s="30">
        <v>0</v>
      </c>
      <c r="G32" s="30">
        <v>0</v>
      </c>
      <c r="I32" s="30">
        <v>0</v>
      </c>
      <c r="K32" s="58">
        <v>169195</v>
      </c>
      <c r="L32" s="55"/>
      <c r="M32" s="57">
        <v>2993427439</v>
      </c>
      <c r="N32" s="55"/>
      <c r="O32" s="57">
        <v>2939703503</v>
      </c>
      <c r="P32" s="55"/>
      <c r="Q32" s="123">
        <f t="shared" si="0"/>
        <v>53723936</v>
      </c>
      <c r="R32" s="123"/>
    </row>
    <row r="33" spans="1:18" ht="18.75" x14ac:dyDescent="0.2">
      <c r="A33" s="6" t="s">
        <v>74</v>
      </c>
      <c r="C33" s="30">
        <v>0</v>
      </c>
      <c r="E33" s="30">
        <v>0</v>
      </c>
      <c r="G33" s="30">
        <v>0</v>
      </c>
      <c r="I33" s="30">
        <v>0</v>
      </c>
      <c r="K33" s="58">
        <v>982565</v>
      </c>
      <c r="L33" s="55"/>
      <c r="M33" s="57">
        <v>7291329132</v>
      </c>
      <c r="N33" s="55"/>
      <c r="O33" s="57">
        <v>7224525950</v>
      </c>
      <c r="P33" s="55"/>
      <c r="Q33" s="123">
        <f t="shared" si="0"/>
        <v>66803182</v>
      </c>
      <c r="R33" s="123"/>
    </row>
    <row r="34" spans="1:18" ht="18.75" x14ac:dyDescent="0.2">
      <c r="A34" s="6" t="s">
        <v>71</v>
      </c>
      <c r="C34" s="30">
        <v>0</v>
      </c>
      <c r="E34" s="30">
        <v>0</v>
      </c>
      <c r="G34" s="30">
        <v>0</v>
      </c>
      <c r="I34" s="30">
        <v>0</v>
      </c>
      <c r="K34" s="58">
        <v>1228501</v>
      </c>
      <c r="L34" s="55"/>
      <c r="M34" s="57">
        <v>10236366687</v>
      </c>
      <c r="N34" s="55"/>
      <c r="O34" s="57">
        <v>12567938311</v>
      </c>
      <c r="P34" s="55"/>
      <c r="Q34" s="123">
        <f t="shared" si="0"/>
        <v>-2331571624</v>
      </c>
      <c r="R34" s="123"/>
    </row>
    <row r="35" spans="1:18" ht="18.75" x14ac:dyDescent="0.2">
      <c r="A35" s="6" t="s">
        <v>112</v>
      </c>
      <c r="C35" s="30">
        <v>0</v>
      </c>
      <c r="E35" s="30">
        <v>0</v>
      </c>
      <c r="G35" s="30">
        <v>0</v>
      </c>
      <c r="I35" s="30">
        <v>0</v>
      </c>
      <c r="K35" s="58">
        <v>600000</v>
      </c>
      <c r="L35" s="55"/>
      <c r="M35" s="57">
        <v>10986739326</v>
      </c>
      <c r="N35" s="55"/>
      <c r="O35" s="57">
        <v>11561930040</v>
      </c>
      <c r="P35" s="55"/>
      <c r="Q35" s="123">
        <f t="shared" si="0"/>
        <v>-575190714</v>
      </c>
      <c r="R35" s="123"/>
    </row>
    <row r="36" spans="1:18" ht="18.75" x14ac:dyDescent="0.2">
      <c r="A36" s="6" t="s">
        <v>72</v>
      </c>
      <c r="C36" s="30">
        <v>0</v>
      </c>
      <c r="E36" s="30">
        <v>0</v>
      </c>
      <c r="G36" s="30">
        <v>0</v>
      </c>
      <c r="I36" s="30">
        <v>0</v>
      </c>
      <c r="K36" s="58">
        <v>6600000</v>
      </c>
      <c r="L36" s="55"/>
      <c r="M36" s="57">
        <v>10039589743</v>
      </c>
      <c r="N36" s="55"/>
      <c r="O36" s="57">
        <v>10871310026</v>
      </c>
      <c r="P36" s="55"/>
      <c r="Q36" s="123">
        <f t="shared" si="0"/>
        <v>-831720283</v>
      </c>
      <c r="R36" s="123"/>
    </row>
    <row r="37" spans="1:18" ht="18.75" x14ac:dyDescent="0.2">
      <c r="A37" s="6" t="s">
        <v>113</v>
      </c>
      <c r="C37" s="30">
        <v>0</v>
      </c>
      <c r="E37" s="30">
        <v>0</v>
      </c>
      <c r="G37" s="30">
        <v>0</v>
      </c>
      <c r="I37" s="30">
        <v>0</v>
      </c>
      <c r="K37" s="58">
        <v>633</v>
      </c>
      <c r="L37" s="55"/>
      <c r="M37" s="57">
        <v>41819351</v>
      </c>
      <c r="N37" s="55"/>
      <c r="O37" s="57">
        <v>37246739</v>
      </c>
      <c r="P37" s="55"/>
      <c r="Q37" s="123">
        <f t="shared" si="0"/>
        <v>4572612</v>
      </c>
      <c r="R37" s="123"/>
    </row>
    <row r="38" spans="1:18" ht="18.75" x14ac:dyDescent="0.2">
      <c r="A38" s="6" t="s">
        <v>64</v>
      </c>
      <c r="C38" s="30">
        <v>0</v>
      </c>
      <c r="E38" s="30">
        <v>0</v>
      </c>
      <c r="G38" s="30">
        <v>0</v>
      </c>
      <c r="I38" s="30">
        <v>0</v>
      </c>
      <c r="K38" s="58">
        <v>200000</v>
      </c>
      <c r="L38" s="55"/>
      <c r="M38" s="57">
        <v>2802170494</v>
      </c>
      <c r="N38" s="55"/>
      <c r="O38" s="57">
        <v>2324186262</v>
      </c>
      <c r="P38" s="55"/>
      <c r="Q38" s="123">
        <f t="shared" si="0"/>
        <v>477984232</v>
      </c>
      <c r="R38" s="123"/>
    </row>
    <row r="39" spans="1:18" ht="18.75" x14ac:dyDescent="0.2">
      <c r="A39" s="6" t="s">
        <v>114</v>
      </c>
      <c r="C39" s="30">
        <v>0</v>
      </c>
      <c r="E39" s="30">
        <v>0</v>
      </c>
      <c r="G39" s="30">
        <v>0</v>
      </c>
      <c r="I39" s="30">
        <v>0</v>
      </c>
      <c r="K39" s="58">
        <v>200000</v>
      </c>
      <c r="L39" s="55"/>
      <c r="M39" s="57">
        <v>2929984988</v>
      </c>
      <c r="N39" s="55"/>
      <c r="O39" s="57">
        <v>2820031340</v>
      </c>
      <c r="P39" s="55"/>
      <c r="Q39" s="123">
        <f t="shared" si="0"/>
        <v>109953648</v>
      </c>
      <c r="R39" s="123"/>
    </row>
    <row r="40" spans="1:18" ht="18.75" x14ac:dyDescent="0.2">
      <c r="A40" s="6" t="s">
        <v>115</v>
      </c>
      <c r="C40" s="30">
        <v>0</v>
      </c>
      <c r="E40" s="30">
        <v>0</v>
      </c>
      <c r="G40" s="30">
        <v>0</v>
      </c>
      <c r="I40" s="30">
        <v>0</v>
      </c>
      <c r="K40" s="58">
        <v>400000</v>
      </c>
      <c r="L40" s="55"/>
      <c r="M40" s="57">
        <v>2229766828</v>
      </c>
      <c r="N40" s="55"/>
      <c r="O40" s="57">
        <v>2381448000</v>
      </c>
      <c r="P40" s="55"/>
      <c r="Q40" s="123">
        <f t="shared" si="0"/>
        <v>-151681172</v>
      </c>
      <c r="R40" s="123"/>
    </row>
    <row r="41" spans="1:18" ht="18.75" x14ac:dyDescent="0.2">
      <c r="A41" s="6" t="s">
        <v>116</v>
      </c>
      <c r="C41" s="30">
        <v>0</v>
      </c>
      <c r="E41" s="30">
        <v>0</v>
      </c>
      <c r="G41" s="30">
        <v>0</v>
      </c>
      <c r="I41" s="30">
        <v>0</v>
      </c>
      <c r="K41" s="58">
        <v>2500000</v>
      </c>
      <c r="L41" s="55"/>
      <c r="M41" s="57">
        <v>12176410074</v>
      </c>
      <c r="N41" s="55"/>
      <c r="O41" s="57">
        <v>11101997033</v>
      </c>
      <c r="P41" s="55"/>
      <c r="Q41" s="123">
        <f t="shared" si="0"/>
        <v>1074413041</v>
      </c>
      <c r="R41" s="123"/>
    </row>
    <row r="42" spans="1:18" ht="18.75" x14ac:dyDescent="0.2">
      <c r="A42" s="6" t="s">
        <v>117</v>
      </c>
      <c r="C42" s="30">
        <v>0</v>
      </c>
      <c r="E42" s="30">
        <v>0</v>
      </c>
      <c r="G42" s="30">
        <v>0</v>
      </c>
      <c r="I42" s="30">
        <v>0</v>
      </c>
      <c r="K42" s="58">
        <v>50000</v>
      </c>
      <c r="L42" s="55"/>
      <c r="M42" s="57">
        <v>28584333070</v>
      </c>
      <c r="N42" s="55"/>
      <c r="O42" s="57">
        <v>19595347960</v>
      </c>
      <c r="P42" s="55"/>
      <c r="Q42" s="123">
        <f t="shared" si="0"/>
        <v>8988985110</v>
      </c>
      <c r="R42" s="123"/>
    </row>
    <row r="43" spans="1:18" ht="18.75" x14ac:dyDescent="0.2">
      <c r="A43" s="40" t="s">
        <v>34</v>
      </c>
      <c r="C43" s="35">
        <v>0</v>
      </c>
      <c r="E43" s="35">
        <v>0</v>
      </c>
      <c r="G43" s="35">
        <v>0</v>
      </c>
      <c r="I43" s="35">
        <v>0</v>
      </c>
      <c r="K43" s="63">
        <v>1000000</v>
      </c>
      <c r="L43" s="55"/>
      <c r="M43" s="59">
        <v>9821517796</v>
      </c>
      <c r="N43" s="55"/>
      <c r="O43" s="59">
        <v>8047309749</v>
      </c>
      <c r="P43" s="55"/>
      <c r="Q43" s="123">
        <f t="shared" si="0"/>
        <v>1774208047</v>
      </c>
      <c r="R43" s="123"/>
    </row>
    <row r="44" spans="1:18" s="17" customFormat="1" ht="21" x14ac:dyDescent="0.2">
      <c r="A44" s="20"/>
      <c r="B44" s="70"/>
      <c r="C44" s="45"/>
      <c r="D44" s="71"/>
      <c r="E44" s="45"/>
      <c r="F44" s="71"/>
      <c r="G44" s="45"/>
      <c r="H44" s="71"/>
      <c r="I44" s="45"/>
      <c r="K44" s="64"/>
      <c r="L44" s="62"/>
      <c r="M44" s="61">
        <f>SUM(M8:M43)</f>
        <v>285234152583</v>
      </c>
      <c r="N44" s="73"/>
      <c r="O44" s="61">
        <f>SUM(O8:O43)</f>
        <v>266193627117</v>
      </c>
      <c r="P44" s="73"/>
      <c r="Q44" s="118">
        <f>SUM(Q8:R43)</f>
        <v>19040525466</v>
      </c>
      <c r="R44" s="118"/>
    </row>
    <row r="46" spans="1:18" x14ac:dyDescent="0.2">
      <c r="L46" s="132"/>
      <c r="M46" s="132"/>
      <c r="N46" s="132"/>
      <c r="O46" s="132"/>
      <c r="P46" s="132"/>
      <c r="Q46" s="132"/>
    </row>
    <row r="47" spans="1:18" x14ac:dyDescent="0.2">
      <c r="L47" s="132"/>
      <c r="M47" s="132"/>
      <c r="N47" s="132"/>
      <c r="O47" s="132"/>
      <c r="P47" s="132"/>
      <c r="Q47" s="22">
        <v>21262556380</v>
      </c>
    </row>
    <row r="48" spans="1:18" x14ac:dyDescent="0.2">
      <c r="L48" s="132"/>
      <c r="M48" s="132"/>
      <c r="N48" s="132"/>
      <c r="O48" s="132"/>
      <c r="P48" s="132"/>
      <c r="Q48" s="23"/>
    </row>
    <row r="49" spans="12:17" x14ac:dyDescent="0.2">
      <c r="L49" s="132"/>
      <c r="M49" s="132"/>
      <c r="N49" s="132"/>
      <c r="O49" s="132"/>
      <c r="P49" s="132"/>
      <c r="Q49" s="23"/>
    </row>
    <row r="50" spans="12:17" x14ac:dyDescent="0.2">
      <c r="L50" s="132"/>
      <c r="M50" s="132"/>
      <c r="N50" s="132"/>
      <c r="O50" s="132"/>
      <c r="P50" s="132"/>
      <c r="Q50" s="22">
        <f>Q47-Q44</f>
        <v>2222030914</v>
      </c>
    </row>
    <row r="51" spans="12:17" x14ac:dyDescent="0.2">
      <c r="L51" s="132"/>
      <c r="M51" s="132"/>
      <c r="N51" s="132"/>
      <c r="O51" s="132"/>
      <c r="P51" s="132"/>
      <c r="Q51" s="23"/>
    </row>
    <row r="52" spans="12:17" x14ac:dyDescent="0.2">
      <c r="L52" s="132"/>
      <c r="M52" s="132"/>
      <c r="N52" s="132"/>
      <c r="O52" s="132"/>
      <c r="P52" s="132"/>
      <c r="Q52" s="23"/>
    </row>
    <row r="53" spans="12:17" x14ac:dyDescent="0.2">
      <c r="L53" s="132"/>
      <c r="M53" s="132"/>
      <c r="N53" s="132"/>
      <c r="O53" s="132"/>
      <c r="P53" s="132"/>
      <c r="Q53" s="22">
        <v>784749988</v>
      </c>
    </row>
    <row r="54" spans="12:17" x14ac:dyDescent="0.2">
      <c r="L54" s="132"/>
      <c r="M54" s="132"/>
      <c r="N54" s="132"/>
      <c r="O54" s="132"/>
      <c r="P54" s="132"/>
      <c r="Q54" s="22">
        <v>1437280926</v>
      </c>
    </row>
    <row r="55" spans="12:17" x14ac:dyDescent="0.2">
      <c r="L55" s="132"/>
      <c r="M55" s="132"/>
      <c r="N55" s="132"/>
      <c r="O55" s="132"/>
      <c r="P55" s="132"/>
      <c r="Q55" s="22">
        <f>SUM(Q53:Q54)</f>
        <v>2222030914</v>
      </c>
    </row>
    <row r="56" spans="12:17" x14ac:dyDescent="0.2">
      <c r="Q56" s="23"/>
    </row>
    <row r="57" spans="12:17" x14ac:dyDescent="0.2">
      <c r="Q57" s="22">
        <f>Q55-Q50</f>
        <v>0</v>
      </c>
    </row>
    <row r="58" spans="12:17" x14ac:dyDescent="0.2">
      <c r="Q58" s="23"/>
    </row>
  </sheetData>
  <mergeCells count="4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43:R43"/>
    <mergeCell ref="Q44:R44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79"/>
  <sheetViews>
    <sheetView rightToLeft="1" topLeftCell="A47" workbookViewId="0">
      <selection activeCell="O69" sqref="O69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4.140625" style="11" bestFit="1" customWidth="1"/>
    <col min="4" max="4" width="1.28515625" customWidth="1"/>
    <col min="5" max="5" width="17.5703125" bestFit="1" customWidth="1"/>
    <col min="6" max="6" width="1.28515625" customWidth="1"/>
    <col min="7" max="7" width="18.5703125" bestFit="1" customWidth="1"/>
    <col min="8" max="8" width="1.28515625" customWidth="1"/>
    <col min="9" max="9" width="15.7109375" style="11" bestFit="1" customWidth="1"/>
    <col min="10" max="10" width="1.28515625" customWidth="1"/>
    <col min="11" max="11" width="14.140625" style="11" bestFit="1" customWidth="1"/>
    <col min="12" max="12" width="1.28515625" customWidth="1"/>
    <col min="13" max="13" width="17.5703125" bestFit="1" customWidth="1"/>
    <col min="14" max="14" width="1.28515625" customWidth="1"/>
    <col min="15" max="15" width="18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</cols>
  <sheetData>
    <row r="1" spans="1:18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8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5" spans="1:18" ht="24" x14ac:dyDescent="0.2">
      <c r="A5" s="113" t="s">
        <v>146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21" x14ac:dyDescent="0.2">
      <c r="A6" s="105"/>
      <c r="C6" s="111" t="s">
        <v>99</v>
      </c>
      <c r="D6" s="111"/>
      <c r="E6" s="111"/>
      <c r="F6" s="111"/>
      <c r="G6" s="111"/>
      <c r="H6" s="111"/>
      <c r="I6" s="111"/>
      <c r="K6" s="111" t="s">
        <v>100</v>
      </c>
      <c r="L6" s="111"/>
      <c r="M6" s="111"/>
      <c r="N6" s="111"/>
      <c r="O6" s="111"/>
      <c r="P6" s="111"/>
      <c r="Q6" s="111"/>
      <c r="R6" s="111"/>
    </row>
    <row r="7" spans="1:18" ht="52.5" customHeight="1" x14ac:dyDescent="0.2">
      <c r="A7" s="105"/>
      <c r="C7" s="9" t="s">
        <v>12</v>
      </c>
      <c r="D7" s="3"/>
      <c r="E7" s="9" t="s">
        <v>14</v>
      </c>
      <c r="F7" s="3"/>
      <c r="G7" s="9" t="s">
        <v>144</v>
      </c>
      <c r="H7" s="3"/>
      <c r="I7" s="65" t="s">
        <v>147</v>
      </c>
      <c r="K7" s="9" t="s">
        <v>12</v>
      </c>
      <c r="L7" s="3"/>
      <c r="M7" s="9" t="s">
        <v>14</v>
      </c>
      <c r="N7" s="3"/>
      <c r="O7" s="9" t="s">
        <v>144</v>
      </c>
      <c r="P7" s="3"/>
      <c r="Q7" s="124" t="s">
        <v>147</v>
      </c>
      <c r="R7" s="124"/>
    </row>
    <row r="8" spans="1:18" ht="18.75" x14ac:dyDescent="0.2">
      <c r="A8" s="40" t="s">
        <v>35</v>
      </c>
      <c r="C8" s="56">
        <v>900000</v>
      </c>
      <c r="D8" s="55"/>
      <c r="E8" s="54">
        <v>4341082023</v>
      </c>
      <c r="F8" s="55"/>
      <c r="G8" s="54">
        <v>4341082023</v>
      </c>
      <c r="H8" s="55"/>
      <c r="I8" s="63">
        <f>E8-G8</f>
        <v>0</v>
      </c>
      <c r="J8" s="55"/>
      <c r="K8" s="56">
        <v>900000</v>
      </c>
      <c r="L8" s="55"/>
      <c r="M8" s="54">
        <v>4341082023</v>
      </c>
      <c r="N8" s="55"/>
      <c r="O8" s="54">
        <v>4965319080</v>
      </c>
      <c r="P8" s="55"/>
      <c r="Q8" s="123">
        <f>M8-O8</f>
        <v>-624237057</v>
      </c>
      <c r="R8" s="123"/>
    </row>
    <row r="9" spans="1:18" ht="18.75" x14ac:dyDescent="0.2">
      <c r="A9" s="6" t="s">
        <v>53</v>
      </c>
      <c r="C9" s="58">
        <v>600000</v>
      </c>
      <c r="D9" s="55"/>
      <c r="E9" s="57">
        <v>9257879100</v>
      </c>
      <c r="F9" s="55"/>
      <c r="G9" s="57">
        <v>9257879100</v>
      </c>
      <c r="H9" s="55"/>
      <c r="I9" s="63">
        <f t="shared" ref="I9:I65" si="0">E9-G9</f>
        <v>0</v>
      </c>
      <c r="J9" s="55"/>
      <c r="K9" s="58">
        <v>600000</v>
      </c>
      <c r="L9" s="55"/>
      <c r="M9" s="57">
        <v>9257879100</v>
      </c>
      <c r="N9" s="55"/>
      <c r="O9" s="57">
        <v>11811982075</v>
      </c>
      <c r="P9" s="55"/>
      <c r="Q9" s="123">
        <f t="shared" ref="Q9:Q65" si="1">M9-O9</f>
        <v>-2554102975</v>
      </c>
      <c r="R9" s="123"/>
    </row>
    <row r="10" spans="1:18" ht="18.75" x14ac:dyDescent="0.2">
      <c r="A10" s="6" t="s">
        <v>22</v>
      </c>
      <c r="C10" s="58">
        <v>28438802</v>
      </c>
      <c r="D10" s="55"/>
      <c r="E10" s="57">
        <v>24522284982</v>
      </c>
      <c r="F10" s="55"/>
      <c r="G10" s="57">
        <v>24522284982</v>
      </c>
      <c r="H10" s="55"/>
      <c r="I10" s="63">
        <f t="shared" si="0"/>
        <v>0</v>
      </c>
      <c r="J10" s="55"/>
      <c r="K10" s="58">
        <v>28438802</v>
      </c>
      <c r="L10" s="55"/>
      <c r="M10" s="57">
        <v>24522284982</v>
      </c>
      <c r="N10" s="55"/>
      <c r="O10" s="57">
        <v>29311655846</v>
      </c>
      <c r="P10" s="55"/>
      <c r="Q10" s="123">
        <f t="shared" si="1"/>
        <v>-4789370864</v>
      </c>
      <c r="R10" s="123"/>
    </row>
    <row r="11" spans="1:18" ht="18.75" x14ac:dyDescent="0.2">
      <c r="A11" s="6" t="s">
        <v>65</v>
      </c>
      <c r="C11" s="58">
        <v>350000</v>
      </c>
      <c r="D11" s="55"/>
      <c r="E11" s="57">
        <v>1629505794</v>
      </c>
      <c r="F11" s="55"/>
      <c r="G11" s="57">
        <v>1837187905</v>
      </c>
      <c r="H11" s="55"/>
      <c r="I11" s="66">
        <f t="shared" si="0"/>
        <v>-207682111</v>
      </c>
      <c r="J11" s="55"/>
      <c r="K11" s="58">
        <v>350000</v>
      </c>
      <c r="L11" s="55"/>
      <c r="M11" s="57">
        <v>1629505794</v>
      </c>
      <c r="N11" s="55"/>
      <c r="O11" s="57">
        <v>2097658780</v>
      </c>
      <c r="P11" s="55"/>
      <c r="Q11" s="123">
        <f t="shared" si="1"/>
        <v>-468152986</v>
      </c>
      <c r="R11" s="123"/>
    </row>
    <row r="12" spans="1:18" ht="18.75" x14ac:dyDescent="0.2">
      <c r="A12" s="6" t="s">
        <v>72</v>
      </c>
      <c r="C12" s="58">
        <v>13400000</v>
      </c>
      <c r="D12" s="55"/>
      <c r="E12" s="57">
        <v>16141851452</v>
      </c>
      <c r="F12" s="55"/>
      <c r="G12" s="57">
        <v>16141851452</v>
      </c>
      <c r="H12" s="55"/>
      <c r="I12" s="63">
        <f t="shared" si="0"/>
        <v>0</v>
      </c>
      <c r="J12" s="55"/>
      <c r="K12" s="58">
        <v>13400000</v>
      </c>
      <c r="L12" s="55"/>
      <c r="M12" s="57">
        <v>16141851452</v>
      </c>
      <c r="N12" s="55"/>
      <c r="O12" s="57">
        <v>22072053974</v>
      </c>
      <c r="P12" s="55"/>
      <c r="Q12" s="123">
        <f t="shared" si="1"/>
        <v>-5930202522</v>
      </c>
      <c r="R12" s="123"/>
    </row>
    <row r="13" spans="1:18" ht="18.75" x14ac:dyDescent="0.2">
      <c r="A13" s="6" t="s">
        <v>64</v>
      </c>
      <c r="C13" s="58">
        <v>2000000</v>
      </c>
      <c r="D13" s="55"/>
      <c r="E13" s="57">
        <v>27168352600</v>
      </c>
      <c r="F13" s="55"/>
      <c r="G13" s="57">
        <v>27168352600</v>
      </c>
      <c r="H13" s="55"/>
      <c r="I13" s="63">
        <f t="shared" si="0"/>
        <v>0</v>
      </c>
      <c r="J13" s="55"/>
      <c r="K13" s="58">
        <v>2000000</v>
      </c>
      <c r="L13" s="55"/>
      <c r="M13" s="57">
        <v>27168352600</v>
      </c>
      <c r="N13" s="55"/>
      <c r="O13" s="57">
        <v>23241862600</v>
      </c>
      <c r="P13" s="55"/>
      <c r="Q13" s="123">
        <f t="shared" si="1"/>
        <v>3926490000</v>
      </c>
      <c r="R13" s="123"/>
    </row>
    <row r="14" spans="1:18" ht="18.75" x14ac:dyDescent="0.2">
      <c r="A14" s="6" t="s">
        <v>68</v>
      </c>
      <c r="C14" s="58">
        <v>600000</v>
      </c>
      <c r="D14" s="55"/>
      <c r="E14" s="57">
        <v>7287230880</v>
      </c>
      <c r="F14" s="55"/>
      <c r="G14" s="57">
        <v>7287230880</v>
      </c>
      <c r="H14" s="55"/>
      <c r="I14" s="63">
        <f t="shared" si="0"/>
        <v>0</v>
      </c>
      <c r="J14" s="55"/>
      <c r="K14" s="58">
        <v>600000</v>
      </c>
      <c r="L14" s="55"/>
      <c r="M14" s="57">
        <v>7287230880</v>
      </c>
      <c r="N14" s="55"/>
      <c r="O14" s="57">
        <v>10064741192</v>
      </c>
      <c r="P14" s="55"/>
      <c r="Q14" s="123">
        <f t="shared" si="1"/>
        <v>-2777510312</v>
      </c>
      <c r="R14" s="123"/>
    </row>
    <row r="15" spans="1:18" ht="18.75" x14ac:dyDescent="0.2">
      <c r="A15" s="6" t="s">
        <v>36</v>
      </c>
      <c r="C15" s="58">
        <v>800000</v>
      </c>
      <c r="D15" s="55"/>
      <c r="E15" s="57">
        <v>15026936880</v>
      </c>
      <c r="F15" s="55"/>
      <c r="G15" s="57">
        <v>15026936880</v>
      </c>
      <c r="H15" s="55"/>
      <c r="I15" s="63">
        <f t="shared" si="0"/>
        <v>0</v>
      </c>
      <c r="J15" s="55"/>
      <c r="K15" s="58">
        <v>800000</v>
      </c>
      <c r="L15" s="55"/>
      <c r="M15" s="57">
        <v>15026936880</v>
      </c>
      <c r="N15" s="55"/>
      <c r="O15" s="57">
        <v>19082701183</v>
      </c>
      <c r="P15" s="55"/>
      <c r="Q15" s="123">
        <f t="shared" si="1"/>
        <v>-4055764303</v>
      </c>
      <c r="R15" s="123"/>
    </row>
    <row r="16" spans="1:18" ht="18.75" x14ac:dyDescent="0.2">
      <c r="A16" s="6" t="s">
        <v>43</v>
      </c>
      <c r="C16" s="58">
        <v>1200000</v>
      </c>
      <c r="D16" s="55"/>
      <c r="E16" s="57">
        <v>40937091120</v>
      </c>
      <c r="F16" s="55"/>
      <c r="G16" s="57">
        <v>40937091120</v>
      </c>
      <c r="H16" s="55"/>
      <c r="I16" s="63">
        <f t="shared" si="0"/>
        <v>0</v>
      </c>
      <c r="J16" s="55"/>
      <c r="K16" s="58">
        <v>1200000</v>
      </c>
      <c r="L16" s="55"/>
      <c r="M16" s="57">
        <v>40937091120</v>
      </c>
      <c r="N16" s="55"/>
      <c r="O16" s="57">
        <v>45711894360</v>
      </c>
      <c r="P16" s="55"/>
      <c r="Q16" s="123">
        <f t="shared" si="1"/>
        <v>-4774803240</v>
      </c>
      <c r="R16" s="123"/>
    </row>
    <row r="17" spans="1:18" ht="18.75" x14ac:dyDescent="0.2">
      <c r="A17" s="6" t="s">
        <v>71</v>
      </c>
      <c r="C17" s="58">
        <v>1228499</v>
      </c>
      <c r="D17" s="55"/>
      <c r="E17" s="57">
        <v>9154710297</v>
      </c>
      <c r="F17" s="55"/>
      <c r="G17" s="57">
        <v>9154710297</v>
      </c>
      <c r="H17" s="55"/>
      <c r="I17" s="63">
        <f t="shared" si="0"/>
        <v>0</v>
      </c>
      <c r="J17" s="55"/>
      <c r="K17" s="58">
        <v>1228499</v>
      </c>
      <c r="L17" s="55"/>
      <c r="M17" s="57">
        <v>9154710297</v>
      </c>
      <c r="N17" s="55"/>
      <c r="O17" s="57">
        <v>12567917879</v>
      </c>
      <c r="P17" s="55"/>
      <c r="Q17" s="123">
        <f t="shared" si="1"/>
        <v>-3413207582</v>
      </c>
      <c r="R17" s="123"/>
    </row>
    <row r="18" spans="1:18" ht="18.75" x14ac:dyDescent="0.2">
      <c r="A18" s="6" t="s">
        <v>59</v>
      </c>
      <c r="C18" s="58">
        <v>3280000</v>
      </c>
      <c r="D18" s="55"/>
      <c r="E18" s="57">
        <v>41919835328</v>
      </c>
      <c r="F18" s="55"/>
      <c r="G18" s="57">
        <v>41919835328</v>
      </c>
      <c r="H18" s="55"/>
      <c r="I18" s="63">
        <f t="shared" si="0"/>
        <v>0</v>
      </c>
      <c r="J18" s="55"/>
      <c r="K18" s="58">
        <v>3280000</v>
      </c>
      <c r="L18" s="55"/>
      <c r="M18" s="57">
        <v>41919835328</v>
      </c>
      <c r="N18" s="55"/>
      <c r="O18" s="57">
        <v>32155898528</v>
      </c>
      <c r="P18" s="55"/>
      <c r="Q18" s="123">
        <f t="shared" si="1"/>
        <v>9763936800</v>
      </c>
      <c r="R18" s="123"/>
    </row>
    <row r="19" spans="1:18" ht="18.75" x14ac:dyDescent="0.2">
      <c r="A19" s="6" t="s">
        <v>60</v>
      </c>
      <c r="C19" s="58">
        <v>375000</v>
      </c>
      <c r="D19" s="55"/>
      <c r="E19" s="57">
        <v>3639150225</v>
      </c>
      <c r="F19" s="55"/>
      <c r="G19" s="57">
        <v>3639150225</v>
      </c>
      <c r="H19" s="55"/>
      <c r="I19" s="63">
        <f t="shared" si="0"/>
        <v>0</v>
      </c>
      <c r="J19" s="55"/>
      <c r="K19" s="58">
        <v>375000</v>
      </c>
      <c r="L19" s="55"/>
      <c r="M19" s="57">
        <v>3639150225</v>
      </c>
      <c r="N19" s="55"/>
      <c r="O19" s="57">
        <v>3168785864</v>
      </c>
      <c r="P19" s="55"/>
      <c r="Q19" s="123">
        <f t="shared" si="1"/>
        <v>470364361</v>
      </c>
      <c r="R19" s="123"/>
    </row>
    <row r="20" spans="1:18" ht="18.75" x14ac:dyDescent="0.2">
      <c r="A20" s="6" t="s">
        <v>69</v>
      </c>
      <c r="C20" s="58">
        <v>257500</v>
      </c>
      <c r="D20" s="55"/>
      <c r="E20" s="57">
        <v>4003834256</v>
      </c>
      <c r="F20" s="55"/>
      <c r="G20" s="57">
        <v>4003834256</v>
      </c>
      <c r="H20" s="55"/>
      <c r="I20" s="63">
        <f t="shared" si="0"/>
        <v>0</v>
      </c>
      <c r="J20" s="55"/>
      <c r="K20" s="58">
        <v>257500</v>
      </c>
      <c r="L20" s="55"/>
      <c r="M20" s="57">
        <v>4003834256</v>
      </c>
      <c r="N20" s="55"/>
      <c r="O20" s="57">
        <v>5176623060</v>
      </c>
      <c r="P20" s="55"/>
      <c r="Q20" s="123">
        <f t="shared" si="1"/>
        <v>-1172788804</v>
      </c>
      <c r="R20" s="123"/>
    </row>
    <row r="21" spans="1:18" ht="18.75" x14ac:dyDescent="0.2">
      <c r="A21" s="6" t="s">
        <v>52</v>
      </c>
      <c r="C21" s="58">
        <v>220000</v>
      </c>
      <c r="D21" s="55"/>
      <c r="E21" s="57">
        <v>7668857922</v>
      </c>
      <c r="F21" s="55"/>
      <c r="G21" s="57">
        <v>7668857922</v>
      </c>
      <c r="H21" s="55"/>
      <c r="I21" s="63">
        <f t="shared" si="0"/>
        <v>0</v>
      </c>
      <c r="J21" s="55"/>
      <c r="K21" s="58">
        <v>220000</v>
      </c>
      <c r="L21" s="55"/>
      <c r="M21" s="57">
        <v>7668857922</v>
      </c>
      <c r="N21" s="55"/>
      <c r="O21" s="57">
        <v>9705787505</v>
      </c>
      <c r="P21" s="55"/>
      <c r="Q21" s="123">
        <f t="shared" si="1"/>
        <v>-2036929583</v>
      </c>
      <c r="R21" s="123"/>
    </row>
    <row r="22" spans="1:18" ht="18.75" x14ac:dyDescent="0.2">
      <c r="A22" s="6" t="s">
        <v>56</v>
      </c>
      <c r="C22" s="58">
        <v>1206000</v>
      </c>
      <c r="D22" s="55"/>
      <c r="E22" s="57">
        <v>22796708661</v>
      </c>
      <c r="F22" s="55"/>
      <c r="G22" s="57">
        <v>22796708661</v>
      </c>
      <c r="H22" s="55"/>
      <c r="I22" s="63">
        <f t="shared" si="0"/>
        <v>0</v>
      </c>
      <c r="J22" s="55"/>
      <c r="K22" s="58">
        <v>1206000</v>
      </c>
      <c r="L22" s="55"/>
      <c r="M22" s="57">
        <v>22796708661</v>
      </c>
      <c r="N22" s="55"/>
      <c r="O22" s="57">
        <v>24998595481</v>
      </c>
      <c r="P22" s="55"/>
      <c r="Q22" s="123">
        <f t="shared" si="1"/>
        <v>-2201886820</v>
      </c>
      <c r="R22" s="123"/>
    </row>
    <row r="23" spans="1:18" ht="18.75" x14ac:dyDescent="0.2">
      <c r="A23" s="6" t="s">
        <v>33</v>
      </c>
      <c r="C23" s="58">
        <v>10000000</v>
      </c>
      <c r="D23" s="55"/>
      <c r="E23" s="57">
        <v>15211499100</v>
      </c>
      <c r="F23" s="55"/>
      <c r="G23" s="57">
        <v>15211499100</v>
      </c>
      <c r="H23" s="55"/>
      <c r="I23" s="63">
        <f t="shared" si="0"/>
        <v>0</v>
      </c>
      <c r="J23" s="55"/>
      <c r="K23" s="58">
        <v>10000000</v>
      </c>
      <c r="L23" s="55"/>
      <c r="M23" s="57">
        <v>15211499100</v>
      </c>
      <c r="N23" s="55"/>
      <c r="O23" s="57">
        <v>18237922600</v>
      </c>
      <c r="P23" s="55"/>
      <c r="Q23" s="123">
        <f t="shared" si="1"/>
        <v>-3026423500</v>
      </c>
      <c r="R23" s="123"/>
    </row>
    <row r="24" spans="1:18" ht="18.75" x14ac:dyDescent="0.2">
      <c r="A24" s="6" t="s">
        <v>74</v>
      </c>
      <c r="C24" s="58">
        <v>2500000</v>
      </c>
      <c r="D24" s="55"/>
      <c r="E24" s="57">
        <v>17960087000</v>
      </c>
      <c r="F24" s="55"/>
      <c r="G24" s="57">
        <v>17960087000</v>
      </c>
      <c r="H24" s="55"/>
      <c r="I24" s="63">
        <f t="shared" si="0"/>
        <v>0</v>
      </c>
      <c r="J24" s="55"/>
      <c r="K24" s="58">
        <v>2500000</v>
      </c>
      <c r="L24" s="55"/>
      <c r="M24" s="57">
        <v>17960087000</v>
      </c>
      <c r="N24" s="55"/>
      <c r="O24" s="57">
        <v>18381801814</v>
      </c>
      <c r="P24" s="55"/>
      <c r="Q24" s="123">
        <f t="shared" si="1"/>
        <v>-421714814</v>
      </c>
      <c r="R24" s="123"/>
    </row>
    <row r="25" spans="1:18" ht="18.75" x14ac:dyDescent="0.2">
      <c r="A25" s="6" t="s">
        <v>27</v>
      </c>
      <c r="C25" s="58">
        <v>3000000</v>
      </c>
      <c r="D25" s="55"/>
      <c r="E25" s="57">
        <v>18247845300</v>
      </c>
      <c r="F25" s="55"/>
      <c r="G25" s="57">
        <v>18247845300</v>
      </c>
      <c r="H25" s="55"/>
      <c r="I25" s="63">
        <f t="shared" si="0"/>
        <v>0</v>
      </c>
      <c r="J25" s="55"/>
      <c r="K25" s="58">
        <v>3000000</v>
      </c>
      <c r="L25" s="55"/>
      <c r="M25" s="57">
        <v>18247845300</v>
      </c>
      <c r="N25" s="55"/>
      <c r="O25" s="57">
        <v>19594483430</v>
      </c>
      <c r="P25" s="55"/>
      <c r="Q25" s="123">
        <f t="shared" si="1"/>
        <v>-1346638130</v>
      </c>
      <c r="R25" s="123"/>
    </row>
    <row r="26" spans="1:18" ht="18.75" x14ac:dyDescent="0.2">
      <c r="A26" s="6" t="s">
        <v>37</v>
      </c>
      <c r="C26" s="58">
        <v>670438</v>
      </c>
      <c r="D26" s="55"/>
      <c r="E26" s="57">
        <v>3532506780</v>
      </c>
      <c r="F26" s="55"/>
      <c r="G26" s="57">
        <v>3532506780</v>
      </c>
      <c r="H26" s="55"/>
      <c r="I26" s="63">
        <f t="shared" si="0"/>
        <v>0</v>
      </c>
      <c r="J26" s="55"/>
      <c r="K26" s="58">
        <v>670438</v>
      </c>
      <c r="L26" s="55"/>
      <c r="M26" s="57">
        <v>3532506780</v>
      </c>
      <c r="N26" s="55"/>
      <c r="O26" s="57">
        <v>4922890805</v>
      </c>
      <c r="P26" s="55"/>
      <c r="Q26" s="123">
        <f t="shared" si="1"/>
        <v>-1390384025</v>
      </c>
      <c r="R26" s="123"/>
    </row>
    <row r="27" spans="1:18" ht="18.75" x14ac:dyDescent="0.2">
      <c r="A27" s="6" t="s">
        <v>20</v>
      </c>
      <c r="C27" s="58">
        <v>1600000</v>
      </c>
      <c r="D27" s="55"/>
      <c r="E27" s="57">
        <v>22623756000</v>
      </c>
      <c r="F27" s="55"/>
      <c r="G27" s="57">
        <v>22623756000</v>
      </c>
      <c r="H27" s="55"/>
      <c r="I27" s="63">
        <f t="shared" si="0"/>
        <v>0</v>
      </c>
      <c r="J27" s="55"/>
      <c r="K27" s="58">
        <v>1600000</v>
      </c>
      <c r="L27" s="55"/>
      <c r="M27" s="57">
        <v>22623756000</v>
      </c>
      <c r="N27" s="55"/>
      <c r="O27" s="57">
        <v>27799436334</v>
      </c>
      <c r="P27" s="55"/>
      <c r="Q27" s="123">
        <f t="shared" si="1"/>
        <v>-5175680334</v>
      </c>
      <c r="R27" s="123"/>
    </row>
    <row r="28" spans="1:18" ht="18.75" x14ac:dyDescent="0.2">
      <c r="A28" s="6" t="s">
        <v>61</v>
      </c>
      <c r="C28" s="58">
        <v>400000</v>
      </c>
      <c r="D28" s="55"/>
      <c r="E28" s="57">
        <v>1144682672</v>
      </c>
      <c r="F28" s="55"/>
      <c r="G28" s="57">
        <v>1144682672</v>
      </c>
      <c r="H28" s="55"/>
      <c r="I28" s="63">
        <f t="shared" si="0"/>
        <v>0</v>
      </c>
      <c r="J28" s="55"/>
      <c r="K28" s="58">
        <v>400000</v>
      </c>
      <c r="L28" s="55"/>
      <c r="M28" s="57">
        <v>1144682672</v>
      </c>
      <c r="N28" s="55"/>
      <c r="O28" s="57">
        <v>1183544573</v>
      </c>
      <c r="P28" s="55"/>
      <c r="Q28" s="123">
        <f t="shared" si="1"/>
        <v>-38861901</v>
      </c>
      <c r="R28" s="123"/>
    </row>
    <row r="29" spans="1:18" ht="18.75" x14ac:dyDescent="0.2">
      <c r="A29" s="6" t="s">
        <v>32</v>
      </c>
      <c r="C29" s="58">
        <v>250000</v>
      </c>
      <c r="D29" s="55"/>
      <c r="E29" s="57">
        <v>26406785375</v>
      </c>
      <c r="F29" s="55"/>
      <c r="G29" s="57">
        <v>26406785375</v>
      </c>
      <c r="H29" s="55"/>
      <c r="I29" s="63">
        <f t="shared" si="0"/>
        <v>0</v>
      </c>
      <c r="J29" s="55"/>
      <c r="K29" s="58">
        <v>250000</v>
      </c>
      <c r="L29" s="55"/>
      <c r="M29" s="57">
        <v>26406785375</v>
      </c>
      <c r="N29" s="55"/>
      <c r="O29" s="57">
        <v>24831556750</v>
      </c>
      <c r="P29" s="55"/>
      <c r="Q29" s="123">
        <f t="shared" si="1"/>
        <v>1575228625</v>
      </c>
      <c r="R29" s="123"/>
    </row>
    <row r="30" spans="1:18" ht="18.75" x14ac:dyDescent="0.2">
      <c r="A30" s="6" t="s">
        <v>44</v>
      </c>
      <c r="C30" s="58">
        <v>600000</v>
      </c>
      <c r="D30" s="55"/>
      <c r="E30" s="57">
        <v>10079478660</v>
      </c>
      <c r="F30" s="55"/>
      <c r="G30" s="57">
        <v>10079478660</v>
      </c>
      <c r="H30" s="55"/>
      <c r="I30" s="63">
        <f t="shared" si="0"/>
        <v>0</v>
      </c>
      <c r="J30" s="55"/>
      <c r="K30" s="58">
        <v>600000</v>
      </c>
      <c r="L30" s="55"/>
      <c r="M30" s="57">
        <v>10079478660</v>
      </c>
      <c r="N30" s="55"/>
      <c r="O30" s="57">
        <v>12633581640</v>
      </c>
      <c r="P30" s="55"/>
      <c r="Q30" s="123">
        <f t="shared" si="1"/>
        <v>-2554102980</v>
      </c>
      <c r="R30" s="123"/>
    </row>
    <row r="31" spans="1:18" ht="18.75" x14ac:dyDescent="0.2">
      <c r="A31" s="6" t="s">
        <v>31</v>
      </c>
      <c r="C31" s="58">
        <v>100000</v>
      </c>
      <c r="D31" s="55"/>
      <c r="E31" s="57">
        <v>3919466500</v>
      </c>
      <c r="F31" s="55"/>
      <c r="G31" s="57">
        <v>3919466500</v>
      </c>
      <c r="H31" s="55"/>
      <c r="I31" s="63">
        <f t="shared" si="0"/>
        <v>0</v>
      </c>
      <c r="J31" s="55"/>
      <c r="K31" s="58">
        <v>100000</v>
      </c>
      <c r="L31" s="55"/>
      <c r="M31" s="57">
        <v>3919466500</v>
      </c>
      <c r="N31" s="55"/>
      <c r="O31" s="57">
        <v>4127843200</v>
      </c>
      <c r="P31" s="55"/>
      <c r="Q31" s="123">
        <f t="shared" si="1"/>
        <v>-208376700</v>
      </c>
      <c r="R31" s="123"/>
    </row>
    <row r="32" spans="1:18" ht="18.75" x14ac:dyDescent="0.2">
      <c r="A32" s="6" t="s">
        <v>29</v>
      </c>
      <c r="C32" s="58">
        <v>4000000</v>
      </c>
      <c r="D32" s="55"/>
      <c r="E32" s="57">
        <v>10891155520</v>
      </c>
      <c r="F32" s="55"/>
      <c r="G32" s="57">
        <v>10891155520</v>
      </c>
      <c r="H32" s="55"/>
      <c r="I32" s="63">
        <f t="shared" si="0"/>
        <v>0</v>
      </c>
      <c r="J32" s="55"/>
      <c r="K32" s="58">
        <v>4000000</v>
      </c>
      <c r="L32" s="55"/>
      <c r="M32" s="57">
        <v>10891155520</v>
      </c>
      <c r="N32" s="55"/>
      <c r="O32" s="57">
        <v>12720901400</v>
      </c>
      <c r="P32" s="55"/>
      <c r="Q32" s="123">
        <f t="shared" si="1"/>
        <v>-1829745880</v>
      </c>
      <c r="R32" s="123"/>
    </row>
    <row r="33" spans="1:18" ht="18.75" x14ac:dyDescent="0.2">
      <c r="A33" s="6" t="s">
        <v>49</v>
      </c>
      <c r="C33" s="58">
        <v>4710000</v>
      </c>
      <c r="D33" s="55"/>
      <c r="E33" s="57">
        <v>51175829115</v>
      </c>
      <c r="F33" s="55"/>
      <c r="G33" s="57">
        <v>51175829115</v>
      </c>
      <c r="H33" s="55"/>
      <c r="I33" s="63">
        <f t="shared" si="0"/>
        <v>0</v>
      </c>
      <c r="J33" s="55"/>
      <c r="K33" s="58">
        <v>4710000</v>
      </c>
      <c r="L33" s="55"/>
      <c r="M33" s="57">
        <v>51175829115</v>
      </c>
      <c r="N33" s="55"/>
      <c r="O33" s="57">
        <v>62485921034</v>
      </c>
      <c r="P33" s="55"/>
      <c r="Q33" s="123">
        <f t="shared" si="1"/>
        <v>-11310091919</v>
      </c>
      <c r="R33" s="123"/>
    </row>
    <row r="34" spans="1:18" ht="18.75" x14ac:dyDescent="0.2">
      <c r="A34" s="6" t="s">
        <v>67</v>
      </c>
      <c r="C34" s="58">
        <v>100000</v>
      </c>
      <c r="D34" s="55"/>
      <c r="E34" s="57">
        <v>1986524540</v>
      </c>
      <c r="F34" s="55"/>
      <c r="G34" s="57">
        <v>1986524540</v>
      </c>
      <c r="H34" s="55"/>
      <c r="I34" s="63">
        <f t="shared" si="0"/>
        <v>0</v>
      </c>
      <c r="J34" s="55"/>
      <c r="K34" s="58">
        <v>100000</v>
      </c>
      <c r="L34" s="55"/>
      <c r="M34" s="57">
        <v>1986524540</v>
      </c>
      <c r="N34" s="55"/>
      <c r="O34" s="57">
        <v>2149711609</v>
      </c>
      <c r="P34" s="55"/>
      <c r="Q34" s="123">
        <f t="shared" si="1"/>
        <v>-163187069</v>
      </c>
      <c r="R34" s="123"/>
    </row>
    <row r="35" spans="1:18" ht="18.75" x14ac:dyDescent="0.2">
      <c r="A35" s="6" t="s">
        <v>73</v>
      </c>
      <c r="C35" s="58">
        <v>360000</v>
      </c>
      <c r="D35" s="55"/>
      <c r="E35" s="57">
        <v>3522161592</v>
      </c>
      <c r="F35" s="55"/>
      <c r="G35" s="57">
        <v>3879378792</v>
      </c>
      <c r="H35" s="55"/>
      <c r="I35" s="66">
        <f t="shared" si="0"/>
        <v>-357217200</v>
      </c>
      <c r="J35" s="55"/>
      <c r="K35" s="58">
        <v>360000</v>
      </c>
      <c r="L35" s="55"/>
      <c r="M35" s="57">
        <v>3522161592</v>
      </c>
      <c r="N35" s="55"/>
      <c r="O35" s="57">
        <v>4543802784</v>
      </c>
      <c r="P35" s="55"/>
      <c r="Q35" s="123">
        <f t="shared" si="1"/>
        <v>-1021641192</v>
      </c>
      <c r="R35" s="123"/>
    </row>
    <row r="36" spans="1:18" ht="18.75" x14ac:dyDescent="0.2">
      <c r="A36" s="6" t="s">
        <v>51</v>
      </c>
      <c r="C36" s="58">
        <v>1744082</v>
      </c>
      <c r="D36" s="55"/>
      <c r="E36" s="57">
        <v>16665680370</v>
      </c>
      <c r="F36" s="55"/>
      <c r="G36" s="57">
        <v>16665680370</v>
      </c>
      <c r="H36" s="55"/>
      <c r="I36" s="63">
        <f t="shared" si="0"/>
        <v>0</v>
      </c>
      <c r="J36" s="55"/>
      <c r="K36" s="58">
        <v>1744082</v>
      </c>
      <c r="L36" s="55"/>
      <c r="M36" s="57">
        <v>16665680370</v>
      </c>
      <c r="N36" s="55"/>
      <c r="O36" s="57">
        <v>19659618796</v>
      </c>
      <c r="P36" s="55"/>
      <c r="Q36" s="123">
        <f t="shared" si="1"/>
        <v>-2993938426</v>
      </c>
      <c r="R36" s="123"/>
    </row>
    <row r="37" spans="1:18" ht="18.75" x14ac:dyDescent="0.2">
      <c r="A37" s="6" t="s">
        <v>66</v>
      </c>
      <c r="C37" s="58">
        <v>3000000</v>
      </c>
      <c r="D37" s="55"/>
      <c r="E37" s="57">
        <v>23814480000</v>
      </c>
      <c r="F37" s="55"/>
      <c r="G37" s="57">
        <v>23814480000</v>
      </c>
      <c r="H37" s="55"/>
      <c r="I37" s="63">
        <f t="shared" si="0"/>
        <v>0</v>
      </c>
      <c r="J37" s="55"/>
      <c r="K37" s="58">
        <v>3000000</v>
      </c>
      <c r="L37" s="55"/>
      <c r="M37" s="57">
        <v>23814480000</v>
      </c>
      <c r="N37" s="55"/>
      <c r="O37" s="57">
        <v>26255464200</v>
      </c>
      <c r="P37" s="55"/>
      <c r="Q37" s="123">
        <f t="shared" si="1"/>
        <v>-2440984200</v>
      </c>
      <c r="R37" s="123"/>
    </row>
    <row r="38" spans="1:18" ht="18.75" x14ac:dyDescent="0.2">
      <c r="A38" s="6" t="s">
        <v>70</v>
      </c>
      <c r="C38" s="58">
        <v>447253</v>
      </c>
      <c r="D38" s="55"/>
      <c r="E38" s="57">
        <v>5458687532</v>
      </c>
      <c r="F38" s="55"/>
      <c r="G38" s="57">
        <v>5458687532</v>
      </c>
      <c r="H38" s="55"/>
      <c r="I38" s="63">
        <f t="shared" si="0"/>
        <v>0</v>
      </c>
      <c r="J38" s="55"/>
      <c r="K38" s="58">
        <v>447253</v>
      </c>
      <c r="L38" s="55"/>
      <c r="M38" s="57">
        <v>5458687532</v>
      </c>
      <c r="N38" s="55"/>
      <c r="O38" s="57">
        <v>6701315588</v>
      </c>
      <c r="P38" s="55"/>
      <c r="Q38" s="123">
        <f t="shared" si="1"/>
        <v>-1242628056</v>
      </c>
      <c r="R38" s="123"/>
    </row>
    <row r="39" spans="1:18" ht="18.75" x14ac:dyDescent="0.2">
      <c r="A39" s="6" t="s">
        <v>50</v>
      </c>
      <c r="C39" s="58">
        <v>100000</v>
      </c>
      <c r="D39" s="55"/>
      <c r="E39" s="57">
        <v>12528401020</v>
      </c>
      <c r="F39" s="55"/>
      <c r="G39" s="57">
        <v>12528401020</v>
      </c>
      <c r="H39" s="55"/>
      <c r="I39" s="63">
        <f t="shared" si="0"/>
        <v>0</v>
      </c>
      <c r="J39" s="55"/>
      <c r="K39" s="58">
        <v>100000</v>
      </c>
      <c r="L39" s="55"/>
      <c r="M39" s="57">
        <v>12528401020</v>
      </c>
      <c r="N39" s="55"/>
      <c r="O39" s="57">
        <v>13741947243</v>
      </c>
      <c r="P39" s="55"/>
      <c r="Q39" s="123">
        <f t="shared" si="1"/>
        <v>-1213546223</v>
      </c>
      <c r="R39" s="123"/>
    </row>
    <row r="40" spans="1:18" ht="18.75" x14ac:dyDescent="0.2">
      <c r="A40" s="6" t="s">
        <v>55</v>
      </c>
      <c r="C40" s="58">
        <v>3750000</v>
      </c>
      <c r="D40" s="55"/>
      <c r="E40" s="57">
        <v>13243083487</v>
      </c>
      <c r="F40" s="55"/>
      <c r="G40" s="57">
        <v>13243083487</v>
      </c>
      <c r="H40" s="55"/>
      <c r="I40" s="63">
        <f t="shared" si="0"/>
        <v>0</v>
      </c>
      <c r="J40" s="55"/>
      <c r="K40" s="58">
        <v>3750000</v>
      </c>
      <c r="L40" s="55"/>
      <c r="M40" s="57">
        <v>13243083487</v>
      </c>
      <c r="N40" s="55"/>
      <c r="O40" s="57">
        <v>15870118312</v>
      </c>
      <c r="P40" s="55"/>
      <c r="Q40" s="123">
        <f t="shared" si="1"/>
        <v>-2627034825</v>
      </c>
      <c r="R40" s="123"/>
    </row>
    <row r="41" spans="1:18" ht="18.75" x14ac:dyDescent="0.2">
      <c r="A41" s="6" t="s">
        <v>48</v>
      </c>
      <c r="C41" s="58">
        <v>4580</v>
      </c>
      <c r="D41" s="55"/>
      <c r="E41" s="57">
        <v>155425203</v>
      </c>
      <c r="F41" s="55"/>
      <c r="G41" s="57">
        <v>155425203</v>
      </c>
      <c r="H41" s="55"/>
      <c r="I41" s="63">
        <f t="shared" si="0"/>
        <v>0</v>
      </c>
      <c r="J41" s="55"/>
      <c r="K41" s="58">
        <v>4580</v>
      </c>
      <c r="L41" s="55"/>
      <c r="M41" s="57">
        <v>155425203</v>
      </c>
      <c r="N41" s="55"/>
      <c r="O41" s="57">
        <v>143154796</v>
      </c>
      <c r="P41" s="55"/>
      <c r="Q41" s="123">
        <f t="shared" si="1"/>
        <v>12270407</v>
      </c>
      <c r="R41" s="123"/>
    </row>
    <row r="42" spans="1:18" ht="18.75" x14ac:dyDescent="0.2">
      <c r="A42" s="6" t="s">
        <v>24</v>
      </c>
      <c r="C42" s="58">
        <v>426720</v>
      </c>
      <c r="D42" s="55"/>
      <c r="E42" s="57">
        <v>839644744</v>
      </c>
      <c r="F42" s="55"/>
      <c r="G42" s="57">
        <v>839644744</v>
      </c>
      <c r="H42" s="55"/>
      <c r="I42" s="63">
        <f t="shared" si="0"/>
        <v>0</v>
      </c>
      <c r="J42" s="55"/>
      <c r="K42" s="58">
        <v>426720</v>
      </c>
      <c r="L42" s="55"/>
      <c r="M42" s="57">
        <v>839644744</v>
      </c>
      <c r="N42" s="55"/>
      <c r="O42" s="57">
        <v>955662222</v>
      </c>
      <c r="P42" s="55"/>
      <c r="Q42" s="123">
        <f t="shared" si="1"/>
        <v>-116017478</v>
      </c>
      <c r="R42" s="123"/>
    </row>
    <row r="43" spans="1:18" ht="18.75" x14ac:dyDescent="0.2">
      <c r="A43" s="6" t="s">
        <v>63</v>
      </c>
      <c r="C43" s="58">
        <v>1256500</v>
      </c>
      <c r="D43" s="55"/>
      <c r="E43" s="57">
        <v>7680209490</v>
      </c>
      <c r="F43" s="55"/>
      <c r="G43" s="57">
        <v>7680209490</v>
      </c>
      <c r="H43" s="55"/>
      <c r="I43" s="63">
        <f t="shared" si="0"/>
        <v>0</v>
      </c>
      <c r="J43" s="55"/>
      <c r="K43" s="58">
        <v>1256500</v>
      </c>
      <c r="L43" s="55"/>
      <c r="M43" s="57">
        <v>7680209490</v>
      </c>
      <c r="N43" s="55"/>
      <c r="O43" s="57">
        <v>7911683326</v>
      </c>
      <c r="P43" s="55"/>
      <c r="Q43" s="123">
        <f t="shared" si="1"/>
        <v>-231473836</v>
      </c>
      <c r="R43" s="123"/>
    </row>
    <row r="44" spans="1:18" ht="18.75" x14ac:dyDescent="0.2">
      <c r="A44" s="6" t="s">
        <v>54</v>
      </c>
      <c r="C44" s="58">
        <v>2960706</v>
      </c>
      <c r="D44" s="55"/>
      <c r="E44" s="57">
        <v>6216426575</v>
      </c>
      <c r="F44" s="55"/>
      <c r="G44" s="57">
        <v>6216426575</v>
      </c>
      <c r="H44" s="55"/>
      <c r="I44" s="63">
        <f t="shared" si="0"/>
        <v>0</v>
      </c>
      <c r="J44" s="55"/>
      <c r="K44" s="58">
        <v>2960706</v>
      </c>
      <c r="L44" s="55"/>
      <c r="M44" s="57">
        <v>6216426575</v>
      </c>
      <c r="N44" s="55"/>
      <c r="O44" s="57">
        <v>8737075903</v>
      </c>
      <c r="P44" s="55"/>
      <c r="Q44" s="123">
        <f t="shared" si="1"/>
        <v>-2520649328</v>
      </c>
      <c r="R44" s="123"/>
    </row>
    <row r="45" spans="1:18" ht="18.75" x14ac:dyDescent="0.2">
      <c r="A45" s="6" t="s">
        <v>46</v>
      </c>
      <c r="C45" s="58">
        <v>1200000</v>
      </c>
      <c r="D45" s="55"/>
      <c r="E45" s="57">
        <v>9085224120</v>
      </c>
      <c r="F45" s="55"/>
      <c r="G45" s="57">
        <v>9085224120</v>
      </c>
      <c r="H45" s="55"/>
      <c r="I45" s="63">
        <f t="shared" si="0"/>
        <v>0</v>
      </c>
      <c r="J45" s="55"/>
      <c r="K45" s="58">
        <v>1200000</v>
      </c>
      <c r="L45" s="55"/>
      <c r="M45" s="57">
        <v>9085224120</v>
      </c>
      <c r="N45" s="55"/>
      <c r="O45" s="57">
        <v>10645072560</v>
      </c>
      <c r="P45" s="55"/>
      <c r="Q45" s="123">
        <f t="shared" si="1"/>
        <v>-1559848440</v>
      </c>
      <c r="R45" s="123"/>
    </row>
    <row r="46" spans="1:18" ht="18.75" x14ac:dyDescent="0.2">
      <c r="A46" s="6" t="s">
        <v>41</v>
      </c>
      <c r="C46" s="58">
        <v>2694999</v>
      </c>
      <c r="D46" s="55"/>
      <c r="E46" s="57">
        <v>22783899923</v>
      </c>
      <c r="F46" s="55"/>
      <c r="G46" s="57">
        <v>22783899923</v>
      </c>
      <c r="H46" s="55"/>
      <c r="I46" s="63">
        <f t="shared" si="0"/>
        <v>0</v>
      </c>
      <c r="J46" s="55"/>
      <c r="K46" s="58">
        <v>2694999</v>
      </c>
      <c r="L46" s="55"/>
      <c r="M46" s="57">
        <v>22783899923</v>
      </c>
      <c r="N46" s="55"/>
      <c r="O46" s="57">
        <v>26686099479</v>
      </c>
      <c r="P46" s="55"/>
      <c r="Q46" s="123">
        <f t="shared" si="1"/>
        <v>-3902199556</v>
      </c>
      <c r="R46" s="123"/>
    </row>
    <row r="47" spans="1:18" ht="18.75" x14ac:dyDescent="0.2">
      <c r="A47" s="6" t="s">
        <v>57</v>
      </c>
      <c r="C47" s="58">
        <v>12476724</v>
      </c>
      <c r="D47" s="55"/>
      <c r="E47" s="57">
        <v>32238246316</v>
      </c>
      <c r="F47" s="55"/>
      <c r="G47" s="57">
        <v>32238246316</v>
      </c>
      <c r="H47" s="55"/>
      <c r="I47" s="63">
        <f t="shared" si="0"/>
        <v>0</v>
      </c>
      <c r="J47" s="55"/>
      <c r="K47" s="58">
        <v>12476724</v>
      </c>
      <c r="L47" s="55"/>
      <c r="M47" s="57">
        <v>32238246316</v>
      </c>
      <c r="N47" s="55"/>
      <c r="O47" s="57">
        <v>38590629596</v>
      </c>
      <c r="P47" s="55"/>
      <c r="Q47" s="123">
        <f t="shared" si="1"/>
        <v>-6352383280</v>
      </c>
      <c r="R47" s="123"/>
    </row>
    <row r="48" spans="1:18" ht="18.75" x14ac:dyDescent="0.2">
      <c r="A48" s="6" t="s">
        <v>45</v>
      </c>
      <c r="C48" s="58">
        <v>1000000</v>
      </c>
      <c r="D48" s="55"/>
      <c r="E48" s="57">
        <v>2281228730</v>
      </c>
      <c r="F48" s="55"/>
      <c r="G48" s="57">
        <v>2281228730</v>
      </c>
      <c r="H48" s="55"/>
      <c r="I48" s="63">
        <f t="shared" si="0"/>
        <v>0</v>
      </c>
      <c r="J48" s="55"/>
      <c r="K48" s="58">
        <v>1000000</v>
      </c>
      <c r="L48" s="55"/>
      <c r="M48" s="57">
        <v>2281228730</v>
      </c>
      <c r="N48" s="55"/>
      <c r="O48" s="57">
        <v>4559480650</v>
      </c>
      <c r="P48" s="55"/>
      <c r="Q48" s="123">
        <f t="shared" si="1"/>
        <v>-2278251920</v>
      </c>
      <c r="R48" s="123"/>
    </row>
    <row r="49" spans="1:18" ht="18.75" x14ac:dyDescent="0.2">
      <c r="A49" s="6" t="s">
        <v>18</v>
      </c>
      <c r="C49" s="58">
        <v>2700000</v>
      </c>
      <c r="D49" s="55"/>
      <c r="E49" s="57">
        <v>19396893960</v>
      </c>
      <c r="F49" s="55"/>
      <c r="G49" s="57">
        <v>19396893960</v>
      </c>
      <c r="H49" s="55"/>
      <c r="I49" s="63">
        <f t="shared" si="0"/>
        <v>0</v>
      </c>
      <c r="J49" s="55"/>
      <c r="K49" s="58">
        <v>2700000</v>
      </c>
      <c r="L49" s="55"/>
      <c r="M49" s="57">
        <v>19396893960</v>
      </c>
      <c r="N49" s="55"/>
      <c r="O49" s="57">
        <v>19700528580</v>
      </c>
      <c r="P49" s="55"/>
      <c r="Q49" s="123">
        <f t="shared" si="1"/>
        <v>-303634620</v>
      </c>
      <c r="R49" s="123"/>
    </row>
    <row r="50" spans="1:18" ht="18.75" x14ac:dyDescent="0.2">
      <c r="A50" s="6" t="s">
        <v>75</v>
      </c>
      <c r="C50" s="58">
        <v>3000000</v>
      </c>
      <c r="D50" s="55"/>
      <c r="E50" s="57">
        <v>18694366800</v>
      </c>
      <c r="F50" s="55"/>
      <c r="G50" s="57">
        <v>18694366800</v>
      </c>
      <c r="H50" s="55"/>
      <c r="I50" s="63">
        <f t="shared" si="0"/>
        <v>0</v>
      </c>
      <c r="J50" s="55"/>
      <c r="K50" s="58">
        <v>3000000</v>
      </c>
      <c r="L50" s="55"/>
      <c r="M50" s="57">
        <v>18694366800</v>
      </c>
      <c r="N50" s="55"/>
      <c r="O50" s="57">
        <v>20926974300</v>
      </c>
      <c r="P50" s="55"/>
      <c r="Q50" s="123">
        <f t="shared" si="1"/>
        <v>-2232607500</v>
      </c>
      <c r="R50" s="123"/>
    </row>
    <row r="51" spans="1:18" ht="18.75" x14ac:dyDescent="0.2">
      <c r="A51" s="6" t="s">
        <v>28</v>
      </c>
      <c r="C51" s="58">
        <v>1000000</v>
      </c>
      <c r="D51" s="55"/>
      <c r="E51" s="57">
        <v>6876431100</v>
      </c>
      <c r="F51" s="55"/>
      <c r="G51" s="57">
        <v>6876431100</v>
      </c>
      <c r="H51" s="55"/>
      <c r="I51" s="63">
        <f t="shared" si="0"/>
        <v>0</v>
      </c>
      <c r="J51" s="55"/>
      <c r="K51" s="58">
        <v>1000000</v>
      </c>
      <c r="L51" s="55"/>
      <c r="M51" s="57">
        <v>6876431100</v>
      </c>
      <c r="N51" s="55"/>
      <c r="O51" s="57">
        <v>6998594683</v>
      </c>
      <c r="P51" s="55"/>
      <c r="Q51" s="123">
        <f t="shared" si="1"/>
        <v>-122163583</v>
      </c>
      <c r="R51" s="123"/>
    </row>
    <row r="52" spans="1:18" ht="18.75" x14ac:dyDescent="0.2">
      <c r="A52" s="6" t="s">
        <v>34</v>
      </c>
      <c r="C52" s="58">
        <v>3882353</v>
      </c>
      <c r="D52" s="55"/>
      <c r="E52" s="57">
        <v>23726576911</v>
      </c>
      <c r="F52" s="55"/>
      <c r="G52" s="57">
        <v>23726576911</v>
      </c>
      <c r="H52" s="55"/>
      <c r="I52" s="63">
        <f t="shared" si="0"/>
        <v>0</v>
      </c>
      <c r="J52" s="55"/>
      <c r="K52" s="58">
        <v>3882353</v>
      </c>
      <c r="L52" s="55"/>
      <c r="M52" s="57">
        <v>23726576911</v>
      </c>
      <c r="N52" s="55"/>
      <c r="O52" s="57">
        <v>24141929051</v>
      </c>
      <c r="P52" s="55"/>
      <c r="Q52" s="123">
        <f t="shared" si="1"/>
        <v>-415352140</v>
      </c>
      <c r="R52" s="123"/>
    </row>
    <row r="53" spans="1:18" ht="18.75" x14ac:dyDescent="0.2">
      <c r="A53" s="6" t="s">
        <v>47</v>
      </c>
      <c r="C53" s="58">
        <v>21948</v>
      </c>
      <c r="D53" s="55"/>
      <c r="E53" s="57">
        <v>683839937</v>
      </c>
      <c r="F53" s="55"/>
      <c r="G53" s="57">
        <v>683839937</v>
      </c>
      <c r="H53" s="55"/>
      <c r="I53" s="63">
        <f t="shared" si="0"/>
        <v>0</v>
      </c>
      <c r="J53" s="55"/>
      <c r="K53" s="58">
        <v>21948</v>
      </c>
      <c r="L53" s="55"/>
      <c r="M53" s="57">
        <v>683839937</v>
      </c>
      <c r="N53" s="55"/>
      <c r="O53" s="57">
        <v>835417203</v>
      </c>
      <c r="P53" s="55"/>
      <c r="Q53" s="123">
        <f t="shared" si="1"/>
        <v>-151577266</v>
      </c>
      <c r="R53" s="123"/>
    </row>
    <row r="54" spans="1:18" ht="18.75" x14ac:dyDescent="0.2">
      <c r="A54" s="6" t="s">
        <v>30</v>
      </c>
      <c r="C54" s="58">
        <v>100000</v>
      </c>
      <c r="D54" s="55"/>
      <c r="E54" s="57">
        <v>6024071170</v>
      </c>
      <c r="F54" s="55"/>
      <c r="G54" s="57">
        <v>6024071170</v>
      </c>
      <c r="H54" s="55"/>
      <c r="I54" s="63">
        <f t="shared" si="0"/>
        <v>0</v>
      </c>
      <c r="J54" s="55"/>
      <c r="K54" s="58">
        <v>100000</v>
      </c>
      <c r="L54" s="55"/>
      <c r="M54" s="57">
        <v>6024071170</v>
      </c>
      <c r="N54" s="55"/>
      <c r="O54" s="57">
        <v>4467199540</v>
      </c>
      <c r="P54" s="55"/>
      <c r="Q54" s="123">
        <f t="shared" si="1"/>
        <v>1556871630</v>
      </c>
      <c r="R54" s="123"/>
    </row>
    <row r="55" spans="1:18" ht="18.75" x14ac:dyDescent="0.2">
      <c r="A55" s="6" t="s">
        <v>21</v>
      </c>
      <c r="C55" s="58">
        <v>34290521</v>
      </c>
      <c r="D55" s="55"/>
      <c r="E55" s="57">
        <v>16434294896</v>
      </c>
      <c r="F55" s="55"/>
      <c r="G55" s="57">
        <v>16434294896</v>
      </c>
      <c r="H55" s="55"/>
      <c r="I55" s="63">
        <f t="shared" si="0"/>
        <v>0</v>
      </c>
      <c r="J55" s="55"/>
      <c r="K55" s="58">
        <v>34290521</v>
      </c>
      <c r="L55" s="55"/>
      <c r="M55" s="57">
        <v>16434294896</v>
      </c>
      <c r="N55" s="55"/>
      <c r="O55" s="57">
        <v>22694978690</v>
      </c>
      <c r="P55" s="55"/>
      <c r="Q55" s="123">
        <f t="shared" si="1"/>
        <v>-6260683794</v>
      </c>
      <c r="R55" s="123"/>
    </row>
    <row r="56" spans="1:18" ht="18.75" x14ac:dyDescent="0.2">
      <c r="A56" s="6" t="s">
        <v>26</v>
      </c>
      <c r="C56" s="58">
        <v>60076364</v>
      </c>
      <c r="D56" s="55"/>
      <c r="E56" s="57">
        <v>58121674363</v>
      </c>
      <c r="F56" s="55"/>
      <c r="G56" s="57">
        <v>58121674363</v>
      </c>
      <c r="H56" s="55"/>
      <c r="I56" s="63">
        <f t="shared" si="0"/>
        <v>0</v>
      </c>
      <c r="J56" s="55"/>
      <c r="K56" s="58">
        <v>60076364</v>
      </c>
      <c r="L56" s="55"/>
      <c r="M56" s="57">
        <v>58121674363</v>
      </c>
      <c r="N56" s="55"/>
      <c r="O56" s="57">
        <v>49484322750</v>
      </c>
      <c r="P56" s="55"/>
      <c r="Q56" s="123">
        <f t="shared" si="1"/>
        <v>8637351613</v>
      </c>
      <c r="R56" s="123"/>
    </row>
    <row r="57" spans="1:18" ht="18.75" x14ac:dyDescent="0.2">
      <c r="A57" s="6" t="s">
        <v>39</v>
      </c>
      <c r="C57" s="58">
        <v>2400000</v>
      </c>
      <c r="D57" s="55"/>
      <c r="E57" s="57">
        <v>34650068400</v>
      </c>
      <c r="F57" s="55"/>
      <c r="G57" s="57">
        <v>34650068400</v>
      </c>
      <c r="H57" s="55"/>
      <c r="I57" s="63">
        <f t="shared" si="0"/>
        <v>0</v>
      </c>
      <c r="J57" s="55"/>
      <c r="K57" s="58">
        <v>2400000</v>
      </c>
      <c r="L57" s="55"/>
      <c r="M57" s="57">
        <v>34650068400</v>
      </c>
      <c r="N57" s="55"/>
      <c r="O57" s="57">
        <v>44866480320</v>
      </c>
      <c r="P57" s="55"/>
      <c r="Q57" s="123">
        <f t="shared" si="1"/>
        <v>-10216411920</v>
      </c>
      <c r="R57" s="123"/>
    </row>
    <row r="58" spans="1:18" ht="18.75" x14ac:dyDescent="0.2">
      <c r="A58" s="6" t="s">
        <v>40</v>
      </c>
      <c r="C58" s="58">
        <v>650000</v>
      </c>
      <c r="D58" s="55"/>
      <c r="E58" s="57">
        <v>26198904810</v>
      </c>
      <c r="F58" s="55"/>
      <c r="G58" s="57">
        <v>26198904810</v>
      </c>
      <c r="H58" s="55"/>
      <c r="I58" s="63">
        <f t="shared" si="0"/>
        <v>0</v>
      </c>
      <c r="J58" s="55"/>
      <c r="K58" s="58">
        <v>650000</v>
      </c>
      <c r="L58" s="55"/>
      <c r="M58" s="57">
        <v>26198904810</v>
      </c>
      <c r="N58" s="55"/>
      <c r="O58" s="57">
        <v>31249062975</v>
      </c>
      <c r="P58" s="55"/>
      <c r="Q58" s="123">
        <f t="shared" si="1"/>
        <v>-5050158165</v>
      </c>
      <c r="R58" s="123"/>
    </row>
    <row r="59" spans="1:18" ht="18.75" x14ac:dyDescent="0.2">
      <c r="A59" s="6" t="s">
        <v>23</v>
      </c>
      <c r="C59" s="58">
        <v>16483818</v>
      </c>
      <c r="D59" s="55"/>
      <c r="E59" s="57">
        <v>33105349727</v>
      </c>
      <c r="F59" s="55"/>
      <c r="G59" s="57">
        <v>33105349727</v>
      </c>
      <c r="H59" s="55"/>
      <c r="I59" s="63">
        <f t="shared" si="0"/>
        <v>0</v>
      </c>
      <c r="J59" s="55"/>
      <c r="K59" s="58">
        <v>16483818</v>
      </c>
      <c r="L59" s="55"/>
      <c r="M59" s="57">
        <v>33105349727</v>
      </c>
      <c r="N59" s="55"/>
      <c r="O59" s="57">
        <v>33979291819</v>
      </c>
      <c r="P59" s="55"/>
      <c r="Q59" s="123">
        <f t="shared" si="1"/>
        <v>-873942092</v>
      </c>
      <c r="R59" s="123"/>
    </row>
    <row r="60" spans="1:18" ht="18.75" x14ac:dyDescent="0.2">
      <c r="A60" s="6" t="s">
        <v>58</v>
      </c>
      <c r="C60" s="58">
        <v>1653828</v>
      </c>
      <c r="D60" s="55"/>
      <c r="E60" s="57">
        <v>1842892310</v>
      </c>
      <c r="F60" s="55"/>
      <c r="G60" s="57">
        <v>1842892310</v>
      </c>
      <c r="H60" s="55"/>
      <c r="I60" s="63">
        <f t="shared" si="0"/>
        <v>0</v>
      </c>
      <c r="J60" s="55"/>
      <c r="K60" s="58">
        <v>1653828</v>
      </c>
      <c r="L60" s="55"/>
      <c r="M60" s="57">
        <v>1842892310</v>
      </c>
      <c r="N60" s="55"/>
      <c r="O60" s="57">
        <v>1894194981</v>
      </c>
      <c r="P60" s="55"/>
      <c r="Q60" s="123">
        <f t="shared" si="1"/>
        <v>-51302671</v>
      </c>
      <c r="R60" s="123"/>
    </row>
    <row r="61" spans="1:18" ht="18.75" x14ac:dyDescent="0.2">
      <c r="A61" s="6" t="s">
        <v>25</v>
      </c>
      <c r="C61" s="58">
        <v>1891700</v>
      </c>
      <c r="D61" s="55"/>
      <c r="E61" s="57">
        <v>3087791926</v>
      </c>
      <c r="F61" s="55"/>
      <c r="G61" s="57">
        <v>3087791926</v>
      </c>
      <c r="H61" s="55"/>
      <c r="I61" s="63">
        <f t="shared" si="0"/>
        <v>0</v>
      </c>
      <c r="J61" s="55"/>
      <c r="K61" s="58">
        <v>1891700</v>
      </c>
      <c r="L61" s="55"/>
      <c r="M61" s="57">
        <v>3087791926</v>
      </c>
      <c r="N61" s="55"/>
      <c r="O61" s="57">
        <v>5895899356</v>
      </c>
      <c r="P61" s="55"/>
      <c r="Q61" s="123">
        <f t="shared" si="1"/>
        <v>-2808107430</v>
      </c>
      <c r="R61" s="123"/>
    </row>
    <row r="62" spans="1:18" ht="18.75" x14ac:dyDescent="0.2">
      <c r="A62" s="6" t="s">
        <v>62</v>
      </c>
      <c r="C62" s="58">
        <v>300000</v>
      </c>
      <c r="D62" s="55"/>
      <c r="E62" s="57">
        <v>8058224670</v>
      </c>
      <c r="F62" s="55"/>
      <c r="G62" s="57">
        <v>8058224670</v>
      </c>
      <c r="H62" s="55"/>
      <c r="I62" s="63">
        <f t="shared" si="0"/>
        <v>0</v>
      </c>
      <c r="J62" s="55"/>
      <c r="K62" s="58">
        <v>300000</v>
      </c>
      <c r="L62" s="55"/>
      <c r="M62" s="57">
        <v>8058224670</v>
      </c>
      <c r="N62" s="55"/>
      <c r="O62" s="57">
        <v>8324153030</v>
      </c>
      <c r="P62" s="55"/>
      <c r="Q62" s="123">
        <f t="shared" si="1"/>
        <v>-265928360</v>
      </c>
      <c r="R62" s="123"/>
    </row>
    <row r="63" spans="1:18" ht="18.75" x14ac:dyDescent="0.2">
      <c r="A63" s="6" t="s">
        <v>19</v>
      </c>
      <c r="C63" s="58">
        <v>40000000</v>
      </c>
      <c r="D63" s="55"/>
      <c r="E63" s="57">
        <v>18734057600</v>
      </c>
      <c r="F63" s="55"/>
      <c r="G63" s="57">
        <v>18734057600</v>
      </c>
      <c r="H63" s="55"/>
      <c r="I63" s="63">
        <f t="shared" si="0"/>
        <v>0</v>
      </c>
      <c r="J63" s="55"/>
      <c r="K63" s="58">
        <v>40000000</v>
      </c>
      <c r="L63" s="55"/>
      <c r="M63" s="57">
        <v>18734057600</v>
      </c>
      <c r="N63" s="55"/>
      <c r="O63" s="57">
        <v>24846440800</v>
      </c>
      <c r="P63" s="55"/>
      <c r="Q63" s="123">
        <f t="shared" si="1"/>
        <v>-6112383200</v>
      </c>
      <c r="R63" s="123"/>
    </row>
    <row r="64" spans="1:18" ht="18.75" x14ac:dyDescent="0.2">
      <c r="A64" s="6" t="s">
        <v>42</v>
      </c>
      <c r="C64" s="58">
        <v>562500</v>
      </c>
      <c r="D64" s="55"/>
      <c r="E64" s="57">
        <v>4638242081</v>
      </c>
      <c r="F64" s="55"/>
      <c r="G64" s="57">
        <v>4638242081</v>
      </c>
      <c r="H64" s="55"/>
      <c r="I64" s="63">
        <f t="shared" si="0"/>
        <v>0</v>
      </c>
      <c r="J64" s="55"/>
      <c r="K64" s="58">
        <v>562500</v>
      </c>
      <c r="L64" s="55"/>
      <c r="M64" s="57">
        <v>4638242081</v>
      </c>
      <c r="N64" s="55"/>
      <c r="O64" s="57">
        <v>5575937231</v>
      </c>
      <c r="P64" s="55"/>
      <c r="Q64" s="123">
        <f t="shared" si="1"/>
        <v>-937695150</v>
      </c>
      <c r="R64" s="123"/>
    </row>
    <row r="65" spans="1:20" ht="18.75" x14ac:dyDescent="0.2">
      <c r="A65" s="40" t="s">
        <v>38</v>
      </c>
      <c r="C65" s="63">
        <v>617383</v>
      </c>
      <c r="D65" s="55"/>
      <c r="E65" s="59">
        <v>612610629</v>
      </c>
      <c r="F65" s="55"/>
      <c r="G65" s="59">
        <v>612610629</v>
      </c>
      <c r="H65" s="55"/>
      <c r="I65" s="63">
        <f t="shared" si="0"/>
        <v>0</v>
      </c>
      <c r="J65" s="55"/>
      <c r="K65" s="63">
        <v>617383</v>
      </c>
      <c r="L65" s="55"/>
      <c r="M65" s="59">
        <v>612610629</v>
      </c>
      <c r="N65" s="55"/>
      <c r="O65" s="59">
        <v>612610629</v>
      </c>
      <c r="P65" s="55"/>
      <c r="Q65" s="125">
        <f t="shared" si="1"/>
        <v>0</v>
      </c>
      <c r="R65" s="125"/>
    </row>
    <row r="66" spans="1:20" s="17" customFormat="1" ht="21.75" thickBot="1" x14ac:dyDescent="0.25">
      <c r="A66" s="20"/>
      <c r="C66" s="64"/>
      <c r="D66" s="62"/>
      <c r="E66" s="61">
        <v>856074018474</v>
      </c>
      <c r="F66" s="62"/>
      <c r="G66" s="61">
        <v>856638917785</v>
      </c>
      <c r="H66" s="62"/>
      <c r="I66" s="67">
        <f>SUM(I8:I65)</f>
        <v>-564899311</v>
      </c>
      <c r="J66" s="62"/>
      <c r="K66" s="64"/>
      <c r="L66" s="62"/>
      <c r="M66" s="61">
        <v>856074018474</v>
      </c>
      <c r="N66" s="62"/>
      <c r="O66" s="61">
        <v>956698213989</v>
      </c>
      <c r="P66" s="62"/>
      <c r="Q66" s="118">
        <f>SUM(Q8:R65)</f>
        <v>-100624195515</v>
      </c>
      <c r="R66" s="118"/>
    </row>
    <row r="67" spans="1:20" ht="13.5" thickTop="1" x14ac:dyDescent="0.2"/>
    <row r="68" spans="1:20" x14ac:dyDescent="0.2">
      <c r="E68" s="130"/>
      <c r="F68" s="130"/>
      <c r="G68" s="130"/>
      <c r="H68" s="130"/>
      <c r="I68" s="68"/>
      <c r="J68" s="23"/>
      <c r="K68" s="68"/>
      <c r="L68" s="23"/>
      <c r="M68" s="23"/>
      <c r="N68" s="23"/>
      <c r="O68" s="23"/>
      <c r="P68" s="23"/>
      <c r="Q68" s="23"/>
      <c r="R68" s="23"/>
      <c r="S68" s="23"/>
      <c r="T68" s="23"/>
    </row>
    <row r="69" spans="1:20" x14ac:dyDescent="0.2">
      <c r="E69" s="130"/>
      <c r="F69" s="130"/>
      <c r="G69" s="130"/>
      <c r="H69" s="130"/>
      <c r="I69" s="68"/>
      <c r="J69" s="23"/>
      <c r="K69" s="68"/>
      <c r="L69" s="23"/>
      <c r="M69" s="23"/>
      <c r="N69" s="23"/>
      <c r="O69" s="23"/>
      <c r="P69" s="23"/>
      <c r="Q69" s="23"/>
      <c r="R69" s="23"/>
      <c r="S69" s="23"/>
      <c r="T69" s="23"/>
    </row>
    <row r="70" spans="1:20" x14ac:dyDescent="0.2">
      <c r="E70" s="130"/>
      <c r="F70" s="130"/>
      <c r="G70" s="130"/>
      <c r="H70" s="130"/>
      <c r="I70" s="68"/>
      <c r="J70" s="23"/>
      <c r="K70" s="68"/>
      <c r="L70" s="23"/>
      <c r="M70" s="23"/>
      <c r="N70" s="23"/>
      <c r="O70" s="23"/>
      <c r="P70" s="23"/>
      <c r="Q70" s="22">
        <v>-100624195515</v>
      </c>
      <c r="R70" s="23"/>
      <c r="S70" s="23"/>
      <c r="T70" s="23"/>
    </row>
    <row r="71" spans="1:20" x14ac:dyDescent="0.2">
      <c r="E71" s="130"/>
      <c r="F71" s="130"/>
      <c r="G71" s="130"/>
      <c r="H71" s="130"/>
      <c r="I71" s="69">
        <v>-564899311</v>
      </c>
      <c r="J71" s="23"/>
      <c r="K71" s="68"/>
      <c r="L71" s="23"/>
      <c r="M71" s="23"/>
      <c r="N71" s="23"/>
      <c r="O71" s="23"/>
      <c r="P71" s="23"/>
      <c r="Q71" s="23"/>
      <c r="R71" s="23"/>
      <c r="S71" s="23"/>
      <c r="T71" s="23"/>
    </row>
    <row r="72" spans="1:20" x14ac:dyDescent="0.2">
      <c r="E72" s="130"/>
      <c r="F72" s="130"/>
      <c r="G72" s="130"/>
      <c r="H72" s="130"/>
      <c r="I72" s="68"/>
      <c r="J72" s="23"/>
      <c r="K72" s="68"/>
      <c r="L72" s="23"/>
      <c r="M72" s="23"/>
      <c r="N72" s="23"/>
      <c r="O72" s="23"/>
      <c r="P72" s="23"/>
      <c r="Q72" s="23"/>
      <c r="R72" s="23"/>
      <c r="S72" s="23"/>
      <c r="T72" s="23"/>
    </row>
    <row r="73" spans="1:20" x14ac:dyDescent="0.2">
      <c r="E73" s="130"/>
      <c r="F73" s="130"/>
      <c r="G73" s="130"/>
      <c r="H73" s="130"/>
      <c r="I73" s="69">
        <f>I71-I66</f>
        <v>0</v>
      </c>
      <c r="J73" s="23"/>
      <c r="K73" s="68"/>
      <c r="L73" s="23"/>
      <c r="M73" s="23"/>
      <c r="N73" s="23"/>
      <c r="O73" s="23"/>
      <c r="P73" s="23"/>
      <c r="Q73" s="22">
        <f>Q70-Q66</f>
        <v>0</v>
      </c>
      <c r="R73" s="23"/>
      <c r="S73" s="23"/>
      <c r="T73" s="23"/>
    </row>
    <row r="74" spans="1:20" x14ac:dyDescent="0.2">
      <c r="E74" s="130"/>
      <c r="F74" s="130"/>
      <c r="G74" s="130"/>
      <c r="H74" s="130"/>
      <c r="I74" s="68"/>
      <c r="J74" s="23"/>
      <c r="K74" s="68"/>
      <c r="L74" s="23"/>
      <c r="M74" s="23"/>
      <c r="N74" s="23"/>
      <c r="O74" s="23"/>
      <c r="P74" s="23"/>
      <c r="Q74" s="23"/>
      <c r="R74" s="23"/>
      <c r="S74" s="23"/>
      <c r="T74" s="23"/>
    </row>
    <row r="75" spans="1:20" x14ac:dyDescent="0.2">
      <c r="E75" s="130"/>
      <c r="F75" s="130"/>
      <c r="G75" s="130"/>
      <c r="H75" s="130"/>
      <c r="I75" s="68"/>
      <c r="J75" s="23"/>
      <c r="K75" s="68"/>
      <c r="L75" s="23"/>
      <c r="M75" s="23"/>
      <c r="N75" s="23"/>
      <c r="O75" s="23"/>
      <c r="P75" s="23"/>
      <c r="Q75" s="23"/>
      <c r="R75" s="23"/>
      <c r="S75" s="23"/>
      <c r="T75" s="23"/>
    </row>
    <row r="76" spans="1:20" x14ac:dyDescent="0.2">
      <c r="E76" s="130"/>
      <c r="F76" s="130"/>
      <c r="G76" s="130"/>
      <c r="H76" s="130"/>
      <c r="I76" s="131"/>
      <c r="J76" s="130"/>
      <c r="K76" s="131"/>
      <c r="L76" s="130"/>
      <c r="M76" s="130"/>
      <c r="N76" s="130"/>
      <c r="O76" s="130"/>
      <c r="P76" s="130"/>
      <c r="Q76" s="130"/>
    </row>
    <row r="77" spans="1:20" x14ac:dyDescent="0.2">
      <c r="E77" s="130"/>
      <c r="F77" s="130"/>
      <c r="G77" s="130"/>
      <c r="H77" s="130"/>
      <c r="I77" s="131"/>
      <c r="J77" s="130"/>
      <c r="K77" s="131"/>
      <c r="L77" s="130"/>
      <c r="M77" s="130"/>
      <c r="N77" s="130"/>
      <c r="O77" s="130"/>
      <c r="P77" s="130"/>
      <c r="Q77" s="130"/>
    </row>
    <row r="78" spans="1:20" x14ac:dyDescent="0.2">
      <c r="E78" s="130"/>
      <c r="F78" s="130"/>
      <c r="G78" s="130"/>
      <c r="H78" s="130"/>
      <c r="I78" s="131"/>
      <c r="J78" s="130"/>
      <c r="K78" s="131"/>
      <c r="L78" s="130"/>
      <c r="M78" s="130"/>
      <c r="N78" s="130"/>
      <c r="O78" s="130"/>
      <c r="P78" s="130"/>
      <c r="Q78" s="130"/>
    </row>
    <row r="79" spans="1:20" x14ac:dyDescent="0.2">
      <c r="E79" s="130"/>
      <c r="F79" s="130"/>
      <c r="G79" s="130"/>
      <c r="H79" s="130"/>
      <c r="I79" s="131"/>
      <c r="J79" s="130"/>
      <c r="K79" s="131"/>
      <c r="L79" s="130"/>
      <c r="M79" s="130"/>
      <c r="N79" s="130"/>
      <c r="O79" s="130"/>
      <c r="P79" s="130"/>
      <c r="Q79" s="130"/>
    </row>
  </sheetData>
  <mergeCells count="6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4"/>
  <sheetViews>
    <sheetView rightToLeft="1" workbookViewId="0">
      <selection activeCell="Z78" sqref="Z78:Z81"/>
    </sheetView>
  </sheetViews>
  <sheetFormatPr defaultRowHeight="12.75" x14ac:dyDescent="0.2"/>
  <cols>
    <col min="1" max="2" width="2.5703125" customWidth="1"/>
    <col min="3" max="3" width="23" customWidth="1"/>
    <col min="4" max="5" width="1.28515625" customWidth="1"/>
    <col min="6" max="6" width="18.42578125" style="11" customWidth="1"/>
    <col min="7" max="7" width="1.28515625" customWidth="1"/>
    <col min="8" max="8" width="17.2851562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style="11" customWidth="1"/>
    <col min="13" max="13" width="1.28515625" style="11" customWidth="1"/>
    <col min="14" max="14" width="14.28515625" style="11" customWidth="1"/>
    <col min="15" max="15" width="1.28515625" style="11" customWidth="1"/>
    <col min="16" max="16" width="14.28515625" style="11" customWidth="1"/>
    <col min="17" max="17" width="1.28515625" style="11" customWidth="1"/>
    <col min="18" max="18" width="14.28515625" style="11" customWidth="1"/>
    <col min="19" max="19" width="1.28515625" customWidth="1"/>
    <col min="20" max="20" width="15.5703125" style="11" customWidth="1"/>
    <col min="21" max="21" width="1.28515625" style="11" customWidth="1"/>
    <col min="22" max="22" width="15.5703125" style="11" customWidth="1"/>
    <col min="23" max="23" width="1.28515625" customWidth="1"/>
    <col min="24" max="24" width="17.28515625" bestFit="1" customWidth="1"/>
    <col min="25" max="25" width="1.28515625" customWidth="1"/>
    <col min="26" max="26" width="16.85546875" customWidth="1"/>
    <col min="27" max="27" width="1.28515625" customWidth="1"/>
    <col min="28" max="28" width="18.28515625" style="11" bestFit="1" customWidth="1"/>
    <col min="29" max="29" width="0.28515625" customWidth="1"/>
    <col min="31" max="31" width="16.42578125" bestFit="1" customWidth="1"/>
  </cols>
  <sheetData>
    <row r="1" spans="1:3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1:31" ht="25.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31" ht="25.5" x14ac:dyDescent="0.2">
      <c r="A3" s="103" t="s">
        <v>149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31" ht="24" x14ac:dyDescent="0.2">
      <c r="A4" s="1" t="s">
        <v>3</v>
      </c>
      <c r="B4" s="113" t="s">
        <v>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</row>
    <row r="5" spans="1:31" ht="24" x14ac:dyDescent="0.2">
      <c r="A5" s="113" t="s">
        <v>5</v>
      </c>
      <c r="B5" s="113"/>
      <c r="C5" s="113" t="s">
        <v>6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</row>
    <row r="6" spans="1:31" ht="21" x14ac:dyDescent="0.2">
      <c r="F6" s="111" t="s">
        <v>7</v>
      </c>
      <c r="G6" s="111"/>
      <c r="H6" s="111"/>
      <c r="I6" s="111"/>
      <c r="J6" s="111"/>
      <c r="L6" s="111" t="s">
        <v>8</v>
      </c>
      <c r="M6" s="111"/>
      <c r="N6" s="111"/>
      <c r="O6" s="111"/>
      <c r="P6" s="111"/>
      <c r="Q6" s="111"/>
      <c r="R6" s="111"/>
      <c r="T6" s="111" t="s">
        <v>9</v>
      </c>
      <c r="U6" s="111"/>
      <c r="V6" s="111"/>
      <c r="W6" s="111"/>
      <c r="X6" s="111"/>
      <c r="Y6" s="111"/>
      <c r="Z6" s="111"/>
      <c r="AA6" s="111"/>
      <c r="AB6" s="111"/>
    </row>
    <row r="7" spans="1:31" ht="21" x14ac:dyDescent="0.2">
      <c r="F7" s="10"/>
      <c r="G7" s="3"/>
      <c r="H7" s="3"/>
      <c r="I7" s="3"/>
      <c r="J7" s="3"/>
      <c r="L7" s="110" t="s">
        <v>10</v>
      </c>
      <c r="M7" s="110"/>
      <c r="N7" s="110"/>
      <c r="O7" s="10"/>
      <c r="P7" s="110" t="s">
        <v>11</v>
      </c>
      <c r="Q7" s="110"/>
      <c r="R7" s="110"/>
      <c r="T7" s="10"/>
      <c r="U7" s="10"/>
      <c r="V7" s="10"/>
      <c r="W7" s="3"/>
      <c r="X7" s="3"/>
      <c r="Y7" s="3"/>
      <c r="Z7" s="3"/>
      <c r="AA7" s="3"/>
      <c r="AB7" s="10"/>
    </row>
    <row r="8" spans="1:31" ht="21" x14ac:dyDescent="0.2">
      <c r="A8" s="105"/>
      <c r="B8" s="105"/>
      <c r="C8" s="105"/>
      <c r="E8" s="111" t="s">
        <v>12</v>
      </c>
      <c r="F8" s="111"/>
      <c r="H8" s="2" t="s">
        <v>13</v>
      </c>
      <c r="J8" s="2" t="s">
        <v>14</v>
      </c>
      <c r="L8" s="4" t="s">
        <v>12</v>
      </c>
      <c r="M8" s="10"/>
      <c r="N8" s="4" t="s">
        <v>13</v>
      </c>
      <c r="P8" s="4" t="s">
        <v>12</v>
      </c>
      <c r="Q8" s="10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1" t="s">
        <v>17</v>
      </c>
    </row>
    <row r="9" spans="1:31" ht="18.75" x14ac:dyDescent="0.2">
      <c r="A9" s="108" t="s">
        <v>18</v>
      </c>
      <c r="B9" s="108"/>
      <c r="C9" s="108"/>
      <c r="E9" s="112">
        <v>2700000</v>
      </c>
      <c r="F9" s="112"/>
      <c r="H9" s="5">
        <v>19638207270</v>
      </c>
      <c r="J9" s="5">
        <v>19396893960</v>
      </c>
      <c r="L9" s="12">
        <v>0</v>
      </c>
      <c r="N9" s="12">
        <v>0</v>
      </c>
      <c r="P9" s="12">
        <v>0</v>
      </c>
      <c r="R9" s="12">
        <v>0</v>
      </c>
      <c r="T9" s="12">
        <v>2700000</v>
      </c>
      <c r="V9" s="12">
        <v>7240</v>
      </c>
      <c r="X9" s="5">
        <v>19638207270</v>
      </c>
      <c r="Z9" s="5">
        <v>19396893960</v>
      </c>
      <c r="AB9" s="92">
        <f>Z9/$AE$9</f>
        <v>1.7454044830531597E-2</v>
      </c>
      <c r="AE9" s="22">
        <v>1111312257321</v>
      </c>
    </row>
    <row r="10" spans="1:31" ht="18.75" x14ac:dyDescent="0.2">
      <c r="A10" s="106" t="s">
        <v>19</v>
      </c>
      <c r="B10" s="106"/>
      <c r="C10" s="106"/>
      <c r="E10" s="107">
        <v>40000000</v>
      </c>
      <c r="F10" s="107"/>
      <c r="H10" s="7">
        <v>14550352428</v>
      </c>
      <c r="J10" s="7">
        <v>18734057600</v>
      </c>
      <c r="L10" s="13">
        <v>0</v>
      </c>
      <c r="N10" s="13">
        <v>0</v>
      </c>
      <c r="P10" s="13">
        <v>0</v>
      </c>
      <c r="R10" s="13">
        <v>0</v>
      </c>
      <c r="T10" s="13">
        <v>40000000</v>
      </c>
      <c r="V10" s="13">
        <v>472</v>
      </c>
      <c r="X10" s="7">
        <v>14550352428</v>
      </c>
      <c r="Z10" s="7">
        <v>18734057600</v>
      </c>
      <c r="AB10" s="92">
        <f t="shared" ref="AB10:AB66" si="0">Z10/$AE$9</f>
        <v>1.6857600081872138E-2</v>
      </c>
    </row>
    <row r="11" spans="1:31" ht="18.75" x14ac:dyDescent="0.2">
      <c r="A11" s="106" t="s">
        <v>20</v>
      </c>
      <c r="B11" s="106"/>
      <c r="C11" s="106"/>
      <c r="E11" s="107">
        <v>1600000</v>
      </c>
      <c r="F11" s="107"/>
      <c r="H11" s="7">
        <v>21242246582</v>
      </c>
      <c r="J11" s="7">
        <v>22623756000</v>
      </c>
      <c r="L11" s="13">
        <v>0</v>
      </c>
      <c r="N11" s="13">
        <v>0</v>
      </c>
      <c r="P11" s="13">
        <v>0</v>
      </c>
      <c r="R11" s="13">
        <v>0</v>
      </c>
      <c r="T11" s="13">
        <v>1600000</v>
      </c>
      <c r="V11" s="13">
        <v>14250</v>
      </c>
      <c r="X11" s="7">
        <v>21242246582</v>
      </c>
      <c r="Z11" s="7">
        <v>22623756000</v>
      </c>
      <c r="AB11" s="92">
        <f t="shared" si="0"/>
        <v>2.0357695014125252E-2</v>
      </c>
    </row>
    <row r="12" spans="1:31" ht="18.75" x14ac:dyDescent="0.2">
      <c r="A12" s="106" t="s">
        <v>21</v>
      </c>
      <c r="B12" s="106"/>
      <c r="C12" s="106"/>
      <c r="E12" s="107">
        <v>34290521</v>
      </c>
      <c r="F12" s="107"/>
      <c r="H12" s="7">
        <v>21938889227</v>
      </c>
      <c r="J12" s="7">
        <v>16434294896.6996</v>
      </c>
      <c r="L12" s="13">
        <v>0</v>
      </c>
      <c r="N12" s="13">
        <v>0</v>
      </c>
      <c r="P12" s="13">
        <v>0</v>
      </c>
      <c r="R12" s="13">
        <v>0</v>
      </c>
      <c r="T12" s="13">
        <v>34290521</v>
      </c>
      <c r="V12" s="13">
        <v>483</v>
      </c>
      <c r="X12" s="7">
        <v>21938889227</v>
      </c>
      <c r="Z12" s="7">
        <v>16434294896.6996</v>
      </c>
      <c r="AB12" s="92">
        <f t="shared" si="0"/>
        <v>1.4788188277808756E-2</v>
      </c>
    </row>
    <row r="13" spans="1:31" ht="18.75" x14ac:dyDescent="0.2">
      <c r="A13" s="106" t="s">
        <v>22</v>
      </c>
      <c r="B13" s="106"/>
      <c r="C13" s="106"/>
      <c r="E13" s="107">
        <v>28438802</v>
      </c>
      <c r="F13" s="107"/>
      <c r="H13" s="7">
        <v>12692898796</v>
      </c>
      <c r="J13" s="7">
        <v>24528914400</v>
      </c>
      <c r="L13" s="13">
        <v>0</v>
      </c>
      <c r="N13" s="13">
        <v>0</v>
      </c>
      <c r="P13" s="13">
        <v>0</v>
      </c>
      <c r="R13" s="13">
        <v>0</v>
      </c>
      <c r="T13" s="13">
        <v>28438802</v>
      </c>
      <c r="V13" s="13">
        <v>869</v>
      </c>
      <c r="X13" s="7">
        <v>12692898796</v>
      </c>
      <c r="Z13" s="7">
        <v>24522284982.609299</v>
      </c>
      <c r="AB13" s="92">
        <f t="shared" si="0"/>
        <v>2.2066061830114496E-2</v>
      </c>
    </row>
    <row r="14" spans="1:31" ht="18.75" x14ac:dyDescent="0.2">
      <c r="A14" s="106" t="s">
        <v>23</v>
      </c>
      <c r="B14" s="106"/>
      <c r="C14" s="106"/>
      <c r="E14" s="107">
        <v>16483818</v>
      </c>
      <c r="F14" s="107"/>
      <c r="H14" s="7">
        <v>13377998921</v>
      </c>
      <c r="J14" s="7">
        <v>33105349727.8046</v>
      </c>
      <c r="L14" s="13">
        <v>0</v>
      </c>
      <c r="N14" s="13">
        <v>0</v>
      </c>
      <c r="P14" s="13">
        <v>0</v>
      </c>
      <c r="R14" s="13">
        <v>0</v>
      </c>
      <c r="T14" s="13">
        <v>16483818</v>
      </c>
      <c r="V14" s="13">
        <v>2024</v>
      </c>
      <c r="X14" s="7">
        <v>13377998921</v>
      </c>
      <c r="Z14" s="7">
        <v>33105349727.8046</v>
      </c>
      <c r="AB14" s="92">
        <f t="shared" si="0"/>
        <v>2.9789421928639984E-2</v>
      </c>
    </row>
    <row r="15" spans="1:31" ht="18.75" x14ac:dyDescent="0.2">
      <c r="A15" s="106" t="s">
        <v>24</v>
      </c>
      <c r="B15" s="106"/>
      <c r="C15" s="106"/>
      <c r="E15" s="107">
        <v>426720</v>
      </c>
      <c r="F15" s="107"/>
      <c r="H15" s="7">
        <v>619940930</v>
      </c>
      <c r="J15" s="7">
        <v>839644744.07519996</v>
      </c>
      <c r="L15" s="13">
        <v>0</v>
      </c>
      <c r="N15" s="13">
        <v>0</v>
      </c>
      <c r="P15" s="13">
        <v>0</v>
      </c>
      <c r="R15" s="13">
        <v>0</v>
      </c>
      <c r="T15" s="13">
        <v>426720</v>
      </c>
      <c r="V15" s="13">
        <v>1983</v>
      </c>
      <c r="X15" s="7">
        <v>619940930</v>
      </c>
      <c r="Z15" s="7">
        <v>839644744.07519996</v>
      </c>
      <c r="AB15" s="92">
        <f t="shared" si="0"/>
        <v>7.5554349242876249E-4</v>
      </c>
    </row>
    <row r="16" spans="1:31" ht="18.75" x14ac:dyDescent="0.2">
      <c r="A16" s="106" t="s">
        <v>25</v>
      </c>
      <c r="B16" s="106"/>
      <c r="C16" s="106"/>
      <c r="E16" s="107">
        <v>1891700</v>
      </c>
      <c r="F16" s="107"/>
      <c r="H16" s="7">
        <v>6613179564</v>
      </c>
      <c r="J16" s="7">
        <v>3087791926.5549998</v>
      </c>
      <c r="L16" s="13">
        <v>0</v>
      </c>
      <c r="N16" s="13">
        <v>0</v>
      </c>
      <c r="P16" s="13">
        <v>0</v>
      </c>
      <c r="R16" s="13">
        <v>0</v>
      </c>
      <c r="T16" s="13">
        <v>1891700</v>
      </c>
      <c r="V16" s="13">
        <v>1645</v>
      </c>
      <c r="X16" s="7">
        <v>6613179564</v>
      </c>
      <c r="Z16" s="7">
        <v>3087791926.5549998</v>
      </c>
      <c r="AB16" s="92">
        <f t="shared" si="0"/>
        <v>2.7785097358672419E-3</v>
      </c>
    </row>
    <row r="17" spans="1:28" ht="18.75" x14ac:dyDescent="0.2">
      <c r="A17" s="106" t="s">
        <v>26</v>
      </c>
      <c r="B17" s="106"/>
      <c r="C17" s="106"/>
      <c r="E17" s="107">
        <v>60076364</v>
      </c>
      <c r="F17" s="107"/>
      <c r="H17" s="7">
        <v>35190301246</v>
      </c>
      <c r="J17" s="7">
        <v>58101916779.517998</v>
      </c>
      <c r="L17" s="13">
        <v>0</v>
      </c>
      <c r="N17" s="13">
        <v>0</v>
      </c>
      <c r="P17" s="13">
        <v>0</v>
      </c>
      <c r="R17" s="13">
        <v>0</v>
      </c>
      <c r="T17" s="13">
        <v>60076364</v>
      </c>
      <c r="V17" s="13">
        <v>975</v>
      </c>
      <c r="X17" s="7">
        <v>35190301246</v>
      </c>
      <c r="Z17" s="7">
        <v>58121674363.623001</v>
      </c>
      <c r="AB17" s="92">
        <f t="shared" si="0"/>
        <v>5.2300038968106775E-2</v>
      </c>
    </row>
    <row r="18" spans="1:28" ht="18.75" x14ac:dyDescent="0.2">
      <c r="A18" s="106" t="s">
        <v>27</v>
      </c>
      <c r="B18" s="106"/>
      <c r="C18" s="106"/>
      <c r="E18" s="107">
        <v>3000000</v>
      </c>
      <c r="F18" s="107"/>
      <c r="H18" s="7">
        <v>13601253875</v>
      </c>
      <c r="J18" s="7">
        <v>18247845300</v>
      </c>
      <c r="L18" s="13">
        <v>0</v>
      </c>
      <c r="N18" s="13">
        <v>0</v>
      </c>
      <c r="P18" s="13">
        <v>0</v>
      </c>
      <c r="R18" s="13">
        <v>0</v>
      </c>
      <c r="T18" s="13">
        <v>3000000</v>
      </c>
      <c r="V18" s="13">
        <v>6130</v>
      </c>
      <c r="X18" s="7">
        <v>13601253875</v>
      </c>
      <c r="Z18" s="7">
        <v>18247845300</v>
      </c>
      <c r="AB18" s="92">
        <f t="shared" si="0"/>
        <v>1.6420088215340498E-2</v>
      </c>
    </row>
    <row r="19" spans="1:28" ht="18.75" x14ac:dyDescent="0.2">
      <c r="A19" s="106" t="s">
        <v>28</v>
      </c>
      <c r="B19" s="106"/>
      <c r="C19" s="106"/>
      <c r="E19" s="107">
        <v>1000000</v>
      </c>
      <c r="F19" s="107"/>
      <c r="H19" s="7">
        <v>6998594683</v>
      </c>
      <c r="J19" s="7">
        <v>6876431100</v>
      </c>
      <c r="L19" s="13">
        <v>0</v>
      </c>
      <c r="N19" s="13">
        <v>0</v>
      </c>
      <c r="P19" s="13">
        <v>0</v>
      </c>
      <c r="R19" s="13">
        <v>0</v>
      </c>
      <c r="T19" s="13">
        <v>1000000</v>
      </c>
      <c r="V19" s="13">
        <v>6930</v>
      </c>
      <c r="X19" s="7">
        <v>6998594683</v>
      </c>
      <c r="Z19" s="7">
        <v>6876431100</v>
      </c>
      <c r="AB19" s="92">
        <f t="shared" si="0"/>
        <v>6.1876678266617538E-3</v>
      </c>
    </row>
    <row r="20" spans="1:28" ht="18.75" x14ac:dyDescent="0.2">
      <c r="A20" s="106" t="s">
        <v>29</v>
      </c>
      <c r="B20" s="106"/>
      <c r="C20" s="106"/>
      <c r="E20" s="107">
        <v>4000000</v>
      </c>
      <c r="F20" s="107"/>
      <c r="H20" s="7">
        <v>14046504299</v>
      </c>
      <c r="J20" s="7">
        <v>10891155520</v>
      </c>
      <c r="L20" s="13">
        <v>0</v>
      </c>
      <c r="N20" s="13">
        <v>0</v>
      </c>
      <c r="P20" s="13">
        <v>0</v>
      </c>
      <c r="R20" s="13">
        <v>0</v>
      </c>
      <c r="T20" s="13">
        <v>4000000</v>
      </c>
      <c r="V20" s="13">
        <v>2744</v>
      </c>
      <c r="X20" s="7">
        <v>14046504299</v>
      </c>
      <c r="Z20" s="7">
        <v>10891155520</v>
      </c>
      <c r="AB20" s="92">
        <f t="shared" si="0"/>
        <v>9.8002658103087167E-3</v>
      </c>
    </row>
    <row r="21" spans="1:28" ht="18.75" x14ac:dyDescent="0.2">
      <c r="A21" s="106" t="s">
        <v>30</v>
      </c>
      <c r="B21" s="106"/>
      <c r="C21" s="106"/>
      <c r="E21" s="107">
        <v>100000</v>
      </c>
      <c r="F21" s="107"/>
      <c r="H21" s="7">
        <v>3709856793</v>
      </c>
      <c r="J21" s="7">
        <v>6024071170</v>
      </c>
      <c r="L21" s="13">
        <v>0</v>
      </c>
      <c r="N21" s="13">
        <v>0</v>
      </c>
      <c r="P21" s="13">
        <v>0</v>
      </c>
      <c r="R21" s="13">
        <v>0</v>
      </c>
      <c r="T21" s="13">
        <v>100000</v>
      </c>
      <c r="V21" s="13">
        <v>60710</v>
      </c>
      <c r="X21" s="7">
        <v>3709856793</v>
      </c>
      <c r="Z21" s="7">
        <v>6024071170</v>
      </c>
      <c r="AB21" s="92">
        <f t="shared" si="0"/>
        <v>5.4206827381909828E-3</v>
      </c>
    </row>
    <row r="22" spans="1:28" ht="18.75" x14ac:dyDescent="0.2">
      <c r="A22" s="106" t="s">
        <v>31</v>
      </c>
      <c r="B22" s="106"/>
      <c r="C22" s="106"/>
      <c r="E22" s="107">
        <v>100000</v>
      </c>
      <c r="F22" s="107"/>
      <c r="H22" s="7">
        <v>2651405291</v>
      </c>
      <c r="J22" s="7">
        <v>3919466500</v>
      </c>
      <c r="L22" s="13">
        <v>0</v>
      </c>
      <c r="N22" s="13">
        <v>0</v>
      </c>
      <c r="P22" s="13">
        <v>0</v>
      </c>
      <c r="R22" s="13">
        <v>0</v>
      </c>
      <c r="T22" s="13">
        <v>100000</v>
      </c>
      <c r="V22" s="13">
        <v>39500</v>
      </c>
      <c r="X22" s="7">
        <v>2651405291</v>
      </c>
      <c r="Z22" s="7">
        <v>3919466500</v>
      </c>
      <c r="AB22" s="92">
        <f t="shared" si="0"/>
        <v>3.526881373061173E-3</v>
      </c>
    </row>
    <row r="23" spans="1:28" ht="18.75" x14ac:dyDescent="0.2">
      <c r="A23" s="106" t="s">
        <v>32</v>
      </c>
      <c r="B23" s="106"/>
      <c r="C23" s="106"/>
      <c r="E23" s="107">
        <v>250000</v>
      </c>
      <c r="F23" s="107"/>
      <c r="H23" s="7">
        <v>11623044150</v>
      </c>
      <c r="J23" s="7">
        <v>26406785375</v>
      </c>
      <c r="L23" s="13">
        <v>0</v>
      </c>
      <c r="N23" s="13">
        <v>0</v>
      </c>
      <c r="P23" s="13">
        <v>0</v>
      </c>
      <c r="R23" s="13">
        <v>0</v>
      </c>
      <c r="T23" s="13">
        <v>250000</v>
      </c>
      <c r="V23" s="13">
        <v>106450</v>
      </c>
      <c r="X23" s="7">
        <v>11623044150</v>
      </c>
      <c r="Z23" s="7">
        <v>26406785375</v>
      </c>
      <c r="AB23" s="92">
        <f t="shared" si="0"/>
        <v>2.3761805200149484E-2</v>
      </c>
    </row>
    <row r="24" spans="1:28" ht="18.75" x14ac:dyDescent="0.2">
      <c r="A24" s="106" t="s">
        <v>33</v>
      </c>
      <c r="B24" s="106"/>
      <c r="C24" s="106"/>
      <c r="E24" s="107">
        <v>10000000</v>
      </c>
      <c r="F24" s="107"/>
      <c r="H24" s="7">
        <v>11114090286</v>
      </c>
      <c r="J24" s="7">
        <v>15211499090</v>
      </c>
      <c r="L24" s="13">
        <v>0</v>
      </c>
      <c r="N24" s="13">
        <v>0</v>
      </c>
      <c r="P24" s="13">
        <v>0</v>
      </c>
      <c r="R24" s="13">
        <v>0</v>
      </c>
      <c r="T24" s="13">
        <v>10000000</v>
      </c>
      <c r="V24" s="13">
        <v>1533</v>
      </c>
      <c r="X24" s="7">
        <v>11114090286</v>
      </c>
      <c r="Z24" s="7">
        <v>15211499088</v>
      </c>
      <c r="AB24" s="92">
        <f t="shared" si="0"/>
        <v>1.368787124212038E-2</v>
      </c>
    </row>
    <row r="25" spans="1:28" ht="18.75" x14ac:dyDescent="0.2">
      <c r="A25" s="106" t="s">
        <v>34</v>
      </c>
      <c r="B25" s="106"/>
      <c r="C25" s="106"/>
      <c r="E25" s="107">
        <v>3882353</v>
      </c>
      <c r="F25" s="107"/>
      <c r="H25" s="7">
        <v>7766905844</v>
      </c>
      <c r="J25" s="7">
        <v>23725175700</v>
      </c>
      <c r="L25" s="13">
        <v>0</v>
      </c>
      <c r="N25" s="13">
        <v>0</v>
      </c>
      <c r="P25" s="13">
        <v>0</v>
      </c>
      <c r="R25" s="13">
        <v>0</v>
      </c>
      <c r="T25" s="13">
        <v>3882353</v>
      </c>
      <c r="V25" s="13">
        <v>6159</v>
      </c>
      <c r="X25" s="7">
        <v>7766905844</v>
      </c>
      <c r="Z25" s="7">
        <v>23726576911.258301</v>
      </c>
      <c r="AB25" s="92">
        <f t="shared" si="0"/>
        <v>2.1350054185900098E-2</v>
      </c>
    </row>
    <row r="26" spans="1:28" ht="18.75" x14ac:dyDescent="0.2">
      <c r="A26" s="106" t="s">
        <v>35</v>
      </c>
      <c r="B26" s="106"/>
      <c r="C26" s="106"/>
      <c r="E26" s="107">
        <v>900000</v>
      </c>
      <c r="F26" s="107"/>
      <c r="H26" s="7">
        <v>2934412033</v>
      </c>
      <c r="J26" s="7">
        <v>4341082023</v>
      </c>
      <c r="L26" s="13">
        <v>0</v>
      </c>
      <c r="N26" s="13">
        <v>0</v>
      </c>
      <c r="P26" s="13">
        <v>0</v>
      </c>
      <c r="R26" s="13">
        <v>0</v>
      </c>
      <c r="T26" s="13">
        <v>900000</v>
      </c>
      <c r="V26" s="13">
        <v>4861</v>
      </c>
      <c r="X26" s="7">
        <v>2934412033</v>
      </c>
      <c r="Z26" s="7">
        <v>4341082023</v>
      </c>
      <c r="AB26" s="92">
        <f t="shared" si="0"/>
        <v>3.9062666630393225E-3</v>
      </c>
    </row>
    <row r="27" spans="1:28" ht="18.75" x14ac:dyDescent="0.2">
      <c r="A27" s="106" t="s">
        <v>36</v>
      </c>
      <c r="B27" s="106"/>
      <c r="C27" s="106"/>
      <c r="E27" s="107">
        <v>800000</v>
      </c>
      <c r="F27" s="107"/>
      <c r="H27" s="7">
        <v>19082701183</v>
      </c>
      <c r="J27" s="7">
        <v>15026936880</v>
      </c>
      <c r="L27" s="13">
        <v>0</v>
      </c>
      <c r="N27" s="13">
        <v>0</v>
      </c>
      <c r="P27" s="13">
        <v>0</v>
      </c>
      <c r="R27" s="13">
        <v>0</v>
      </c>
      <c r="T27" s="13">
        <v>800000</v>
      </c>
      <c r="V27" s="13">
        <v>18930</v>
      </c>
      <c r="X27" s="7">
        <v>19082701183</v>
      </c>
      <c r="Z27" s="7">
        <v>15026936880</v>
      </c>
      <c r="AB27" s="92">
        <f t="shared" si="0"/>
        <v>1.3521795319908457E-2</v>
      </c>
    </row>
    <row r="28" spans="1:28" ht="18.75" x14ac:dyDescent="0.2">
      <c r="A28" s="106" t="s">
        <v>37</v>
      </c>
      <c r="B28" s="106"/>
      <c r="C28" s="106"/>
      <c r="E28" s="107">
        <v>670438</v>
      </c>
      <c r="F28" s="107"/>
      <c r="H28" s="7">
        <v>4197397467</v>
      </c>
      <c r="J28" s="7">
        <v>3532506780.7206001</v>
      </c>
      <c r="L28" s="13">
        <v>0</v>
      </c>
      <c r="N28" s="13">
        <v>0</v>
      </c>
      <c r="P28" s="13">
        <v>0</v>
      </c>
      <c r="R28" s="13">
        <v>0</v>
      </c>
      <c r="T28" s="13">
        <v>670438</v>
      </c>
      <c r="V28" s="13">
        <v>5310</v>
      </c>
      <c r="X28" s="7">
        <v>4197397467</v>
      </c>
      <c r="Z28" s="7">
        <v>3532506780.7206001</v>
      </c>
      <c r="AB28" s="92">
        <f t="shared" si="0"/>
        <v>3.1786806610378669E-3</v>
      </c>
    </row>
    <row r="29" spans="1:28" ht="18.75" x14ac:dyDescent="0.2">
      <c r="A29" s="106" t="s">
        <v>38</v>
      </c>
      <c r="B29" s="106"/>
      <c r="C29" s="106"/>
      <c r="E29" s="107">
        <v>617383</v>
      </c>
      <c r="F29" s="107"/>
      <c r="H29" s="7">
        <v>1854876906</v>
      </c>
      <c r="J29" s="7">
        <v>612610629.40999997</v>
      </c>
      <c r="L29" s="13">
        <v>0</v>
      </c>
      <c r="N29" s="13">
        <v>0</v>
      </c>
      <c r="P29" s="13">
        <v>0</v>
      </c>
      <c r="R29" s="13">
        <v>0</v>
      </c>
      <c r="T29" s="13">
        <v>617383</v>
      </c>
      <c r="V29" s="13">
        <v>1000</v>
      </c>
      <c r="X29" s="7">
        <v>1854876906</v>
      </c>
      <c r="Z29" s="7">
        <v>612610629.40999997</v>
      </c>
      <c r="AB29" s="92">
        <f t="shared" si="0"/>
        <v>5.5124977284674078E-4</v>
      </c>
    </row>
    <row r="30" spans="1:28" ht="18.75" x14ac:dyDescent="0.2">
      <c r="A30" s="106" t="s">
        <v>39</v>
      </c>
      <c r="B30" s="106"/>
      <c r="C30" s="106"/>
      <c r="E30" s="107">
        <v>2400000</v>
      </c>
      <c r="F30" s="107"/>
      <c r="H30" s="7">
        <v>30892800000</v>
      </c>
      <c r="J30" s="7">
        <v>36317082000</v>
      </c>
      <c r="L30" s="13">
        <v>0</v>
      </c>
      <c r="N30" s="13">
        <v>0</v>
      </c>
      <c r="P30" s="13">
        <v>0</v>
      </c>
      <c r="R30" s="13">
        <v>0</v>
      </c>
      <c r="T30" s="13">
        <v>2400000</v>
      </c>
      <c r="V30" s="13">
        <v>14550</v>
      </c>
      <c r="X30" s="7">
        <v>30892800000</v>
      </c>
      <c r="Z30" s="7">
        <v>34650068400</v>
      </c>
      <c r="AB30" s="92">
        <f t="shared" si="0"/>
        <v>3.1179417100581305E-2</v>
      </c>
    </row>
    <row r="31" spans="1:28" ht="18.75" x14ac:dyDescent="0.2">
      <c r="A31" s="106" t="s">
        <v>40</v>
      </c>
      <c r="B31" s="106"/>
      <c r="C31" s="106"/>
      <c r="E31" s="107">
        <v>650000</v>
      </c>
      <c r="F31" s="107"/>
      <c r="H31" s="7">
        <v>20168699200</v>
      </c>
      <c r="J31" s="7">
        <v>26198904810</v>
      </c>
      <c r="L31" s="13">
        <v>0</v>
      </c>
      <c r="N31" s="13">
        <v>0</v>
      </c>
      <c r="P31" s="13">
        <v>0</v>
      </c>
      <c r="R31" s="13">
        <v>0</v>
      </c>
      <c r="T31" s="13">
        <v>650000</v>
      </c>
      <c r="V31" s="13">
        <v>40620</v>
      </c>
      <c r="X31" s="7">
        <v>20168699200</v>
      </c>
      <c r="Z31" s="7">
        <v>26198904810</v>
      </c>
      <c r="AB31" s="92">
        <f t="shared" si="0"/>
        <v>2.3574746555173203E-2</v>
      </c>
    </row>
    <row r="32" spans="1:28" ht="18.75" x14ac:dyDescent="0.2">
      <c r="A32" s="106" t="s">
        <v>41</v>
      </c>
      <c r="B32" s="106"/>
      <c r="C32" s="106"/>
      <c r="E32" s="107">
        <v>2694999</v>
      </c>
      <c r="F32" s="107"/>
      <c r="H32" s="7">
        <v>11029401514</v>
      </c>
      <c r="J32" s="7">
        <v>22783899923.8596</v>
      </c>
      <c r="L32" s="13">
        <v>0</v>
      </c>
      <c r="N32" s="13">
        <v>0</v>
      </c>
      <c r="P32" s="13">
        <v>0</v>
      </c>
      <c r="R32" s="13">
        <v>0</v>
      </c>
      <c r="T32" s="13">
        <v>2694999</v>
      </c>
      <c r="V32" s="13">
        <v>8520</v>
      </c>
      <c r="X32" s="7">
        <v>11029401514</v>
      </c>
      <c r="Z32" s="7">
        <v>22783899923.8596</v>
      </c>
      <c r="AB32" s="92">
        <f t="shared" si="0"/>
        <v>2.0501798458323423E-2</v>
      </c>
    </row>
    <row r="33" spans="1:28" ht="18.75" x14ac:dyDescent="0.2">
      <c r="A33" s="106" t="s">
        <v>42</v>
      </c>
      <c r="B33" s="106"/>
      <c r="C33" s="106"/>
      <c r="E33" s="107">
        <v>562500</v>
      </c>
      <c r="F33" s="107"/>
      <c r="H33" s="7">
        <v>4968006854</v>
      </c>
      <c r="J33" s="7">
        <v>4638242081.25</v>
      </c>
      <c r="L33" s="13">
        <v>0</v>
      </c>
      <c r="N33" s="13">
        <v>0</v>
      </c>
      <c r="P33" s="13">
        <v>0</v>
      </c>
      <c r="R33" s="13">
        <v>0</v>
      </c>
      <c r="T33" s="13">
        <v>562500</v>
      </c>
      <c r="V33" s="13">
        <v>8310</v>
      </c>
      <c r="X33" s="7">
        <v>4968006854</v>
      </c>
      <c r="Z33" s="7">
        <v>4638242081.25</v>
      </c>
      <c r="AB33" s="92">
        <f t="shared" si="0"/>
        <v>4.1736623084057773E-3</v>
      </c>
    </row>
    <row r="34" spans="1:28" ht="18.75" x14ac:dyDescent="0.2">
      <c r="A34" s="106" t="s">
        <v>43</v>
      </c>
      <c r="B34" s="106"/>
      <c r="C34" s="106"/>
      <c r="E34" s="107">
        <v>1200000</v>
      </c>
      <c r="F34" s="107"/>
      <c r="H34" s="7">
        <v>29387285787</v>
      </c>
      <c r="J34" s="7">
        <v>40937091120</v>
      </c>
      <c r="L34" s="13">
        <v>0</v>
      </c>
      <c r="N34" s="13">
        <v>0</v>
      </c>
      <c r="P34" s="13">
        <v>0</v>
      </c>
      <c r="R34" s="13">
        <v>0</v>
      </c>
      <c r="T34" s="13">
        <v>1200000</v>
      </c>
      <c r="V34" s="13">
        <v>34380</v>
      </c>
      <c r="X34" s="7">
        <v>29387285787</v>
      </c>
      <c r="Z34" s="7">
        <v>40937091120</v>
      </c>
      <c r="AB34" s="92">
        <f t="shared" si="0"/>
        <v>3.6836713399243479E-2</v>
      </c>
    </row>
    <row r="35" spans="1:28" ht="18.75" x14ac:dyDescent="0.2">
      <c r="A35" s="106" t="s">
        <v>44</v>
      </c>
      <c r="B35" s="106"/>
      <c r="C35" s="106"/>
      <c r="E35" s="107">
        <v>600000</v>
      </c>
      <c r="F35" s="107"/>
      <c r="H35" s="7">
        <v>7875851981</v>
      </c>
      <c r="J35" s="7">
        <v>10079478660</v>
      </c>
      <c r="L35" s="13">
        <v>0</v>
      </c>
      <c r="N35" s="13">
        <v>0</v>
      </c>
      <c r="P35" s="13">
        <v>0</v>
      </c>
      <c r="R35" s="13">
        <v>0</v>
      </c>
      <c r="T35" s="13">
        <v>600000</v>
      </c>
      <c r="V35" s="13">
        <v>16930</v>
      </c>
      <c r="X35" s="7">
        <v>7875851981</v>
      </c>
      <c r="Z35" s="7">
        <v>10079478660</v>
      </c>
      <c r="AB35" s="92">
        <f t="shared" si="0"/>
        <v>9.0698888576089612E-3</v>
      </c>
    </row>
    <row r="36" spans="1:28" ht="18.75" x14ac:dyDescent="0.2">
      <c r="A36" s="106" t="s">
        <v>45</v>
      </c>
      <c r="B36" s="106"/>
      <c r="C36" s="106"/>
      <c r="E36" s="107">
        <v>1000000</v>
      </c>
      <c r="F36" s="107"/>
      <c r="H36" s="7">
        <v>5765170532</v>
      </c>
      <c r="J36" s="7">
        <v>2281228730</v>
      </c>
      <c r="L36" s="13">
        <v>0</v>
      </c>
      <c r="N36" s="13">
        <v>0</v>
      </c>
      <c r="P36" s="13">
        <v>0</v>
      </c>
      <c r="R36" s="13">
        <v>0</v>
      </c>
      <c r="T36" s="13">
        <v>1000000</v>
      </c>
      <c r="V36" s="13">
        <v>2299</v>
      </c>
      <c r="X36" s="7">
        <v>5765170532</v>
      </c>
      <c r="Z36" s="7">
        <v>2281228730</v>
      </c>
      <c r="AB36" s="92">
        <f t="shared" si="0"/>
        <v>2.0527342472576294E-3</v>
      </c>
    </row>
    <row r="37" spans="1:28" ht="18.75" x14ac:dyDescent="0.2">
      <c r="A37" s="106" t="s">
        <v>46</v>
      </c>
      <c r="B37" s="106"/>
      <c r="C37" s="106"/>
      <c r="E37" s="107">
        <v>1200000</v>
      </c>
      <c r="F37" s="107"/>
      <c r="H37" s="7">
        <v>12046928609</v>
      </c>
      <c r="J37" s="7">
        <v>9085224120</v>
      </c>
      <c r="L37" s="13">
        <v>0</v>
      </c>
      <c r="N37" s="13">
        <v>0</v>
      </c>
      <c r="P37" s="13">
        <v>0</v>
      </c>
      <c r="R37" s="13">
        <v>0</v>
      </c>
      <c r="T37" s="13">
        <v>1200000</v>
      </c>
      <c r="V37" s="13">
        <v>7630</v>
      </c>
      <c r="X37" s="7">
        <v>12046928609</v>
      </c>
      <c r="Z37" s="7">
        <v>9085224120</v>
      </c>
      <c r="AB37" s="92">
        <f t="shared" si="0"/>
        <v>8.1752217346197711E-3</v>
      </c>
    </row>
    <row r="38" spans="1:28" ht="18.75" x14ac:dyDescent="0.2">
      <c r="A38" s="106" t="s">
        <v>47</v>
      </c>
      <c r="B38" s="106"/>
      <c r="C38" s="106"/>
      <c r="E38" s="107">
        <v>21948</v>
      </c>
      <c r="F38" s="107"/>
      <c r="H38" s="7">
        <v>760325209</v>
      </c>
      <c r="J38" s="7">
        <v>683839937.54400003</v>
      </c>
      <c r="L38" s="13">
        <v>0</v>
      </c>
      <c r="N38" s="13">
        <v>0</v>
      </c>
      <c r="P38" s="13">
        <v>0</v>
      </c>
      <c r="R38" s="13">
        <v>0</v>
      </c>
      <c r="T38" s="13">
        <v>21948</v>
      </c>
      <c r="V38" s="13">
        <v>31400</v>
      </c>
      <c r="X38" s="7">
        <v>760325209</v>
      </c>
      <c r="Z38" s="7">
        <v>683839937.54400003</v>
      </c>
      <c r="AB38" s="92">
        <f t="shared" si="0"/>
        <v>6.1534454698853778E-4</v>
      </c>
    </row>
    <row r="39" spans="1:28" ht="18.75" x14ac:dyDescent="0.2">
      <c r="A39" s="106" t="s">
        <v>48</v>
      </c>
      <c r="B39" s="106"/>
      <c r="C39" s="106"/>
      <c r="E39" s="107">
        <v>4580</v>
      </c>
      <c r="F39" s="107"/>
      <c r="H39" s="7">
        <v>103802677</v>
      </c>
      <c r="J39" s="7">
        <v>155425203.72</v>
      </c>
      <c r="L39" s="13">
        <v>0</v>
      </c>
      <c r="N39" s="13">
        <v>0</v>
      </c>
      <c r="P39" s="13">
        <v>0</v>
      </c>
      <c r="R39" s="13">
        <v>0</v>
      </c>
      <c r="T39" s="13">
        <v>4580</v>
      </c>
      <c r="V39" s="13">
        <v>34200</v>
      </c>
      <c r="X39" s="7">
        <v>103802677</v>
      </c>
      <c r="Z39" s="7">
        <v>155425203.72</v>
      </c>
      <c r="AB39" s="92">
        <f t="shared" si="0"/>
        <v>1.3985736474704047E-4</v>
      </c>
    </row>
    <row r="40" spans="1:28" ht="18.75" x14ac:dyDescent="0.2">
      <c r="A40" s="106" t="s">
        <v>49</v>
      </c>
      <c r="B40" s="106"/>
      <c r="C40" s="106"/>
      <c r="E40" s="107">
        <v>4710000</v>
      </c>
      <c r="F40" s="107"/>
      <c r="H40" s="7">
        <v>17739938865</v>
      </c>
      <c r="J40" s="7">
        <v>51175829115</v>
      </c>
      <c r="L40" s="13">
        <v>0</v>
      </c>
      <c r="N40" s="13">
        <v>0</v>
      </c>
      <c r="P40" s="13">
        <v>0</v>
      </c>
      <c r="R40" s="13">
        <v>0</v>
      </c>
      <c r="T40" s="13">
        <v>4710000</v>
      </c>
      <c r="V40" s="13">
        <v>10950</v>
      </c>
      <c r="X40" s="7">
        <v>17739938865</v>
      </c>
      <c r="Z40" s="7">
        <v>51175829115</v>
      </c>
      <c r="AB40" s="92">
        <f t="shared" si="0"/>
        <v>4.6049909715175558E-2</v>
      </c>
    </row>
    <row r="41" spans="1:28" ht="18.75" x14ac:dyDescent="0.2">
      <c r="A41" s="106" t="s">
        <v>50</v>
      </c>
      <c r="B41" s="106"/>
      <c r="C41" s="106"/>
      <c r="E41" s="107">
        <v>100000</v>
      </c>
      <c r="F41" s="107"/>
      <c r="H41" s="7">
        <v>2268462830</v>
      </c>
      <c r="J41" s="7">
        <v>12528401020</v>
      </c>
      <c r="L41" s="13">
        <v>0</v>
      </c>
      <c r="N41" s="13">
        <v>0</v>
      </c>
      <c r="P41" s="13">
        <v>0</v>
      </c>
      <c r="R41" s="13">
        <v>0</v>
      </c>
      <c r="T41" s="13">
        <v>100000</v>
      </c>
      <c r="V41" s="13">
        <v>126260</v>
      </c>
      <c r="X41" s="7">
        <v>2268462830</v>
      </c>
      <c r="Z41" s="7">
        <v>12528401020</v>
      </c>
      <c r="AB41" s="92">
        <f t="shared" si="0"/>
        <v>1.1273520054751992E-2</v>
      </c>
    </row>
    <row r="42" spans="1:28" ht="18.75" x14ac:dyDescent="0.2">
      <c r="A42" s="106" t="s">
        <v>51</v>
      </c>
      <c r="B42" s="106"/>
      <c r="C42" s="106"/>
      <c r="E42" s="107">
        <v>1744082</v>
      </c>
      <c r="F42" s="107"/>
      <c r="H42" s="7">
        <v>25086461666</v>
      </c>
      <c r="J42" s="7">
        <v>16665680370.328199</v>
      </c>
      <c r="L42" s="13">
        <v>0</v>
      </c>
      <c r="N42" s="13">
        <v>0</v>
      </c>
      <c r="P42" s="13">
        <v>0</v>
      </c>
      <c r="R42" s="13">
        <v>0</v>
      </c>
      <c r="T42" s="13">
        <v>1744082</v>
      </c>
      <c r="V42" s="13">
        <v>9630</v>
      </c>
      <c r="X42" s="7">
        <v>25086461666</v>
      </c>
      <c r="Z42" s="7">
        <v>16665680370.328199</v>
      </c>
      <c r="AB42" s="92">
        <f t="shared" si="0"/>
        <v>1.4996397511626073E-2</v>
      </c>
    </row>
    <row r="43" spans="1:28" ht="18.75" x14ac:dyDescent="0.2">
      <c r="A43" s="106" t="s">
        <v>52</v>
      </c>
      <c r="B43" s="106"/>
      <c r="C43" s="106"/>
      <c r="E43" s="107">
        <v>220000</v>
      </c>
      <c r="F43" s="107"/>
      <c r="H43" s="7">
        <v>9705787505</v>
      </c>
      <c r="J43" s="7">
        <v>7668857922</v>
      </c>
      <c r="L43" s="13">
        <v>0</v>
      </c>
      <c r="N43" s="13">
        <v>0</v>
      </c>
      <c r="P43" s="13">
        <v>0</v>
      </c>
      <c r="R43" s="13">
        <v>0</v>
      </c>
      <c r="T43" s="13">
        <v>220000</v>
      </c>
      <c r="V43" s="13">
        <v>35130</v>
      </c>
      <c r="X43" s="7">
        <v>9705787505</v>
      </c>
      <c r="Z43" s="7">
        <v>7668857922</v>
      </c>
      <c r="AB43" s="92">
        <f t="shared" si="0"/>
        <v>6.9007228809722992E-3</v>
      </c>
    </row>
    <row r="44" spans="1:28" ht="18.75" x14ac:dyDescent="0.2">
      <c r="A44" s="106" t="s">
        <v>53</v>
      </c>
      <c r="B44" s="106"/>
      <c r="C44" s="106"/>
      <c r="E44" s="107">
        <v>600000</v>
      </c>
      <c r="F44" s="107"/>
      <c r="H44" s="7">
        <v>8323598586</v>
      </c>
      <c r="J44" s="7">
        <v>9674632500</v>
      </c>
      <c r="L44" s="13">
        <v>0</v>
      </c>
      <c r="N44" s="13">
        <v>0</v>
      </c>
      <c r="P44" s="13">
        <v>0</v>
      </c>
      <c r="R44" s="13">
        <v>0</v>
      </c>
      <c r="T44" s="13">
        <v>600000</v>
      </c>
      <c r="V44" s="13">
        <v>15550</v>
      </c>
      <c r="X44" s="7">
        <v>8323598586</v>
      </c>
      <c r="Z44" s="7">
        <v>9257879100</v>
      </c>
      <c r="AB44" s="92">
        <f t="shared" si="0"/>
        <v>8.3305830913065169E-3</v>
      </c>
    </row>
    <row r="45" spans="1:28" ht="18.75" x14ac:dyDescent="0.2">
      <c r="A45" s="106" t="s">
        <v>54</v>
      </c>
      <c r="B45" s="106"/>
      <c r="C45" s="106"/>
      <c r="E45" s="107">
        <v>2960706</v>
      </c>
      <c r="F45" s="107"/>
      <c r="H45" s="7">
        <v>12778235031</v>
      </c>
      <c r="J45" s="7">
        <v>6216426575.3839197</v>
      </c>
      <c r="L45" s="13">
        <v>0</v>
      </c>
      <c r="N45" s="13">
        <v>0</v>
      </c>
      <c r="P45" s="13">
        <v>0</v>
      </c>
      <c r="R45" s="13">
        <v>0</v>
      </c>
      <c r="T45" s="13">
        <v>2960706</v>
      </c>
      <c r="V45" s="13">
        <v>2116</v>
      </c>
      <c r="X45" s="7">
        <v>12778235031</v>
      </c>
      <c r="Z45" s="7">
        <v>6216426575.3839197</v>
      </c>
      <c r="AB45" s="92">
        <f t="shared" si="0"/>
        <v>5.59377126854484E-3</v>
      </c>
    </row>
    <row r="46" spans="1:28" ht="18.75" x14ac:dyDescent="0.2">
      <c r="A46" s="106" t="s">
        <v>55</v>
      </c>
      <c r="B46" s="106"/>
      <c r="C46" s="106"/>
      <c r="E46" s="107">
        <v>3750000</v>
      </c>
      <c r="F46" s="107"/>
      <c r="H46" s="7">
        <v>11808212130</v>
      </c>
      <c r="J46" s="7">
        <v>13243083487.5</v>
      </c>
      <c r="L46" s="13">
        <v>0</v>
      </c>
      <c r="N46" s="13">
        <v>0</v>
      </c>
      <c r="P46" s="13">
        <v>0</v>
      </c>
      <c r="R46" s="13">
        <v>0</v>
      </c>
      <c r="T46" s="13">
        <v>3750000</v>
      </c>
      <c r="V46" s="13">
        <v>3559</v>
      </c>
      <c r="X46" s="7">
        <v>11808212130</v>
      </c>
      <c r="Z46" s="7">
        <v>13243083487.5</v>
      </c>
      <c r="AB46" s="92">
        <f t="shared" si="0"/>
        <v>1.1916617854485488E-2</v>
      </c>
    </row>
    <row r="47" spans="1:28" ht="18.75" x14ac:dyDescent="0.2">
      <c r="A47" s="106" t="s">
        <v>56</v>
      </c>
      <c r="B47" s="106"/>
      <c r="C47" s="106"/>
      <c r="E47" s="107">
        <v>1206000</v>
      </c>
      <c r="F47" s="107"/>
      <c r="H47" s="7">
        <v>20026106994</v>
      </c>
      <c r="J47" s="7">
        <v>22796708661</v>
      </c>
      <c r="L47" s="13">
        <v>0</v>
      </c>
      <c r="N47" s="13">
        <v>0</v>
      </c>
      <c r="P47" s="13">
        <v>0</v>
      </c>
      <c r="R47" s="13">
        <v>0</v>
      </c>
      <c r="T47" s="13">
        <v>1206000</v>
      </c>
      <c r="V47" s="13">
        <v>19050</v>
      </c>
      <c r="X47" s="7">
        <v>20026106994</v>
      </c>
      <c r="Z47" s="7">
        <v>22796708661</v>
      </c>
      <c r="AB47" s="92">
        <f t="shared" si="0"/>
        <v>2.0513324235220076E-2</v>
      </c>
    </row>
    <row r="48" spans="1:28" ht="18.75" x14ac:dyDescent="0.2">
      <c r="A48" s="106" t="s">
        <v>57</v>
      </c>
      <c r="B48" s="106"/>
      <c r="C48" s="106"/>
      <c r="E48" s="107">
        <v>12476724</v>
      </c>
      <c r="F48" s="107"/>
      <c r="H48" s="7">
        <v>22269515349</v>
      </c>
      <c r="J48" s="7">
        <v>32236710545.733501</v>
      </c>
      <c r="L48" s="13">
        <v>0</v>
      </c>
      <c r="N48" s="13">
        <v>0</v>
      </c>
      <c r="P48" s="13">
        <v>0</v>
      </c>
      <c r="R48" s="13">
        <v>0</v>
      </c>
      <c r="T48" s="13">
        <v>12476724</v>
      </c>
      <c r="V48" s="13">
        <v>2604</v>
      </c>
      <c r="X48" s="7">
        <v>22269515349</v>
      </c>
      <c r="Z48" s="7">
        <v>32238246316.741901</v>
      </c>
      <c r="AB48" s="92">
        <f t="shared" si="0"/>
        <v>2.9009170108910225E-2</v>
      </c>
    </row>
    <row r="49" spans="1:28" ht="18.75" x14ac:dyDescent="0.2">
      <c r="A49" s="106" t="s">
        <v>58</v>
      </c>
      <c r="B49" s="106"/>
      <c r="C49" s="106"/>
      <c r="E49" s="107">
        <v>1653828</v>
      </c>
      <c r="F49" s="107"/>
      <c r="H49" s="7">
        <v>1894194981</v>
      </c>
      <c r="J49" s="7">
        <v>1842446936</v>
      </c>
      <c r="L49" s="13">
        <v>0</v>
      </c>
      <c r="N49" s="13">
        <v>0</v>
      </c>
      <c r="P49" s="13">
        <v>0</v>
      </c>
      <c r="R49" s="13">
        <v>0</v>
      </c>
      <c r="T49" s="13">
        <v>1653828</v>
      </c>
      <c r="V49" s="13">
        <v>1123</v>
      </c>
      <c r="X49" s="7">
        <v>1894194981</v>
      </c>
      <c r="Z49" s="7">
        <v>1842892310.4358799</v>
      </c>
      <c r="AB49" s="92">
        <f t="shared" si="0"/>
        <v>1.6583028741881003E-3</v>
      </c>
    </row>
    <row r="50" spans="1:28" ht="18.75" x14ac:dyDescent="0.2">
      <c r="A50" s="106" t="s">
        <v>59</v>
      </c>
      <c r="B50" s="106"/>
      <c r="C50" s="106"/>
      <c r="E50" s="107">
        <v>3280000</v>
      </c>
      <c r="F50" s="107"/>
      <c r="H50" s="7">
        <v>29974190258</v>
      </c>
      <c r="J50" s="7">
        <v>41919835328</v>
      </c>
      <c r="L50" s="13">
        <v>0</v>
      </c>
      <c r="N50" s="13">
        <v>0</v>
      </c>
      <c r="P50" s="13">
        <v>0</v>
      </c>
      <c r="R50" s="13">
        <v>0</v>
      </c>
      <c r="T50" s="13">
        <v>3280000</v>
      </c>
      <c r="V50" s="13">
        <v>12880</v>
      </c>
      <c r="X50" s="7">
        <v>29974190258</v>
      </c>
      <c r="Z50" s="7">
        <v>41919835328</v>
      </c>
      <c r="AB50" s="92">
        <f t="shared" si="0"/>
        <v>3.772102309845355E-2</v>
      </c>
    </row>
    <row r="51" spans="1:28" ht="18.75" x14ac:dyDescent="0.2">
      <c r="A51" s="106" t="s">
        <v>60</v>
      </c>
      <c r="B51" s="106"/>
      <c r="C51" s="106"/>
      <c r="E51" s="107">
        <v>375000</v>
      </c>
      <c r="F51" s="107"/>
      <c r="H51" s="7">
        <v>3168785864</v>
      </c>
      <c r="J51" s="7">
        <v>3639150225</v>
      </c>
      <c r="L51" s="13">
        <v>0</v>
      </c>
      <c r="N51" s="13">
        <v>0</v>
      </c>
      <c r="P51" s="13">
        <v>0</v>
      </c>
      <c r="R51" s="13">
        <v>0</v>
      </c>
      <c r="T51" s="13">
        <v>375000</v>
      </c>
      <c r="V51" s="13">
        <v>9780</v>
      </c>
      <c r="X51" s="7">
        <v>3168785864</v>
      </c>
      <c r="Z51" s="7">
        <v>3639150225</v>
      </c>
      <c r="AB51" s="92">
        <f t="shared" si="0"/>
        <v>3.2746423887852791E-3</v>
      </c>
    </row>
    <row r="52" spans="1:28" ht="18.75" x14ac:dyDescent="0.2">
      <c r="A52" s="106" t="s">
        <v>61</v>
      </c>
      <c r="B52" s="106"/>
      <c r="C52" s="106"/>
      <c r="E52" s="107">
        <v>400000</v>
      </c>
      <c r="F52" s="107"/>
      <c r="H52" s="7">
        <v>1183544573</v>
      </c>
      <c r="J52" s="7">
        <v>1144682672</v>
      </c>
      <c r="L52" s="13">
        <v>0</v>
      </c>
      <c r="N52" s="13">
        <v>0</v>
      </c>
      <c r="P52" s="13">
        <v>0</v>
      </c>
      <c r="R52" s="13">
        <v>0</v>
      </c>
      <c r="T52" s="13">
        <v>400000</v>
      </c>
      <c r="V52" s="13">
        <v>2884</v>
      </c>
      <c r="X52" s="7">
        <v>1183544573</v>
      </c>
      <c r="Z52" s="7">
        <v>1144682672</v>
      </c>
      <c r="AB52" s="92">
        <f t="shared" si="0"/>
        <v>1.0300279372059162E-3</v>
      </c>
    </row>
    <row r="53" spans="1:28" ht="18.75" x14ac:dyDescent="0.2">
      <c r="A53" s="106" t="s">
        <v>62</v>
      </c>
      <c r="B53" s="106"/>
      <c r="C53" s="106"/>
      <c r="E53" s="107">
        <v>300000</v>
      </c>
      <c r="F53" s="107"/>
      <c r="H53" s="7">
        <v>5677263616</v>
      </c>
      <c r="J53" s="7">
        <v>8058224670</v>
      </c>
      <c r="L53" s="13">
        <v>0</v>
      </c>
      <c r="N53" s="13">
        <v>0</v>
      </c>
      <c r="P53" s="13">
        <v>0</v>
      </c>
      <c r="R53" s="13">
        <v>0</v>
      </c>
      <c r="T53" s="13">
        <v>300000</v>
      </c>
      <c r="V53" s="13">
        <v>27070</v>
      </c>
      <c r="X53" s="7">
        <v>5677263616</v>
      </c>
      <c r="Z53" s="7">
        <v>8058224670</v>
      </c>
      <c r="AB53" s="92">
        <f t="shared" si="0"/>
        <v>7.2510895267417176E-3</v>
      </c>
    </row>
    <row r="54" spans="1:28" ht="18.75" x14ac:dyDescent="0.2">
      <c r="A54" s="106" t="s">
        <v>63</v>
      </c>
      <c r="B54" s="106"/>
      <c r="C54" s="106"/>
      <c r="E54" s="107">
        <v>1256500</v>
      </c>
      <c r="F54" s="107"/>
      <c r="H54" s="7">
        <v>7911683326</v>
      </c>
      <c r="J54" s="7">
        <v>7680209490.8000002</v>
      </c>
      <c r="L54" s="13">
        <v>0</v>
      </c>
      <c r="N54" s="13">
        <v>0</v>
      </c>
      <c r="P54" s="13">
        <v>0</v>
      </c>
      <c r="R54" s="13">
        <v>0</v>
      </c>
      <c r="T54" s="13">
        <v>1256500</v>
      </c>
      <c r="V54" s="13">
        <v>6160</v>
      </c>
      <c r="X54" s="7">
        <v>7911683326</v>
      </c>
      <c r="Z54" s="7">
        <v>7680209490.8000002</v>
      </c>
      <c r="AB54" s="92">
        <f t="shared" si="0"/>
        <v>6.9109374437337726E-3</v>
      </c>
    </row>
    <row r="55" spans="1:28" ht="18.75" x14ac:dyDescent="0.2">
      <c r="A55" s="106" t="s">
        <v>64</v>
      </c>
      <c r="B55" s="106"/>
      <c r="C55" s="106"/>
      <c r="E55" s="107">
        <v>2000000</v>
      </c>
      <c r="F55" s="107"/>
      <c r="H55" s="7">
        <v>9058498512</v>
      </c>
      <c r="J55" s="7">
        <v>27168352600</v>
      </c>
      <c r="L55" s="13">
        <v>0</v>
      </c>
      <c r="N55" s="13">
        <v>0</v>
      </c>
      <c r="P55" s="13">
        <v>0</v>
      </c>
      <c r="R55" s="13">
        <v>0</v>
      </c>
      <c r="T55" s="13">
        <v>2000000</v>
      </c>
      <c r="V55" s="13">
        <v>13690</v>
      </c>
      <c r="X55" s="7">
        <v>9058498512</v>
      </c>
      <c r="Z55" s="7">
        <v>27168352600</v>
      </c>
      <c r="AB55" s="92">
        <f t="shared" si="0"/>
        <v>2.4447091644155674E-2</v>
      </c>
    </row>
    <row r="56" spans="1:28" ht="18.75" x14ac:dyDescent="0.2">
      <c r="A56" s="106" t="s">
        <v>65</v>
      </c>
      <c r="B56" s="106"/>
      <c r="C56" s="106"/>
      <c r="E56" s="107">
        <v>350000</v>
      </c>
      <c r="F56" s="107"/>
      <c r="H56" s="7">
        <v>2909039013</v>
      </c>
      <c r="J56" s="7">
        <v>1837187905</v>
      </c>
      <c r="L56" s="13">
        <v>0</v>
      </c>
      <c r="N56" s="13">
        <v>0</v>
      </c>
      <c r="P56" s="13">
        <v>0</v>
      </c>
      <c r="R56" s="13">
        <v>0</v>
      </c>
      <c r="T56" s="13">
        <v>350000</v>
      </c>
      <c r="V56" s="13">
        <v>4692</v>
      </c>
      <c r="X56" s="7">
        <v>2909039013</v>
      </c>
      <c r="Z56" s="7">
        <v>1629505794</v>
      </c>
      <c r="AB56" s="92">
        <f t="shared" si="0"/>
        <v>1.4662897698331794E-3</v>
      </c>
    </row>
    <row r="57" spans="1:28" ht="18.75" x14ac:dyDescent="0.2">
      <c r="A57" s="106" t="s">
        <v>66</v>
      </c>
      <c r="B57" s="106"/>
      <c r="C57" s="106"/>
      <c r="E57" s="107">
        <v>3000000</v>
      </c>
      <c r="F57" s="107"/>
      <c r="H57" s="7">
        <v>19332083180</v>
      </c>
      <c r="J57" s="7">
        <v>23814480000</v>
      </c>
      <c r="L57" s="13">
        <v>0</v>
      </c>
      <c r="N57" s="13">
        <v>0</v>
      </c>
      <c r="P57" s="13">
        <v>0</v>
      </c>
      <c r="R57" s="13">
        <v>0</v>
      </c>
      <c r="T57" s="13">
        <v>3000000</v>
      </c>
      <c r="V57" s="13">
        <v>8000</v>
      </c>
      <c r="X57" s="7">
        <v>19332083180</v>
      </c>
      <c r="Z57" s="7">
        <v>23814480000</v>
      </c>
      <c r="AB57" s="92">
        <f t="shared" si="0"/>
        <v>2.1429152646447631E-2</v>
      </c>
    </row>
    <row r="58" spans="1:28" ht="18.75" x14ac:dyDescent="0.2">
      <c r="A58" s="106" t="s">
        <v>67</v>
      </c>
      <c r="B58" s="106"/>
      <c r="C58" s="106"/>
      <c r="E58" s="107">
        <v>100000</v>
      </c>
      <c r="F58" s="107"/>
      <c r="H58" s="7">
        <v>2149711609</v>
      </c>
      <c r="J58" s="7">
        <v>1986524540</v>
      </c>
      <c r="L58" s="13">
        <v>0</v>
      </c>
      <c r="N58" s="13">
        <v>0</v>
      </c>
      <c r="P58" s="13">
        <v>0</v>
      </c>
      <c r="R58" s="13">
        <v>0</v>
      </c>
      <c r="T58" s="13">
        <v>100000</v>
      </c>
      <c r="V58" s="13">
        <v>20020</v>
      </c>
      <c r="X58" s="7">
        <v>2149711609</v>
      </c>
      <c r="Z58" s="7">
        <v>1986524540</v>
      </c>
      <c r="AB58" s="92">
        <f t="shared" si="0"/>
        <v>1.7875484832578401E-3</v>
      </c>
    </row>
    <row r="59" spans="1:28" ht="18.75" x14ac:dyDescent="0.2">
      <c r="A59" s="106" t="s">
        <v>68</v>
      </c>
      <c r="B59" s="106"/>
      <c r="C59" s="106"/>
      <c r="E59" s="107">
        <v>600000</v>
      </c>
      <c r="F59" s="107"/>
      <c r="H59" s="7">
        <v>10064741192</v>
      </c>
      <c r="J59" s="7">
        <v>7287230880</v>
      </c>
      <c r="L59" s="13">
        <v>0</v>
      </c>
      <c r="N59" s="13">
        <v>0</v>
      </c>
      <c r="P59" s="13">
        <v>0</v>
      </c>
      <c r="R59" s="13">
        <v>0</v>
      </c>
      <c r="T59" s="13">
        <v>600000</v>
      </c>
      <c r="V59" s="13">
        <v>12240</v>
      </c>
      <c r="X59" s="7">
        <v>10064741192</v>
      </c>
      <c r="Z59" s="7">
        <v>7287230880</v>
      </c>
      <c r="AB59" s="92">
        <f t="shared" si="0"/>
        <v>6.5573207098129759E-3</v>
      </c>
    </row>
    <row r="60" spans="1:28" ht="18.75" x14ac:dyDescent="0.2">
      <c r="A60" s="106" t="s">
        <v>69</v>
      </c>
      <c r="B60" s="106"/>
      <c r="C60" s="106"/>
      <c r="E60" s="107">
        <v>257500</v>
      </c>
      <c r="F60" s="107"/>
      <c r="H60" s="7">
        <v>4249656465</v>
      </c>
      <c r="J60" s="7">
        <v>4003834256.75</v>
      </c>
      <c r="L60" s="13">
        <v>0</v>
      </c>
      <c r="N60" s="13">
        <v>0</v>
      </c>
      <c r="P60" s="13">
        <v>0</v>
      </c>
      <c r="R60" s="13">
        <v>0</v>
      </c>
      <c r="T60" s="13">
        <v>257500</v>
      </c>
      <c r="V60" s="13">
        <v>15670</v>
      </c>
      <c r="X60" s="7">
        <v>4249656465</v>
      </c>
      <c r="Z60" s="7">
        <v>4003834256.75</v>
      </c>
      <c r="AB60" s="92">
        <f t="shared" si="0"/>
        <v>3.6027986107180152E-3</v>
      </c>
    </row>
    <row r="61" spans="1:28" ht="18.75" x14ac:dyDescent="0.2">
      <c r="A61" s="106" t="s">
        <v>70</v>
      </c>
      <c r="B61" s="106"/>
      <c r="C61" s="106"/>
      <c r="E61" s="107">
        <v>447253</v>
      </c>
      <c r="F61" s="107"/>
      <c r="H61" s="7">
        <v>5023261418</v>
      </c>
      <c r="J61" s="7">
        <v>5458687532.0129995</v>
      </c>
      <c r="L61" s="13">
        <v>0</v>
      </c>
      <c r="N61" s="13">
        <v>0</v>
      </c>
      <c r="P61" s="13">
        <v>0</v>
      </c>
      <c r="R61" s="13">
        <v>0</v>
      </c>
      <c r="T61" s="13">
        <v>447253</v>
      </c>
      <c r="V61" s="13">
        <v>12300</v>
      </c>
      <c r="X61" s="7">
        <v>5023261418</v>
      </c>
      <c r="Z61" s="7">
        <v>5458687532.0129995</v>
      </c>
      <c r="AB61" s="92">
        <f t="shared" si="0"/>
        <v>4.9119295643980914E-3</v>
      </c>
    </row>
    <row r="62" spans="1:28" ht="18.75" x14ac:dyDescent="0.2">
      <c r="A62" s="106" t="s">
        <v>71</v>
      </c>
      <c r="B62" s="106"/>
      <c r="C62" s="106"/>
      <c r="E62" s="107">
        <v>1228499</v>
      </c>
      <c r="F62" s="107"/>
      <c r="H62" s="7">
        <v>10607806474</v>
      </c>
      <c r="J62" s="7">
        <v>9154710297.5023003</v>
      </c>
      <c r="L62" s="13">
        <v>0</v>
      </c>
      <c r="N62" s="13">
        <v>0</v>
      </c>
      <c r="P62" s="13">
        <v>0</v>
      </c>
      <c r="R62" s="13">
        <v>0</v>
      </c>
      <c r="T62" s="13">
        <v>1228499</v>
      </c>
      <c r="V62" s="13">
        <v>7510</v>
      </c>
      <c r="X62" s="7">
        <v>10607806474</v>
      </c>
      <c r="Z62" s="7">
        <v>9154710297.5023003</v>
      </c>
      <c r="AB62" s="92">
        <f t="shared" si="0"/>
        <v>8.2377479751471715E-3</v>
      </c>
    </row>
    <row r="63" spans="1:28" ht="18.75" x14ac:dyDescent="0.2">
      <c r="A63" s="106" t="s">
        <v>72</v>
      </c>
      <c r="B63" s="106"/>
      <c r="C63" s="106"/>
      <c r="E63" s="107">
        <v>13400000</v>
      </c>
      <c r="F63" s="107"/>
      <c r="H63" s="7">
        <v>17655770501</v>
      </c>
      <c r="J63" s="7">
        <v>16141851452</v>
      </c>
      <c r="L63" s="13">
        <v>0</v>
      </c>
      <c r="N63" s="13">
        <v>0</v>
      </c>
      <c r="P63" s="13">
        <v>0</v>
      </c>
      <c r="R63" s="13">
        <v>0</v>
      </c>
      <c r="T63" s="13">
        <v>13400000</v>
      </c>
      <c r="V63" s="13">
        <v>1214</v>
      </c>
      <c r="X63" s="7">
        <v>17655770501</v>
      </c>
      <c r="Z63" s="7">
        <v>16141851452</v>
      </c>
      <c r="AB63" s="92">
        <f t="shared" si="0"/>
        <v>1.4525036816306312E-2</v>
      </c>
    </row>
    <row r="64" spans="1:28" ht="18.75" x14ac:dyDescent="0.2">
      <c r="A64" s="106" t="s">
        <v>73</v>
      </c>
      <c r="B64" s="106"/>
      <c r="C64" s="106"/>
      <c r="E64" s="107">
        <v>360000</v>
      </c>
      <c r="F64" s="107"/>
      <c r="H64" s="7">
        <v>3511745772</v>
      </c>
      <c r="J64" s="7">
        <v>3879378792</v>
      </c>
      <c r="L64" s="13">
        <v>0</v>
      </c>
      <c r="N64" s="13">
        <v>0</v>
      </c>
      <c r="P64" s="13">
        <v>0</v>
      </c>
      <c r="R64" s="13">
        <v>0</v>
      </c>
      <c r="T64" s="13">
        <v>360000</v>
      </c>
      <c r="V64" s="13">
        <v>9860</v>
      </c>
      <c r="X64" s="7">
        <v>3511745772</v>
      </c>
      <c r="Z64" s="7">
        <v>3522161592</v>
      </c>
      <c r="AB64" s="92">
        <f t="shared" si="0"/>
        <v>3.1693716764096048E-3</v>
      </c>
    </row>
    <row r="65" spans="1:28" ht="18.75" x14ac:dyDescent="0.2">
      <c r="A65" s="106" t="s">
        <v>74</v>
      </c>
      <c r="B65" s="106"/>
      <c r="C65" s="106"/>
      <c r="E65" s="107">
        <v>2500000</v>
      </c>
      <c r="F65" s="107"/>
      <c r="H65" s="7">
        <v>11139531478</v>
      </c>
      <c r="J65" s="7">
        <v>17960087000</v>
      </c>
      <c r="L65" s="13">
        <v>0</v>
      </c>
      <c r="N65" s="13">
        <v>0</v>
      </c>
      <c r="P65" s="13">
        <v>0</v>
      </c>
      <c r="R65" s="13">
        <v>0</v>
      </c>
      <c r="T65" s="13">
        <v>2500000</v>
      </c>
      <c r="V65" s="13">
        <v>7240</v>
      </c>
      <c r="X65" s="7">
        <v>11139531478</v>
      </c>
      <c r="Z65" s="7">
        <v>17960087000</v>
      </c>
      <c r="AB65" s="92">
        <f t="shared" si="0"/>
        <v>1.6161152620862589E-2</v>
      </c>
    </row>
    <row r="66" spans="1:28" ht="18.75" x14ac:dyDescent="0.2">
      <c r="A66" s="108" t="s">
        <v>75</v>
      </c>
      <c r="B66" s="108"/>
      <c r="C66" s="108"/>
      <c r="D66" s="14"/>
      <c r="E66" s="107">
        <v>3000000</v>
      </c>
      <c r="F66" s="109"/>
      <c r="H66" s="8">
        <v>12505340021</v>
      </c>
      <c r="J66" s="8">
        <v>18694366800</v>
      </c>
      <c r="L66" s="15">
        <v>0</v>
      </c>
      <c r="N66" s="15">
        <v>0</v>
      </c>
      <c r="P66" s="15">
        <v>0</v>
      </c>
      <c r="R66" s="15">
        <v>0</v>
      </c>
      <c r="T66" s="15">
        <v>3000000</v>
      </c>
      <c r="V66" s="15">
        <v>6280</v>
      </c>
      <c r="X66" s="8">
        <v>12505340021</v>
      </c>
      <c r="Z66" s="8">
        <v>18694366800</v>
      </c>
      <c r="AB66" s="92">
        <f t="shared" si="0"/>
        <v>1.6821884827461393E-2</v>
      </c>
    </row>
    <row r="67" spans="1:28" ht="21.75" thickBot="1" x14ac:dyDescent="0.25">
      <c r="A67" s="105"/>
      <c r="B67" s="105"/>
      <c r="C67" s="105"/>
      <c r="D67" s="105"/>
      <c r="F67" s="15"/>
      <c r="H67" s="16">
        <f>SUM(H9:H66)</f>
        <v>656466497346</v>
      </c>
      <c r="I67" s="17"/>
      <c r="J67" s="16">
        <f>SUM(J9:J66)</f>
        <v>858706174263.16748</v>
      </c>
      <c r="L67" s="15"/>
      <c r="M67" s="18"/>
      <c r="N67" s="15"/>
      <c r="O67" s="18"/>
      <c r="P67" s="15"/>
      <c r="Q67" s="18"/>
      <c r="R67" s="15"/>
      <c r="T67" s="15"/>
      <c r="V67" s="15"/>
      <c r="X67" s="16">
        <v>656466497346</v>
      </c>
      <c r="Z67" s="16">
        <f>SUM(Z9:Z66)</f>
        <v>856074018473.58447</v>
      </c>
      <c r="AB67" s="94">
        <f>SUM(AB9:AB66)</f>
        <v>0.77032716307592175</v>
      </c>
    </row>
    <row r="68" spans="1:28" ht="13.5" thickTop="1" x14ac:dyDescent="0.2"/>
    <row r="69" spans="1:28" x14ac:dyDescent="0.2">
      <c r="F69" s="126"/>
      <c r="G69" s="127"/>
      <c r="H69" s="127"/>
      <c r="I69" s="127"/>
      <c r="J69" s="127"/>
      <c r="K69" s="127"/>
      <c r="L69" s="126"/>
      <c r="M69" s="126"/>
      <c r="N69" s="126"/>
      <c r="O69" s="126"/>
      <c r="P69" s="126"/>
      <c r="Q69" s="126"/>
      <c r="R69" s="126"/>
      <c r="S69" s="127"/>
      <c r="T69" s="126"/>
      <c r="U69" s="126"/>
      <c r="V69" s="126"/>
      <c r="W69" s="127"/>
      <c r="X69" s="127"/>
      <c r="Y69" s="127"/>
      <c r="Z69" s="127"/>
      <c r="AA69" s="127"/>
      <c r="AB69" s="126"/>
    </row>
    <row r="70" spans="1:28" x14ac:dyDescent="0.2">
      <c r="F70" s="68"/>
      <c r="G70" s="23"/>
      <c r="H70" s="23"/>
      <c r="I70" s="23"/>
      <c r="J70" s="23"/>
      <c r="K70" s="23"/>
      <c r="L70" s="68"/>
      <c r="M70" s="68"/>
      <c r="N70" s="68"/>
      <c r="O70" s="68"/>
      <c r="P70" s="68"/>
      <c r="Q70" s="68"/>
      <c r="R70" s="68"/>
      <c r="S70" s="23"/>
      <c r="T70" s="68"/>
      <c r="U70" s="68"/>
      <c r="V70" s="68"/>
      <c r="W70" s="23"/>
      <c r="X70" s="23"/>
      <c r="Y70" s="23"/>
      <c r="Z70" s="23"/>
      <c r="AA70" s="23"/>
      <c r="AB70" s="68"/>
    </row>
    <row r="71" spans="1:28" x14ac:dyDescent="0.2">
      <c r="F71" s="68"/>
      <c r="G71" s="23"/>
      <c r="H71" s="23">
        <v>656466497346</v>
      </c>
      <c r="I71" s="23"/>
      <c r="J71" s="23">
        <v>858706174263.16748</v>
      </c>
      <c r="K71" s="23"/>
      <c r="L71" s="68"/>
      <c r="M71" s="68"/>
      <c r="N71" s="68"/>
      <c r="O71" s="68"/>
      <c r="P71" s="68"/>
      <c r="Q71" s="68"/>
      <c r="R71" s="68"/>
      <c r="S71" s="23"/>
      <c r="T71" s="68"/>
      <c r="U71" s="68"/>
      <c r="V71" s="68"/>
      <c r="W71" s="23"/>
      <c r="X71" s="22">
        <v>625573697346</v>
      </c>
      <c r="Y71" s="23"/>
      <c r="Z71" s="22">
        <v>856074018474</v>
      </c>
      <c r="AA71" s="23"/>
      <c r="AB71" s="68"/>
    </row>
    <row r="72" spans="1:28" x14ac:dyDescent="0.2">
      <c r="F72" s="68"/>
      <c r="G72" s="23"/>
      <c r="H72" s="22">
        <f>H71-H67</f>
        <v>0</v>
      </c>
      <c r="I72" s="23"/>
      <c r="J72" s="22">
        <f>J71-J67</f>
        <v>0</v>
      </c>
      <c r="K72" s="23"/>
      <c r="L72" s="68"/>
      <c r="M72" s="68"/>
      <c r="N72" s="68"/>
      <c r="O72" s="68"/>
      <c r="P72" s="68"/>
      <c r="Q72" s="68"/>
      <c r="R72" s="68"/>
      <c r="S72" s="23"/>
      <c r="T72" s="68"/>
      <c r="U72" s="68"/>
      <c r="V72" s="68"/>
      <c r="W72" s="23"/>
      <c r="X72" s="22">
        <v>30892800000</v>
      </c>
      <c r="Y72" s="23"/>
      <c r="Z72" s="23"/>
      <c r="AA72" s="23"/>
      <c r="AB72" s="68"/>
    </row>
    <row r="73" spans="1:28" x14ac:dyDescent="0.2">
      <c r="F73" s="68"/>
      <c r="G73" s="23"/>
      <c r="H73" s="23"/>
      <c r="I73" s="23"/>
      <c r="J73" s="23"/>
      <c r="K73" s="23"/>
      <c r="L73" s="68"/>
      <c r="M73" s="68"/>
      <c r="N73" s="68"/>
      <c r="O73" s="68"/>
      <c r="P73" s="68"/>
      <c r="Q73" s="68"/>
      <c r="R73" s="68"/>
      <c r="S73" s="23"/>
      <c r="T73" s="68"/>
      <c r="U73" s="68"/>
      <c r="V73" s="68"/>
      <c r="W73" s="23"/>
      <c r="X73" s="22">
        <f>SUM(X71:X72)</f>
        <v>656466497346</v>
      </c>
      <c r="Y73" s="23"/>
      <c r="Z73" s="22">
        <f>Z71-Z67</f>
        <v>0.41552734375</v>
      </c>
      <c r="AA73" s="23"/>
      <c r="AB73" s="68"/>
    </row>
    <row r="74" spans="1:28" x14ac:dyDescent="0.2">
      <c r="F74" s="68"/>
      <c r="G74" s="23"/>
      <c r="H74" s="23"/>
      <c r="I74" s="23"/>
      <c r="J74" s="23"/>
      <c r="K74" s="23"/>
      <c r="L74" s="68"/>
      <c r="M74" s="68"/>
      <c r="N74" s="68"/>
      <c r="O74" s="68"/>
      <c r="P74" s="68"/>
      <c r="Q74" s="68"/>
      <c r="R74" s="68"/>
      <c r="S74" s="23"/>
      <c r="T74" s="68"/>
      <c r="U74" s="68"/>
      <c r="V74" s="68"/>
      <c r="W74" s="23"/>
      <c r="X74" s="22">
        <f>X73-X67</f>
        <v>0</v>
      </c>
      <c r="Y74" s="23"/>
      <c r="Z74" s="23"/>
      <c r="AA74" s="23"/>
      <c r="AB74" s="68"/>
    </row>
    <row r="75" spans="1:28" x14ac:dyDescent="0.2">
      <c r="F75" s="68"/>
      <c r="G75" s="23"/>
      <c r="H75" s="23"/>
      <c r="I75" s="23"/>
      <c r="J75" s="23"/>
      <c r="K75" s="23"/>
      <c r="L75" s="68"/>
      <c r="M75" s="68"/>
      <c r="N75" s="68"/>
      <c r="O75" s="68"/>
      <c r="P75" s="68"/>
      <c r="Q75" s="68"/>
      <c r="R75" s="68"/>
      <c r="S75" s="23"/>
      <c r="T75" s="68"/>
      <c r="U75" s="68"/>
      <c r="V75" s="68"/>
      <c r="W75" s="23"/>
      <c r="X75" s="23"/>
      <c r="Y75" s="23"/>
      <c r="Z75" s="23"/>
      <c r="AA75" s="23"/>
      <c r="AB75" s="68"/>
    </row>
    <row r="76" spans="1:28" x14ac:dyDescent="0.2">
      <c r="F76" s="68"/>
      <c r="G76" s="23"/>
      <c r="H76" s="23"/>
      <c r="I76" s="23"/>
      <c r="J76" s="23"/>
      <c r="K76" s="23"/>
      <c r="L76" s="68"/>
      <c r="M76" s="68"/>
      <c r="N76" s="68"/>
      <c r="O76" s="68"/>
      <c r="P76" s="68"/>
      <c r="Q76" s="68"/>
      <c r="R76" s="68"/>
      <c r="S76" s="23"/>
      <c r="T76" s="68"/>
      <c r="U76" s="68"/>
      <c r="V76" s="68"/>
      <c r="W76" s="23"/>
      <c r="X76" s="23"/>
      <c r="Y76" s="23"/>
      <c r="Z76" s="23"/>
      <c r="AA76" s="23"/>
      <c r="AB76" s="68"/>
    </row>
    <row r="77" spans="1:28" x14ac:dyDescent="0.2">
      <c r="F77" s="68"/>
      <c r="G77" s="23"/>
      <c r="H77" s="23"/>
      <c r="I77" s="23"/>
      <c r="J77" s="23"/>
      <c r="K77" s="23"/>
      <c r="L77" s="68"/>
      <c r="M77" s="68"/>
      <c r="N77" s="68"/>
      <c r="O77" s="68"/>
      <c r="P77" s="68"/>
      <c r="Q77" s="68"/>
      <c r="R77" s="68"/>
      <c r="S77" s="23"/>
      <c r="T77" s="68"/>
      <c r="U77" s="68"/>
      <c r="V77" s="68"/>
      <c r="W77" s="23"/>
      <c r="X77" s="23"/>
      <c r="Y77" s="23"/>
      <c r="Z77" s="23"/>
      <c r="AA77" s="23"/>
      <c r="AB77" s="68"/>
    </row>
    <row r="78" spans="1:28" x14ac:dyDescent="0.2">
      <c r="F78" s="68"/>
      <c r="G78" s="23"/>
      <c r="H78" s="23"/>
      <c r="I78" s="23"/>
      <c r="J78" s="23"/>
      <c r="K78" s="23"/>
      <c r="L78" s="68"/>
      <c r="M78" s="68"/>
      <c r="N78" s="68"/>
      <c r="O78" s="68"/>
      <c r="P78" s="68"/>
      <c r="Q78" s="68"/>
      <c r="R78" s="68"/>
      <c r="S78" s="23"/>
      <c r="T78" s="68"/>
      <c r="U78" s="68"/>
      <c r="V78" s="68"/>
      <c r="W78" s="23"/>
      <c r="X78" s="23"/>
      <c r="Y78" s="23"/>
      <c r="Z78" s="130"/>
      <c r="AA78" s="23"/>
      <c r="AB78" s="68"/>
    </row>
    <row r="79" spans="1:28" x14ac:dyDescent="0.2">
      <c r="F79" s="68"/>
      <c r="G79" s="23"/>
      <c r="H79" s="23"/>
      <c r="I79" s="23"/>
      <c r="J79" s="23"/>
      <c r="K79" s="23"/>
      <c r="L79" s="68"/>
      <c r="M79" s="68"/>
      <c r="N79" s="68"/>
      <c r="O79" s="68"/>
      <c r="P79" s="68"/>
      <c r="Q79" s="68"/>
      <c r="R79" s="68"/>
      <c r="S79" s="23"/>
      <c r="T79" s="68"/>
      <c r="U79" s="68"/>
      <c r="V79" s="68"/>
      <c r="W79" s="23"/>
      <c r="X79" s="23"/>
      <c r="Y79" s="23"/>
      <c r="Z79" s="23"/>
      <c r="AA79" s="23"/>
      <c r="AB79" s="68"/>
    </row>
    <row r="80" spans="1:28" x14ac:dyDescent="0.2">
      <c r="F80" s="126"/>
      <c r="G80" s="127"/>
      <c r="H80" s="127"/>
      <c r="I80" s="127"/>
      <c r="J80" s="127"/>
      <c r="K80" s="127"/>
      <c r="L80" s="126"/>
      <c r="M80" s="126"/>
      <c r="N80" s="126"/>
      <c r="O80" s="126"/>
      <c r="P80" s="126"/>
      <c r="Q80" s="126"/>
      <c r="R80" s="126"/>
      <c r="S80" s="127"/>
      <c r="T80" s="126"/>
      <c r="U80" s="126"/>
      <c r="V80" s="126"/>
      <c r="W80" s="127"/>
      <c r="X80" s="127"/>
      <c r="Y80" s="127"/>
      <c r="Z80" s="128"/>
      <c r="AA80" s="127"/>
      <c r="AB80" s="126"/>
    </row>
    <row r="81" spans="6:28" x14ac:dyDescent="0.2">
      <c r="F81" s="126"/>
      <c r="G81" s="127"/>
      <c r="H81" s="127"/>
      <c r="I81" s="127"/>
      <c r="J81" s="127"/>
      <c r="K81" s="127"/>
      <c r="L81" s="126"/>
      <c r="M81" s="126"/>
      <c r="N81" s="126"/>
      <c r="O81" s="126"/>
      <c r="P81" s="126"/>
      <c r="Q81" s="126"/>
      <c r="R81" s="126"/>
      <c r="S81" s="127"/>
      <c r="T81" s="126"/>
      <c r="U81" s="126"/>
      <c r="V81" s="126"/>
      <c r="W81" s="127"/>
      <c r="X81" s="127"/>
      <c r="Y81" s="127"/>
      <c r="Z81" s="127"/>
      <c r="AA81" s="127"/>
      <c r="AB81" s="126"/>
    </row>
    <row r="82" spans="6:28" x14ac:dyDescent="0.2">
      <c r="F82" s="126"/>
      <c r="G82" s="127"/>
      <c r="H82" s="127"/>
      <c r="I82" s="127"/>
      <c r="J82" s="127"/>
      <c r="K82" s="127"/>
      <c r="L82" s="126"/>
      <c r="M82" s="126"/>
      <c r="N82" s="126"/>
      <c r="O82" s="126"/>
      <c r="P82" s="126"/>
      <c r="Q82" s="126"/>
      <c r="R82" s="126"/>
      <c r="S82" s="127"/>
      <c r="T82" s="126"/>
      <c r="U82" s="126"/>
      <c r="V82" s="126"/>
      <c r="W82" s="127"/>
      <c r="X82" s="127"/>
      <c r="Y82" s="127"/>
      <c r="Z82" s="127"/>
      <c r="AA82" s="127"/>
      <c r="AB82" s="126"/>
    </row>
    <row r="83" spans="6:28" x14ac:dyDescent="0.2">
      <c r="F83" s="126"/>
      <c r="G83" s="127"/>
      <c r="H83" s="127"/>
      <c r="I83" s="127"/>
      <c r="J83" s="127"/>
      <c r="K83" s="127"/>
      <c r="L83" s="126"/>
      <c r="M83" s="126"/>
      <c r="N83" s="126"/>
      <c r="O83" s="126"/>
      <c r="P83" s="126"/>
      <c r="Q83" s="126"/>
      <c r="R83" s="126"/>
      <c r="S83" s="127"/>
      <c r="T83" s="126"/>
      <c r="U83" s="126"/>
      <c r="V83" s="126"/>
      <c r="W83" s="127"/>
      <c r="X83" s="127"/>
      <c r="Y83" s="127"/>
      <c r="Z83" s="127"/>
      <c r="AA83" s="127"/>
      <c r="AB83" s="126"/>
    </row>
    <row r="84" spans="6:28" x14ac:dyDescent="0.2">
      <c r="F84" s="126"/>
      <c r="G84" s="127"/>
      <c r="H84" s="127"/>
      <c r="I84" s="127"/>
      <c r="J84" s="127"/>
      <c r="K84" s="127"/>
      <c r="L84" s="126"/>
      <c r="M84" s="126"/>
      <c r="N84" s="126"/>
      <c r="O84" s="126"/>
      <c r="P84" s="126"/>
      <c r="Q84" s="126"/>
      <c r="R84" s="126"/>
      <c r="S84" s="127"/>
      <c r="T84" s="126"/>
      <c r="U84" s="126"/>
      <c r="V84" s="126"/>
      <c r="W84" s="127"/>
      <c r="X84" s="127"/>
      <c r="Y84" s="127"/>
      <c r="Z84" s="127"/>
      <c r="AA84" s="127"/>
      <c r="AB84" s="126"/>
    </row>
  </sheetData>
  <mergeCells count="13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D67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"/>
  <sheetViews>
    <sheetView rightToLeft="1" workbookViewId="0">
      <selection activeCell="O18" sqref="O18"/>
    </sheetView>
  </sheetViews>
  <sheetFormatPr defaultRowHeight="12.75" x14ac:dyDescent="0.2"/>
  <cols>
    <col min="1" max="1" width="6.28515625" style="24" bestFit="1" customWidth="1"/>
    <col min="2" max="2" width="9.5703125" style="24" customWidth="1"/>
    <col min="3" max="3" width="1.28515625" style="24" customWidth="1"/>
    <col min="4" max="4" width="17.7109375" style="24" bestFit="1" customWidth="1"/>
    <col min="5" max="5" width="1.28515625" style="24" customWidth="1"/>
    <col min="6" max="6" width="17.140625" style="24" bestFit="1" customWidth="1"/>
    <col min="7" max="7" width="1.28515625" style="24" customWidth="1"/>
    <col min="8" max="8" width="16.28515625" style="24" bestFit="1" customWidth="1"/>
    <col min="9" max="9" width="1.28515625" style="24" customWidth="1"/>
    <col min="10" max="10" width="18.140625" style="24" bestFit="1" customWidth="1"/>
    <col min="11" max="11" width="1.28515625" style="24" customWidth="1"/>
    <col min="12" max="12" width="18.28515625" style="28" bestFit="1" customWidth="1"/>
    <col min="13" max="13" width="0.28515625" style="24" customWidth="1"/>
    <col min="14" max="16" width="9.140625" style="24"/>
    <col min="17" max="17" width="16.42578125" style="24" bestFit="1" customWidth="1"/>
    <col min="18" max="16384" width="9.140625" style="24"/>
  </cols>
  <sheetData>
    <row r="1" spans="1:17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7" ht="25.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7" ht="25.5" x14ac:dyDescent="0.2">
      <c r="A3" s="103" t="s">
        <v>149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5" spans="1:17" ht="24" x14ac:dyDescent="0.2">
      <c r="A5" s="1" t="s">
        <v>76</v>
      </c>
      <c r="B5" s="113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7" ht="21" x14ac:dyDescent="0.2">
      <c r="D6" s="2" t="s">
        <v>7</v>
      </c>
      <c r="F6" s="111" t="s">
        <v>8</v>
      </c>
      <c r="G6" s="111"/>
      <c r="H6" s="111"/>
      <c r="J6" s="114" t="s">
        <v>9</v>
      </c>
      <c r="K6" s="114"/>
      <c r="L6" s="114"/>
    </row>
    <row r="7" spans="1:17" x14ac:dyDescent="0.2">
      <c r="D7" s="25"/>
      <c r="F7" s="25"/>
      <c r="G7" s="25"/>
      <c r="H7" s="25"/>
      <c r="J7" s="34"/>
    </row>
    <row r="8" spans="1:17" ht="21" x14ac:dyDescent="0.2">
      <c r="A8" s="105"/>
      <c r="B8" s="105"/>
      <c r="D8" s="2" t="s">
        <v>78</v>
      </c>
      <c r="F8" s="2" t="s">
        <v>79</v>
      </c>
      <c r="H8" s="2" t="s">
        <v>80</v>
      </c>
      <c r="J8" s="2" t="s">
        <v>78</v>
      </c>
      <c r="L8" s="21" t="s">
        <v>17</v>
      </c>
      <c r="Q8" s="36">
        <v>1111312257321</v>
      </c>
    </row>
    <row r="9" spans="1:17" ht="18.75" x14ac:dyDescent="0.2">
      <c r="A9" s="115" t="s">
        <v>152</v>
      </c>
      <c r="B9" s="115"/>
      <c r="D9" s="26">
        <v>20099797325</v>
      </c>
      <c r="F9" s="26">
        <v>6000196335</v>
      </c>
      <c r="G9" s="28"/>
      <c r="H9" s="26">
        <v>26000750000</v>
      </c>
      <c r="I9" s="39"/>
      <c r="J9" s="26">
        <f>D9+F9-H9</f>
        <v>99243660</v>
      </c>
      <c r="L9" s="95">
        <f>J9/$Q$8</f>
        <v>8.9303127312968797E-5</v>
      </c>
    </row>
    <row r="10" spans="1:17" ht="18.75" x14ac:dyDescent="0.2">
      <c r="A10" s="116" t="s">
        <v>150</v>
      </c>
      <c r="B10" s="116"/>
      <c r="D10" s="29">
        <v>557208245</v>
      </c>
      <c r="F10" s="29">
        <v>6879198542</v>
      </c>
      <c r="H10" s="29">
        <v>1289768400</v>
      </c>
      <c r="J10" s="29">
        <f>D10+F10-H10</f>
        <v>6146638387</v>
      </c>
      <c r="L10" s="95">
        <f t="shared" ref="L10:L11" si="0">J10/$Q$8</f>
        <v>5.5309732674212351E-3</v>
      </c>
    </row>
    <row r="11" spans="1:17" ht="18.75" x14ac:dyDescent="0.2">
      <c r="A11" s="116" t="s">
        <v>151</v>
      </c>
      <c r="B11" s="116"/>
      <c r="D11" s="29">
        <v>212271347086</v>
      </c>
      <c r="F11" s="29">
        <v>255166408720</v>
      </c>
      <c r="H11" s="30">
        <v>230000000000</v>
      </c>
      <c r="J11" s="29">
        <f>D11+F11-H11</f>
        <v>237437755806</v>
      </c>
      <c r="L11" s="95">
        <f t="shared" si="0"/>
        <v>0.21365530186662618</v>
      </c>
    </row>
    <row r="12" spans="1:17" s="32" customFormat="1" ht="21.75" thickBot="1" x14ac:dyDescent="0.25">
      <c r="A12" s="105"/>
      <c r="B12" s="105"/>
      <c r="D12" s="33">
        <f>SUM(D9:D11)</f>
        <v>232928352656</v>
      </c>
      <c r="F12" s="33">
        <f>SUM(F9:F11)</f>
        <v>268045803597</v>
      </c>
      <c r="H12" s="33">
        <f>SUM(H9:H11)</f>
        <v>257290518400</v>
      </c>
      <c r="J12" s="33">
        <f>SUM(J9:J11)</f>
        <v>243683637853</v>
      </c>
      <c r="L12" s="100">
        <f>SUM(L9:L11)</f>
        <v>0.21927557826136038</v>
      </c>
    </row>
    <row r="14" spans="1:17" x14ac:dyDescent="0.2">
      <c r="D14" s="37"/>
      <c r="E14" s="37"/>
      <c r="F14" s="37"/>
      <c r="G14" s="37"/>
      <c r="H14" s="37"/>
      <c r="I14" s="37"/>
      <c r="J14" s="37"/>
      <c r="K14" s="37"/>
      <c r="L14" s="129"/>
    </row>
    <row r="15" spans="1:17" x14ac:dyDescent="0.2">
      <c r="D15" s="37"/>
      <c r="E15" s="37"/>
      <c r="F15" s="37"/>
      <c r="G15" s="37"/>
      <c r="H15" s="37"/>
      <c r="I15" s="37"/>
      <c r="J15" s="37"/>
      <c r="K15" s="37"/>
      <c r="L15" s="129"/>
    </row>
    <row r="16" spans="1:17" x14ac:dyDescent="0.2">
      <c r="D16" s="37"/>
      <c r="E16" s="37"/>
      <c r="F16" s="37"/>
      <c r="G16" s="37"/>
      <c r="H16" s="37"/>
      <c r="I16" s="37"/>
      <c r="J16" s="37"/>
      <c r="K16" s="37"/>
      <c r="L16" s="129"/>
    </row>
    <row r="17" spans="4:12" x14ac:dyDescent="0.2">
      <c r="D17" s="36">
        <v>576441895854</v>
      </c>
      <c r="E17" s="37"/>
      <c r="F17" s="36">
        <v>268045803597</v>
      </c>
      <c r="G17" s="37"/>
      <c r="H17" s="36">
        <v>257290518400</v>
      </c>
      <c r="I17" s="37"/>
      <c r="J17" s="36">
        <v>243683637853</v>
      </c>
      <c r="K17" s="37"/>
      <c r="L17" s="129"/>
    </row>
    <row r="18" spans="4:12" x14ac:dyDescent="0.2">
      <c r="D18" s="36">
        <v>343513543198</v>
      </c>
      <c r="E18" s="37"/>
      <c r="F18" s="37"/>
      <c r="G18" s="37"/>
      <c r="H18" s="37"/>
      <c r="I18" s="37"/>
      <c r="J18" s="37"/>
      <c r="K18" s="37"/>
      <c r="L18" s="129"/>
    </row>
    <row r="19" spans="4:12" x14ac:dyDescent="0.2">
      <c r="D19" s="36">
        <f>D17-D18</f>
        <v>232928352656</v>
      </c>
      <c r="E19" s="37"/>
      <c r="F19" s="37"/>
      <c r="G19" s="37"/>
      <c r="H19" s="37"/>
      <c r="I19" s="37"/>
      <c r="J19" s="37"/>
      <c r="K19" s="37"/>
      <c r="L19" s="129"/>
    </row>
    <row r="20" spans="4:12" x14ac:dyDescent="0.2">
      <c r="D20" s="37"/>
      <c r="E20" s="37"/>
      <c r="F20" s="37"/>
      <c r="G20" s="37"/>
      <c r="H20" s="36">
        <f>H17-H12</f>
        <v>0</v>
      </c>
      <c r="I20" s="37"/>
      <c r="J20" s="36">
        <f>J17-J12</f>
        <v>0</v>
      </c>
      <c r="K20" s="37"/>
      <c r="L20" s="129"/>
    </row>
    <row r="21" spans="4:12" x14ac:dyDescent="0.2">
      <c r="D21" s="36">
        <f>D19-D12</f>
        <v>0</v>
      </c>
      <c r="E21" s="37"/>
      <c r="F21" s="36">
        <f>F17-F12</f>
        <v>0</v>
      </c>
      <c r="G21" s="37"/>
      <c r="H21" s="37"/>
      <c r="I21" s="37"/>
      <c r="J21" s="37"/>
      <c r="K21" s="37"/>
      <c r="L21" s="129"/>
    </row>
    <row r="22" spans="4:12" x14ac:dyDescent="0.2">
      <c r="D22" s="37"/>
      <c r="E22" s="37"/>
      <c r="F22" s="37"/>
      <c r="G22" s="37"/>
      <c r="H22" s="37"/>
      <c r="I22" s="37"/>
      <c r="J22" s="37"/>
      <c r="K22" s="37"/>
      <c r="L22" s="129"/>
    </row>
    <row r="23" spans="4:12" x14ac:dyDescent="0.2">
      <c r="D23" s="37"/>
      <c r="E23" s="37"/>
      <c r="F23" s="37"/>
      <c r="G23" s="37"/>
      <c r="H23" s="37"/>
      <c r="I23" s="37"/>
      <c r="J23" s="37"/>
      <c r="K23" s="37"/>
      <c r="L23" s="129"/>
    </row>
    <row r="24" spans="4:12" x14ac:dyDescent="0.2">
      <c r="D24" s="37"/>
      <c r="E24" s="37"/>
      <c r="F24" s="37"/>
      <c r="G24" s="37"/>
      <c r="H24" s="37"/>
      <c r="I24" s="37"/>
      <c r="J24" s="37"/>
      <c r="K24" s="37"/>
      <c r="L24" s="129"/>
    </row>
  </sheetData>
  <mergeCells count="11">
    <mergeCell ref="A1:L1"/>
    <mergeCell ref="A2:L2"/>
    <mergeCell ref="A3:L3"/>
    <mergeCell ref="B5:L5"/>
    <mergeCell ref="F6:H6"/>
    <mergeCell ref="A12:B12"/>
    <mergeCell ref="J6:L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rightToLeft="1" workbookViewId="0">
      <selection activeCell="Q23" sqref="Q23"/>
    </sheetView>
  </sheetViews>
  <sheetFormatPr defaultRowHeight="12.75" x14ac:dyDescent="0.2"/>
  <cols>
    <col min="1" max="1" width="2.5703125" customWidth="1"/>
    <col min="2" max="2" width="49.5703125" customWidth="1"/>
    <col min="3" max="3" width="1.28515625" customWidth="1"/>
    <col min="4" max="4" width="11.7109375" style="11" customWidth="1"/>
    <col min="5" max="5" width="1.28515625" customWidth="1"/>
    <col min="6" max="6" width="19" customWidth="1"/>
    <col min="7" max="7" width="1.28515625" customWidth="1"/>
    <col min="8" max="8" width="21.5703125" style="11" customWidth="1"/>
    <col min="9" max="9" width="1.28515625" style="11" customWidth="1"/>
    <col min="10" max="10" width="20.5703125" style="11" customWidth="1"/>
    <col min="11" max="11" width="0.28515625" customWidth="1"/>
    <col min="15" max="15" width="16.42578125" bestFit="1" customWidth="1"/>
  </cols>
  <sheetData>
    <row r="1" spans="1:15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5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5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5" ht="24" x14ac:dyDescent="0.2">
      <c r="A5" s="1" t="s">
        <v>82</v>
      </c>
      <c r="B5" s="113" t="s">
        <v>83</v>
      </c>
      <c r="C5" s="113"/>
      <c r="D5" s="113"/>
      <c r="E5" s="113"/>
      <c r="F5" s="113"/>
      <c r="G5" s="113"/>
      <c r="H5" s="113"/>
      <c r="I5" s="113"/>
      <c r="J5" s="113"/>
      <c r="O5" s="22">
        <v>1111312257321</v>
      </c>
    </row>
    <row r="6" spans="1:15" x14ac:dyDescent="0.2">
      <c r="O6" s="19"/>
    </row>
    <row r="7" spans="1:15" ht="21" x14ac:dyDescent="0.2">
      <c r="A7" s="105"/>
      <c r="B7" s="105"/>
      <c r="D7" s="2" t="s">
        <v>84</v>
      </c>
      <c r="F7" s="2" t="s">
        <v>78</v>
      </c>
      <c r="H7" s="21" t="s">
        <v>85</v>
      </c>
      <c r="J7" s="21" t="s">
        <v>86</v>
      </c>
      <c r="O7" s="19"/>
    </row>
    <row r="8" spans="1:15" ht="18.75" x14ac:dyDescent="0.2">
      <c r="A8" s="108" t="s">
        <v>87</v>
      </c>
      <c r="B8" s="108"/>
      <c r="D8" s="76" t="s">
        <v>88</v>
      </c>
      <c r="F8" s="54">
        <f>'درآمد سرمایه گذاری در سهام'!U81</f>
        <v>-68900040175</v>
      </c>
      <c r="H8" s="92">
        <f>F8/$F$13</f>
        <v>1.3381237573539544</v>
      </c>
      <c r="J8" s="96">
        <f>F8/$O$5</f>
        <v>-6.1998812413978782E-2</v>
      </c>
      <c r="O8" s="19"/>
    </row>
    <row r="9" spans="1:15" ht="18.75" x14ac:dyDescent="0.2">
      <c r="A9" s="108" t="s">
        <v>89</v>
      </c>
      <c r="B9" s="108"/>
      <c r="D9" s="77" t="s">
        <v>90</v>
      </c>
      <c r="F9" s="58">
        <v>0</v>
      </c>
      <c r="H9" s="92">
        <f t="shared" ref="H9:H12" si="0">F9/$F$13</f>
        <v>0</v>
      </c>
      <c r="J9" s="92">
        <f t="shared" ref="J9:J11" si="1">F9/$O$5</f>
        <v>0</v>
      </c>
      <c r="O9" s="19"/>
    </row>
    <row r="10" spans="1:15" ht="18.75" x14ac:dyDescent="0.2">
      <c r="A10" s="108" t="s">
        <v>91</v>
      </c>
      <c r="B10" s="108"/>
      <c r="D10" s="77" t="s">
        <v>92</v>
      </c>
      <c r="F10" s="58">
        <v>0</v>
      </c>
      <c r="H10" s="92">
        <f t="shared" si="0"/>
        <v>0</v>
      </c>
      <c r="J10" s="92">
        <f t="shared" si="1"/>
        <v>0</v>
      </c>
    </row>
    <row r="11" spans="1:15" ht="18.75" x14ac:dyDescent="0.2">
      <c r="A11" s="108" t="s">
        <v>93</v>
      </c>
      <c r="B11" s="108"/>
      <c r="D11" s="77" t="s">
        <v>94</v>
      </c>
      <c r="F11" s="57">
        <f>'درآمد سپرده بانکی'!H11</f>
        <v>15867423965</v>
      </c>
      <c r="H11" s="96">
        <f t="shared" si="0"/>
        <v>-0.30816494332434519</v>
      </c>
      <c r="J11" s="92">
        <f t="shared" si="1"/>
        <v>1.4278096781953095E-2</v>
      </c>
    </row>
    <row r="12" spans="1:15" ht="18.75" x14ac:dyDescent="0.2">
      <c r="A12" s="108" t="s">
        <v>95</v>
      </c>
      <c r="B12" s="108"/>
      <c r="D12" s="78" t="s">
        <v>96</v>
      </c>
      <c r="F12" s="59">
        <f>'سایر درآمدها'!F11</f>
        <v>1542580407</v>
      </c>
      <c r="H12" s="96">
        <f t="shared" si="0"/>
        <v>-2.995881402960927E-2</v>
      </c>
      <c r="J12" s="92">
        <f>F12/$O$5</f>
        <v>1.3880710815865943E-3</v>
      </c>
    </row>
    <row r="13" spans="1:15" ht="21" x14ac:dyDescent="0.2">
      <c r="A13" s="105"/>
      <c r="B13" s="105"/>
      <c r="D13" s="15"/>
      <c r="F13" s="61">
        <f>SUM(F8:F12)</f>
        <v>-51490035803</v>
      </c>
      <c r="G13" s="17"/>
      <c r="H13" s="93">
        <f>SUM(H8:H12)</f>
        <v>0.99999999999999989</v>
      </c>
      <c r="I13" s="41"/>
      <c r="J13" s="102">
        <f>SUM(J8:J12)</f>
        <v>-4.6332644550439089E-2</v>
      </c>
    </row>
    <row r="14" spans="1:15" x14ac:dyDescent="0.2">
      <c r="A14" s="14"/>
      <c r="B14" s="14"/>
    </row>
    <row r="16" spans="1:15" x14ac:dyDescent="0.2">
      <c r="F16" s="23"/>
      <c r="G16" s="23"/>
      <c r="H16" s="68"/>
      <c r="I16" s="68"/>
      <c r="J16" s="68"/>
    </row>
    <row r="17" spans="6:10" x14ac:dyDescent="0.2">
      <c r="F17" s="22">
        <v>-49159241043</v>
      </c>
      <c r="G17" s="23"/>
      <c r="H17" s="68"/>
      <c r="I17" s="68"/>
      <c r="J17" s="68"/>
    </row>
    <row r="18" spans="6:10" x14ac:dyDescent="0.2">
      <c r="F18" s="23"/>
      <c r="G18" s="23"/>
      <c r="H18" s="68"/>
      <c r="I18" s="68"/>
      <c r="J18" s="68"/>
    </row>
    <row r="19" spans="6:10" x14ac:dyDescent="0.2">
      <c r="F19" s="23"/>
      <c r="G19" s="23"/>
      <c r="H19" s="68"/>
      <c r="I19" s="68"/>
      <c r="J19" s="68"/>
    </row>
    <row r="20" spans="6:10" x14ac:dyDescent="0.2">
      <c r="F20" s="22">
        <f>F17-F13</f>
        <v>2330794760</v>
      </c>
      <c r="G20" s="23"/>
      <c r="H20" s="68"/>
      <c r="I20" s="68"/>
      <c r="J20" s="68"/>
    </row>
    <row r="21" spans="6:10" x14ac:dyDescent="0.2">
      <c r="F21" s="23"/>
      <c r="G21" s="23"/>
      <c r="H21" s="68"/>
      <c r="I21" s="68"/>
      <c r="J21" s="68"/>
    </row>
    <row r="22" spans="6:10" x14ac:dyDescent="0.2">
      <c r="F22" s="23"/>
      <c r="G22" s="23"/>
      <c r="H22" s="68"/>
      <c r="I22" s="68"/>
      <c r="J22" s="68"/>
    </row>
    <row r="23" spans="6:10" x14ac:dyDescent="0.2">
      <c r="F23" s="22">
        <v>1437280926</v>
      </c>
      <c r="G23" s="23"/>
      <c r="H23" s="68"/>
      <c r="I23" s="68"/>
      <c r="J23" s="68"/>
    </row>
    <row r="24" spans="6:10" x14ac:dyDescent="0.2">
      <c r="F24" s="22">
        <v>784749988</v>
      </c>
      <c r="G24" s="23"/>
      <c r="H24" s="68"/>
      <c r="I24" s="68"/>
      <c r="J24" s="68"/>
    </row>
    <row r="25" spans="6:10" x14ac:dyDescent="0.2">
      <c r="F25" s="22">
        <f>SUM(F23:F24)</f>
        <v>2222030914</v>
      </c>
      <c r="G25" s="23"/>
      <c r="H25" s="68"/>
      <c r="I25" s="68"/>
      <c r="J25" s="68"/>
    </row>
    <row r="26" spans="6:10" x14ac:dyDescent="0.2">
      <c r="F26" s="22">
        <v>108763846</v>
      </c>
      <c r="G26" s="23"/>
      <c r="H26" s="68"/>
      <c r="I26" s="68"/>
      <c r="J26" s="68"/>
    </row>
    <row r="27" spans="6:10" x14ac:dyDescent="0.2">
      <c r="F27" s="22">
        <f>F26+F25</f>
        <v>2330794760</v>
      </c>
      <c r="G27" s="23"/>
      <c r="H27" s="68"/>
      <c r="I27" s="68"/>
      <c r="J27" s="68"/>
    </row>
    <row r="28" spans="6:10" x14ac:dyDescent="0.2">
      <c r="F28" s="22"/>
      <c r="G28" s="23"/>
      <c r="H28" s="68"/>
      <c r="I28" s="68"/>
      <c r="J28" s="68"/>
    </row>
    <row r="29" spans="6:10" x14ac:dyDescent="0.2">
      <c r="F29" s="22">
        <f>F27-F20</f>
        <v>0</v>
      </c>
      <c r="G29" s="23"/>
      <c r="H29" s="68"/>
      <c r="I29" s="68"/>
      <c r="J29" s="68"/>
    </row>
    <row r="30" spans="6:10" x14ac:dyDescent="0.2">
      <c r="F30" s="22"/>
      <c r="G30" s="23"/>
      <c r="H30" s="68"/>
      <c r="I30" s="68"/>
      <c r="J30" s="68"/>
    </row>
    <row r="31" spans="6:10" x14ac:dyDescent="0.2">
      <c r="F31" s="23"/>
      <c r="G31" s="23"/>
      <c r="H31" s="68"/>
      <c r="I31" s="68"/>
      <c r="J31" s="68"/>
    </row>
    <row r="32" spans="6:10" x14ac:dyDescent="0.2">
      <c r="F32" s="23"/>
      <c r="G32" s="23"/>
      <c r="H32" s="68"/>
      <c r="I32" s="68"/>
      <c r="J32" s="68"/>
    </row>
    <row r="33" spans="6:10" x14ac:dyDescent="0.2">
      <c r="F33" s="23"/>
      <c r="G33" s="23"/>
      <c r="H33" s="68"/>
      <c r="I33" s="68"/>
      <c r="J33" s="68"/>
    </row>
    <row r="34" spans="6:10" x14ac:dyDescent="0.2">
      <c r="F34" s="23"/>
      <c r="G34" s="23"/>
      <c r="H34" s="68"/>
      <c r="I34" s="68"/>
      <c r="J34" s="68"/>
    </row>
    <row r="35" spans="6:10" x14ac:dyDescent="0.2">
      <c r="F35" s="23"/>
      <c r="G35" s="23"/>
      <c r="H35" s="68"/>
      <c r="I35" s="68"/>
      <c r="J35" s="68"/>
    </row>
    <row r="36" spans="6:10" x14ac:dyDescent="0.2">
      <c r="F36" s="23"/>
      <c r="G36" s="23"/>
      <c r="H36" s="68"/>
      <c r="I36" s="68"/>
      <c r="J36" s="6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8"/>
  <sheetViews>
    <sheetView rightToLeft="1" workbookViewId="0">
      <selection activeCell="U4" sqref="U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style="28" bestFit="1" customWidth="1"/>
    <col min="5" max="5" width="1.28515625" style="28" customWidth="1"/>
    <col min="6" max="6" width="15.5703125" style="28" bestFit="1" customWidth="1"/>
    <col min="7" max="7" width="1.28515625" style="28" customWidth="1"/>
    <col min="8" max="8" width="11.140625" style="28" bestFit="1" customWidth="1"/>
    <col min="9" max="9" width="1.28515625" style="28" customWidth="1"/>
    <col min="10" max="10" width="13.5703125" style="28" bestFit="1" customWidth="1"/>
    <col min="11" max="11" width="1.28515625" style="28" customWidth="1"/>
    <col min="12" max="12" width="17.28515625" style="28" bestFit="1" customWidth="1"/>
    <col min="13" max="13" width="1.28515625" customWidth="1"/>
    <col min="14" max="14" width="16.7109375" style="11" bestFit="1" customWidth="1"/>
    <col min="15" max="16" width="1.28515625" customWidth="1"/>
    <col min="17" max="17" width="17.28515625" bestFit="1" customWidth="1"/>
    <col min="18" max="18" width="1.28515625" customWidth="1"/>
    <col min="19" max="19" width="15.85546875" style="11" bestFit="1" customWidth="1"/>
    <col min="20" max="20" width="1.28515625" customWidth="1"/>
    <col min="21" max="21" width="17.85546875" bestFit="1" customWidth="1"/>
    <col min="22" max="22" width="1.28515625" customWidth="1"/>
    <col min="23" max="23" width="17.28515625" style="11" bestFit="1" customWidth="1"/>
    <col min="24" max="24" width="0.28515625" customWidth="1"/>
  </cols>
  <sheetData>
    <row r="1" spans="1:23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3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3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3" x14ac:dyDescent="0.2">
      <c r="U4" s="22">
        <v>6089627093</v>
      </c>
    </row>
    <row r="5" spans="1:23" ht="24" x14ac:dyDescent="0.2">
      <c r="A5" s="1" t="s">
        <v>97</v>
      </c>
      <c r="B5" s="113" t="s">
        <v>98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1:23" ht="21" x14ac:dyDescent="0.2">
      <c r="D6" s="120" t="s">
        <v>99</v>
      </c>
      <c r="E6" s="120"/>
      <c r="F6" s="120"/>
      <c r="G6" s="120"/>
      <c r="H6" s="120"/>
      <c r="I6" s="120"/>
      <c r="J6" s="120"/>
      <c r="K6" s="120"/>
      <c r="L6" s="120"/>
      <c r="N6" s="120" t="s">
        <v>100</v>
      </c>
      <c r="O6" s="120"/>
      <c r="P6" s="120"/>
      <c r="Q6" s="120"/>
      <c r="R6" s="120"/>
      <c r="S6" s="120"/>
      <c r="T6" s="120"/>
      <c r="U6" s="120"/>
      <c r="V6" s="120"/>
      <c r="W6" s="120"/>
    </row>
    <row r="7" spans="1:23" ht="21" x14ac:dyDescent="0.2">
      <c r="D7" s="119" t="s">
        <v>101</v>
      </c>
      <c r="E7" s="42"/>
      <c r="F7" s="119" t="s">
        <v>102</v>
      </c>
      <c r="G7" s="42"/>
      <c r="H7" s="119" t="s">
        <v>103</v>
      </c>
      <c r="I7" s="42"/>
      <c r="J7" s="119" t="s">
        <v>78</v>
      </c>
      <c r="K7" s="47"/>
      <c r="L7" s="119" t="s">
        <v>85</v>
      </c>
      <c r="N7" s="119" t="s">
        <v>101</v>
      </c>
      <c r="O7" s="3"/>
      <c r="P7" s="119" t="s">
        <v>102</v>
      </c>
      <c r="Q7" s="119"/>
      <c r="R7" s="3"/>
      <c r="S7" s="119" t="s">
        <v>103</v>
      </c>
      <c r="T7" s="3"/>
      <c r="U7" s="119" t="s">
        <v>78</v>
      </c>
      <c r="V7" s="47"/>
      <c r="W7" s="119" t="s">
        <v>85</v>
      </c>
    </row>
    <row r="8" spans="1:23" ht="21" x14ac:dyDescent="0.2">
      <c r="A8" s="105"/>
      <c r="B8" s="105"/>
      <c r="D8" s="120"/>
      <c r="F8" s="120"/>
      <c r="H8" s="120"/>
      <c r="J8" s="114"/>
      <c r="K8" s="48"/>
      <c r="L8" s="114"/>
      <c r="N8" s="120"/>
      <c r="P8" s="120"/>
      <c r="Q8" s="120"/>
      <c r="S8" s="120"/>
      <c r="U8" s="114"/>
      <c r="V8" s="14"/>
      <c r="W8" s="114"/>
    </row>
    <row r="9" spans="1:23" ht="18.75" x14ac:dyDescent="0.2">
      <c r="A9" s="108" t="s">
        <v>53</v>
      </c>
      <c r="B9" s="108"/>
      <c r="D9" s="81">
        <v>-24102297</v>
      </c>
      <c r="E9" s="82"/>
      <c r="F9" s="81">
        <v>0</v>
      </c>
      <c r="G9" s="82"/>
      <c r="H9" s="81">
        <v>0</v>
      </c>
      <c r="I9" s="82"/>
      <c r="J9" s="83">
        <f>D9+F9+H9</f>
        <v>-24102297</v>
      </c>
      <c r="L9" s="89">
        <f>J9/$U$4</f>
        <v>-3.9579265908918273E-3</v>
      </c>
      <c r="N9" s="84">
        <v>6412373907</v>
      </c>
      <c r="O9" s="55"/>
      <c r="P9" s="117">
        <v>-2554102975</v>
      </c>
      <c r="Q9" s="117"/>
      <c r="R9" s="55"/>
      <c r="S9" s="54">
        <v>569563096</v>
      </c>
      <c r="T9" s="55"/>
      <c r="U9" s="66">
        <f>N9+P9+S9</f>
        <v>4427834028</v>
      </c>
      <c r="W9" s="88">
        <f>U9/درآمد!$F$13</f>
        <v>-8.59939978472887E-2</v>
      </c>
    </row>
    <row r="10" spans="1:23" ht="18.75" x14ac:dyDescent="0.2">
      <c r="A10" s="106" t="s">
        <v>104</v>
      </c>
      <c r="B10" s="106"/>
      <c r="D10" s="30">
        <v>0</v>
      </c>
      <c r="F10" s="30">
        <v>0</v>
      </c>
      <c r="H10" s="30">
        <v>0</v>
      </c>
      <c r="J10" s="35">
        <f t="shared" ref="J10:J73" si="0">D10+F10+H10</f>
        <v>0</v>
      </c>
      <c r="L10" s="95">
        <f t="shared" ref="L10:L73" si="1">J10/$U$4</f>
        <v>0</v>
      </c>
      <c r="N10" s="58">
        <v>0</v>
      </c>
      <c r="O10" s="55"/>
      <c r="P10" s="121">
        <v>0</v>
      </c>
      <c r="Q10" s="121"/>
      <c r="R10" s="55"/>
      <c r="S10" s="57">
        <v>224054166</v>
      </c>
      <c r="T10" s="55"/>
      <c r="U10" s="66">
        <f t="shared" ref="U10:U73" si="2">N10+P10+S10</f>
        <v>224054166</v>
      </c>
      <c r="W10" s="88">
        <f>U10/درآمد!$F$13</f>
        <v>-4.3514082386197483E-3</v>
      </c>
    </row>
    <row r="11" spans="1:23" ht="18.75" x14ac:dyDescent="0.2">
      <c r="A11" s="106" t="s">
        <v>41</v>
      </c>
      <c r="B11" s="106"/>
      <c r="D11" s="30">
        <v>0</v>
      </c>
      <c r="F11" s="30">
        <v>0</v>
      </c>
      <c r="H11" s="30">
        <v>0</v>
      </c>
      <c r="J11" s="35">
        <f>D11+F11+H11</f>
        <v>0</v>
      </c>
      <c r="L11" s="95">
        <f t="shared" si="1"/>
        <v>0</v>
      </c>
      <c r="N11" s="58">
        <v>0</v>
      </c>
      <c r="O11" s="55"/>
      <c r="P11" s="122">
        <v>-3902199555</v>
      </c>
      <c r="Q11" s="122"/>
      <c r="R11" s="55"/>
      <c r="S11" s="57">
        <v>-9900</v>
      </c>
      <c r="T11" s="55"/>
      <c r="U11" s="66">
        <f t="shared" si="2"/>
        <v>-3902209455</v>
      </c>
      <c r="W11" s="92">
        <f>U11/درآمد!$F$13</f>
        <v>7.5785720365971129E-2</v>
      </c>
    </row>
    <row r="12" spans="1:23" ht="18.75" x14ac:dyDescent="0.2">
      <c r="A12" s="106" t="s">
        <v>75</v>
      </c>
      <c r="B12" s="106"/>
      <c r="D12" s="30">
        <v>0</v>
      </c>
      <c r="F12" s="30">
        <v>0</v>
      </c>
      <c r="H12" s="30">
        <v>0</v>
      </c>
      <c r="J12" s="35">
        <f t="shared" si="0"/>
        <v>0</v>
      </c>
      <c r="L12" s="95">
        <f t="shared" si="1"/>
        <v>0</v>
      </c>
      <c r="N12" s="58">
        <v>0</v>
      </c>
      <c r="O12" s="55"/>
      <c r="P12" s="122">
        <v>-2232607500</v>
      </c>
      <c r="Q12" s="122"/>
      <c r="R12" s="55"/>
      <c r="S12" s="57">
        <v>406830731</v>
      </c>
      <c r="T12" s="55"/>
      <c r="U12" s="66">
        <f t="shared" si="2"/>
        <v>-1825776769</v>
      </c>
      <c r="W12" s="92">
        <f>U12/درآمد!$F$13</f>
        <v>3.5458836656967786E-2</v>
      </c>
    </row>
    <row r="13" spans="1:23" ht="18.75" x14ac:dyDescent="0.2">
      <c r="A13" s="106" t="s">
        <v>105</v>
      </c>
      <c r="B13" s="106"/>
      <c r="D13" s="30">
        <v>0</v>
      </c>
      <c r="F13" s="30">
        <v>0</v>
      </c>
      <c r="H13" s="30">
        <v>0</v>
      </c>
      <c r="J13" s="35">
        <f t="shared" si="0"/>
        <v>0</v>
      </c>
      <c r="L13" s="95">
        <f t="shared" si="1"/>
        <v>0</v>
      </c>
      <c r="N13" s="58">
        <v>0</v>
      </c>
      <c r="O13" s="55"/>
      <c r="P13" s="121">
        <v>0</v>
      </c>
      <c r="Q13" s="121"/>
      <c r="R13" s="55"/>
      <c r="S13" s="57">
        <v>2590902588</v>
      </c>
      <c r="T13" s="55"/>
      <c r="U13" s="66">
        <f t="shared" si="2"/>
        <v>2590902588</v>
      </c>
      <c r="W13" s="88">
        <f>U13/درآمد!$F$13</f>
        <v>-5.031852372200224E-2</v>
      </c>
    </row>
    <row r="14" spans="1:23" ht="18.75" x14ac:dyDescent="0.2">
      <c r="A14" s="106" t="s">
        <v>23</v>
      </c>
      <c r="B14" s="106"/>
      <c r="D14" s="30">
        <v>0</v>
      </c>
      <c r="F14" s="30">
        <v>0</v>
      </c>
      <c r="H14" s="30">
        <v>0</v>
      </c>
      <c r="J14" s="35">
        <f t="shared" si="0"/>
        <v>0</v>
      </c>
      <c r="L14" s="95">
        <f t="shared" si="1"/>
        <v>0</v>
      </c>
      <c r="N14" s="58">
        <v>0</v>
      </c>
      <c r="O14" s="55"/>
      <c r="P14" s="122">
        <v>-873942091</v>
      </c>
      <c r="Q14" s="122"/>
      <c r="R14" s="55"/>
      <c r="S14" s="57">
        <v>-2060</v>
      </c>
      <c r="T14" s="55"/>
      <c r="U14" s="66">
        <f t="shared" si="2"/>
        <v>-873944151</v>
      </c>
      <c r="W14" s="92">
        <f>U14/درآمد!$F$13</f>
        <v>1.6973073282444306E-2</v>
      </c>
    </row>
    <row r="15" spans="1:23" ht="18.75" x14ac:dyDescent="0.2">
      <c r="A15" s="106" t="s">
        <v>69</v>
      </c>
      <c r="B15" s="106"/>
      <c r="D15" s="30">
        <v>0</v>
      </c>
      <c r="F15" s="30">
        <v>0</v>
      </c>
      <c r="H15" s="30">
        <v>0</v>
      </c>
      <c r="J15" s="35">
        <f t="shared" si="0"/>
        <v>0</v>
      </c>
      <c r="L15" s="95">
        <f t="shared" si="1"/>
        <v>0</v>
      </c>
      <c r="N15" s="58">
        <v>0</v>
      </c>
      <c r="O15" s="55"/>
      <c r="P15" s="122">
        <v>-1172788803</v>
      </c>
      <c r="Q15" s="122"/>
      <c r="R15" s="55"/>
      <c r="S15" s="57">
        <v>-8439743</v>
      </c>
      <c r="T15" s="55"/>
      <c r="U15" s="66">
        <f t="shared" si="2"/>
        <v>-1181228546</v>
      </c>
      <c r="W15" s="92">
        <f>U15/درآمد!$F$13</f>
        <v>2.2940915219390415E-2</v>
      </c>
    </row>
    <row r="16" spans="1:23" ht="18.75" x14ac:dyDescent="0.2">
      <c r="A16" s="106" t="s">
        <v>106</v>
      </c>
      <c r="B16" s="106"/>
      <c r="D16" s="30">
        <v>0</v>
      </c>
      <c r="F16" s="30">
        <v>0</v>
      </c>
      <c r="H16" s="30">
        <v>0</v>
      </c>
      <c r="J16" s="35">
        <f t="shared" si="0"/>
        <v>0</v>
      </c>
      <c r="L16" s="95">
        <f t="shared" si="1"/>
        <v>0</v>
      </c>
      <c r="N16" s="58">
        <v>0</v>
      </c>
      <c r="O16" s="55"/>
      <c r="P16" s="121">
        <v>0</v>
      </c>
      <c r="Q16" s="121"/>
      <c r="R16" s="55"/>
      <c r="S16" s="57">
        <v>-25545528</v>
      </c>
      <c r="T16" s="55"/>
      <c r="U16" s="66">
        <f t="shared" si="2"/>
        <v>-25545528</v>
      </c>
      <c r="W16" s="92">
        <f>U16/درآمد!$F$13</f>
        <v>4.9612566007405307E-4</v>
      </c>
    </row>
    <row r="17" spans="1:23" ht="18.75" x14ac:dyDescent="0.2">
      <c r="A17" s="106" t="s">
        <v>48</v>
      </c>
      <c r="B17" s="106"/>
      <c r="D17" s="30">
        <v>0</v>
      </c>
      <c r="F17" s="30">
        <v>0</v>
      </c>
      <c r="H17" s="30">
        <v>0</v>
      </c>
      <c r="J17" s="35">
        <f t="shared" si="0"/>
        <v>0</v>
      </c>
      <c r="L17" s="95">
        <f t="shared" si="1"/>
        <v>0</v>
      </c>
      <c r="N17" s="58">
        <v>0</v>
      </c>
      <c r="O17" s="55"/>
      <c r="P17" s="122">
        <v>12270407</v>
      </c>
      <c r="Q17" s="122"/>
      <c r="R17" s="55"/>
      <c r="S17" s="57">
        <v>1736268970</v>
      </c>
      <c r="T17" s="55"/>
      <c r="U17" s="66">
        <f t="shared" si="2"/>
        <v>1748539377</v>
      </c>
      <c r="W17" s="88">
        <f>U17/درآمد!$F$13</f>
        <v>-3.3958791244385264E-2</v>
      </c>
    </row>
    <row r="18" spans="1:23" ht="18.75" x14ac:dyDescent="0.2">
      <c r="A18" s="106" t="s">
        <v>107</v>
      </c>
      <c r="B18" s="106"/>
      <c r="D18" s="30">
        <v>0</v>
      </c>
      <c r="F18" s="30">
        <v>0</v>
      </c>
      <c r="H18" s="30">
        <v>0</v>
      </c>
      <c r="J18" s="35">
        <f t="shared" si="0"/>
        <v>0</v>
      </c>
      <c r="L18" s="95">
        <f t="shared" si="1"/>
        <v>0</v>
      </c>
      <c r="N18" s="58">
        <v>0</v>
      </c>
      <c r="O18" s="55"/>
      <c r="P18" s="121">
        <v>0</v>
      </c>
      <c r="Q18" s="121"/>
      <c r="R18" s="55"/>
      <c r="S18" s="57">
        <v>429395464</v>
      </c>
      <c r="T18" s="55"/>
      <c r="U18" s="66">
        <f t="shared" si="2"/>
        <v>429395464</v>
      </c>
      <c r="W18" s="88">
        <f>U18/درآمد!$F$13</f>
        <v>-8.3393895013563341E-3</v>
      </c>
    </row>
    <row r="19" spans="1:23" ht="18.75" x14ac:dyDescent="0.2">
      <c r="A19" s="106" t="s">
        <v>28</v>
      </c>
      <c r="B19" s="106"/>
      <c r="D19" s="30">
        <v>0</v>
      </c>
      <c r="F19" s="30">
        <v>0</v>
      </c>
      <c r="H19" s="30">
        <v>0</v>
      </c>
      <c r="J19" s="35">
        <f t="shared" si="0"/>
        <v>0</v>
      </c>
      <c r="L19" s="95">
        <f t="shared" si="1"/>
        <v>0</v>
      </c>
      <c r="N19" s="58">
        <v>0</v>
      </c>
      <c r="O19" s="55"/>
      <c r="P19" s="122">
        <v>-122163583</v>
      </c>
      <c r="Q19" s="122"/>
      <c r="R19" s="55"/>
      <c r="S19" s="57">
        <v>1608973585</v>
      </c>
      <c r="T19" s="55"/>
      <c r="U19" s="66">
        <f t="shared" si="2"/>
        <v>1486810002</v>
      </c>
      <c r="W19" s="88">
        <f>U19/درآمد!$F$13</f>
        <v>-2.8875683980654234E-2</v>
      </c>
    </row>
    <row r="20" spans="1:23" ht="18.75" x14ac:dyDescent="0.2">
      <c r="A20" s="106" t="s">
        <v>63</v>
      </c>
      <c r="B20" s="106"/>
      <c r="D20" s="30">
        <v>0</v>
      </c>
      <c r="F20" s="30">
        <v>0</v>
      </c>
      <c r="H20" s="30">
        <v>0</v>
      </c>
      <c r="J20" s="35">
        <f t="shared" si="0"/>
        <v>0</v>
      </c>
      <c r="L20" s="95">
        <f t="shared" si="1"/>
        <v>0</v>
      </c>
      <c r="N20" s="58">
        <v>0</v>
      </c>
      <c r="O20" s="55"/>
      <c r="P20" s="122">
        <v>-231473835</v>
      </c>
      <c r="Q20" s="122"/>
      <c r="R20" s="55"/>
      <c r="S20" s="57">
        <v>1732327712</v>
      </c>
      <c r="T20" s="55"/>
      <c r="U20" s="66">
        <f t="shared" si="2"/>
        <v>1500853877</v>
      </c>
      <c r="W20" s="88">
        <f>U20/درآمد!$F$13</f>
        <v>-2.914843335402293E-2</v>
      </c>
    </row>
    <row r="21" spans="1:23" ht="18.75" x14ac:dyDescent="0.2">
      <c r="A21" s="106" t="s">
        <v>60</v>
      </c>
      <c r="B21" s="106"/>
      <c r="D21" s="30">
        <v>0</v>
      </c>
      <c r="F21" s="30">
        <v>0</v>
      </c>
      <c r="H21" s="30">
        <v>0</v>
      </c>
      <c r="J21" s="35">
        <f t="shared" si="0"/>
        <v>0</v>
      </c>
      <c r="L21" s="95">
        <f t="shared" si="1"/>
        <v>0</v>
      </c>
      <c r="N21" s="58">
        <v>0</v>
      </c>
      <c r="O21" s="55"/>
      <c r="P21" s="122">
        <v>470364360</v>
      </c>
      <c r="Q21" s="122"/>
      <c r="R21" s="55"/>
      <c r="S21" s="57">
        <v>1827744080</v>
      </c>
      <c r="T21" s="55"/>
      <c r="U21" s="66">
        <f t="shared" si="2"/>
        <v>2298108440</v>
      </c>
      <c r="W21" s="88">
        <f>U21/درآمد!$F$13</f>
        <v>-4.4632100253193134E-2</v>
      </c>
    </row>
    <row r="22" spans="1:23" ht="18.75" x14ac:dyDescent="0.2">
      <c r="A22" s="106" t="s">
        <v>108</v>
      </c>
      <c r="B22" s="106"/>
      <c r="D22" s="30">
        <v>0</v>
      </c>
      <c r="F22" s="30">
        <v>0</v>
      </c>
      <c r="H22" s="30">
        <v>0</v>
      </c>
      <c r="J22" s="35">
        <f t="shared" si="0"/>
        <v>0</v>
      </c>
      <c r="L22" s="95">
        <f t="shared" si="1"/>
        <v>0</v>
      </c>
      <c r="N22" s="58">
        <v>0</v>
      </c>
      <c r="O22" s="55"/>
      <c r="P22" s="121">
        <v>0</v>
      </c>
      <c r="Q22" s="121"/>
      <c r="R22" s="55"/>
      <c r="S22" s="57">
        <v>241402032</v>
      </c>
      <c r="T22" s="55"/>
      <c r="U22" s="66">
        <f t="shared" si="2"/>
        <v>241402032</v>
      </c>
      <c r="W22" s="88">
        <f>U22/درآمد!$F$13</f>
        <v>-4.6883251921517408E-3</v>
      </c>
    </row>
    <row r="23" spans="1:23" ht="18.75" x14ac:dyDescent="0.2">
      <c r="A23" s="106" t="s">
        <v>47</v>
      </c>
      <c r="B23" s="106"/>
      <c r="D23" s="30">
        <v>0</v>
      </c>
      <c r="F23" s="30">
        <v>0</v>
      </c>
      <c r="H23" s="30">
        <v>0</v>
      </c>
      <c r="J23" s="35">
        <f t="shared" si="0"/>
        <v>0</v>
      </c>
      <c r="L23" s="95">
        <f t="shared" si="1"/>
        <v>0</v>
      </c>
      <c r="N23" s="58">
        <v>0</v>
      </c>
      <c r="O23" s="55"/>
      <c r="P23" s="122">
        <v>-151577265</v>
      </c>
      <c r="Q23" s="122"/>
      <c r="R23" s="55"/>
      <c r="S23" s="57">
        <v>-437743180</v>
      </c>
      <c r="T23" s="55"/>
      <c r="U23" s="66">
        <f t="shared" si="2"/>
        <v>-589320445</v>
      </c>
      <c r="W23" s="92">
        <f>U23/درآمد!$F$13</f>
        <v>1.1445329874205759E-2</v>
      </c>
    </row>
    <row r="24" spans="1:23" ht="18.75" x14ac:dyDescent="0.2">
      <c r="A24" s="106" t="s">
        <v>50</v>
      </c>
      <c r="B24" s="106"/>
      <c r="D24" s="30">
        <v>0</v>
      </c>
      <c r="F24" s="30">
        <v>0</v>
      </c>
      <c r="H24" s="30">
        <v>0</v>
      </c>
      <c r="J24" s="35">
        <f t="shared" si="0"/>
        <v>0</v>
      </c>
      <c r="L24" s="95">
        <f t="shared" si="1"/>
        <v>0</v>
      </c>
      <c r="N24" s="58">
        <v>0</v>
      </c>
      <c r="O24" s="55"/>
      <c r="P24" s="122">
        <v>-1213546223</v>
      </c>
      <c r="Q24" s="122"/>
      <c r="R24" s="55"/>
      <c r="S24" s="57">
        <v>103440147</v>
      </c>
      <c r="T24" s="55"/>
      <c r="U24" s="66">
        <f t="shared" si="2"/>
        <v>-1110106076</v>
      </c>
      <c r="W24" s="92">
        <f>U24/درآمد!$F$13</f>
        <v>2.1559629133824008E-2</v>
      </c>
    </row>
    <row r="25" spans="1:23" ht="18.75" x14ac:dyDescent="0.2">
      <c r="A25" s="106" t="s">
        <v>27</v>
      </c>
      <c r="B25" s="106"/>
      <c r="D25" s="30">
        <v>0</v>
      </c>
      <c r="F25" s="30">
        <v>0</v>
      </c>
      <c r="H25" s="30">
        <v>0</v>
      </c>
      <c r="J25" s="35">
        <f t="shared" si="0"/>
        <v>0</v>
      </c>
      <c r="L25" s="95">
        <f t="shared" si="1"/>
        <v>0</v>
      </c>
      <c r="N25" s="58">
        <v>0</v>
      </c>
      <c r="O25" s="55"/>
      <c r="P25" s="122">
        <v>-1346638130</v>
      </c>
      <c r="Q25" s="122"/>
      <c r="R25" s="55"/>
      <c r="S25" s="57">
        <v>1435017070</v>
      </c>
      <c r="T25" s="55"/>
      <c r="U25" s="66">
        <f t="shared" si="2"/>
        <v>88378940</v>
      </c>
      <c r="W25" s="88">
        <f>U25/درآمد!$F$13</f>
        <v>-1.7164280160560836E-3</v>
      </c>
    </row>
    <row r="26" spans="1:23" ht="18.75" x14ac:dyDescent="0.2">
      <c r="A26" s="106" t="s">
        <v>22</v>
      </c>
      <c r="B26" s="106"/>
      <c r="D26" s="30">
        <v>0</v>
      </c>
      <c r="F26" s="30">
        <v>0</v>
      </c>
      <c r="H26" s="30">
        <v>0</v>
      </c>
      <c r="J26" s="35">
        <f t="shared" si="0"/>
        <v>0</v>
      </c>
      <c r="L26" s="95">
        <f t="shared" si="1"/>
        <v>0</v>
      </c>
      <c r="N26" s="58">
        <v>0</v>
      </c>
      <c r="O26" s="55"/>
      <c r="P26" s="122">
        <v>-4789370863</v>
      </c>
      <c r="Q26" s="122"/>
      <c r="R26" s="55"/>
      <c r="S26" s="57">
        <v>-196822533</v>
      </c>
      <c r="T26" s="55"/>
      <c r="U26" s="66">
        <f t="shared" si="2"/>
        <v>-4986193396</v>
      </c>
      <c r="W26" s="92">
        <f>U26/درآمد!$F$13</f>
        <v>9.6838025420628776E-2</v>
      </c>
    </row>
    <row r="27" spans="1:23" ht="18.75" x14ac:dyDescent="0.2">
      <c r="A27" s="106" t="s">
        <v>21</v>
      </c>
      <c r="B27" s="106"/>
      <c r="D27" s="30">
        <v>0</v>
      </c>
      <c r="F27" s="30">
        <v>0</v>
      </c>
      <c r="H27" s="30">
        <v>0</v>
      </c>
      <c r="J27" s="35">
        <f t="shared" si="0"/>
        <v>0</v>
      </c>
      <c r="L27" s="95">
        <f t="shared" si="1"/>
        <v>0</v>
      </c>
      <c r="N27" s="58">
        <v>0</v>
      </c>
      <c r="O27" s="55"/>
      <c r="P27" s="122">
        <v>-6260683793</v>
      </c>
      <c r="Q27" s="122"/>
      <c r="R27" s="55"/>
      <c r="S27" s="57">
        <v>-1286727790</v>
      </c>
      <c r="T27" s="55"/>
      <c r="U27" s="66">
        <f t="shared" si="2"/>
        <v>-7547411583</v>
      </c>
      <c r="W27" s="92">
        <f>U27/درآمد!$F$13</f>
        <v>0.14658004146426054</v>
      </c>
    </row>
    <row r="28" spans="1:23" ht="18.75" x14ac:dyDescent="0.2">
      <c r="A28" s="106" t="s">
        <v>49</v>
      </c>
      <c r="B28" s="106"/>
      <c r="D28" s="30">
        <v>0</v>
      </c>
      <c r="F28" s="30">
        <v>0</v>
      </c>
      <c r="H28" s="30">
        <v>0</v>
      </c>
      <c r="J28" s="35">
        <f t="shared" si="0"/>
        <v>0</v>
      </c>
      <c r="L28" s="95">
        <f t="shared" si="1"/>
        <v>0</v>
      </c>
      <c r="N28" s="58">
        <v>0</v>
      </c>
      <c r="O28" s="55"/>
      <c r="P28" s="122">
        <v>-11310091919</v>
      </c>
      <c r="Q28" s="122"/>
      <c r="R28" s="55"/>
      <c r="S28" s="57">
        <v>19845419</v>
      </c>
      <c r="T28" s="55"/>
      <c r="U28" s="66">
        <f t="shared" si="2"/>
        <v>-11290246500</v>
      </c>
      <c r="W28" s="92">
        <f>U28/درآمد!$F$13</f>
        <v>0.21927051173932546</v>
      </c>
    </row>
    <row r="29" spans="1:23" ht="18.75" x14ac:dyDescent="0.2">
      <c r="A29" s="106" t="s">
        <v>109</v>
      </c>
      <c r="B29" s="106"/>
      <c r="D29" s="30">
        <v>0</v>
      </c>
      <c r="F29" s="30">
        <v>0</v>
      </c>
      <c r="H29" s="30">
        <v>0</v>
      </c>
      <c r="J29" s="35">
        <f t="shared" si="0"/>
        <v>0</v>
      </c>
      <c r="L29" s="95">
        <f t="shared" si="1"/>
        <v>0</v>
      </c>
      <c r="N29" s="58">
        <v>0</v>
      </c>
      <c r="O29" s="55"/>
      <c r="P29" s="121">
        <v>0</v>
      </c>
      <c r="Q29" s="121"/>
      <c r="R29" s="55"/>
      <c r="S29" s="57">
        <v>-131854875</v>
      </c>
      <c r="T29" s="55"/>
      <c r="U29" s="66">
        <f t="shared" si="2"/>
        <v>-131854875</v>
      </c>
      <c r="W29" s="92">
        <f>U29/درآمد!$F$13</f>
        <v>2.5607842943530766E-3</v>
      </c>
    </row>
    <row r="30" spans="1:23" ht="18.75" x14ac:dyDescent="0.2">
      <c r="A30" s="106" t="s">
        <v>54</v>
      </c>
      <c r="B30" s="106"/>
      <c r="D30" s="30">
        <v>0</v>
      </c>
      <c r="F30" s="30">
        <v>0</v>
      </c>
      <c r="H30" s="30">
        <v>0</v>
      </c>
      <c r="J30" s="35">
        <f t="shared" si="0"/>
        <v>0</v>
      </c>
      <c r="L30" s="95">
        <f t="shared" si="1"/>
        <v>0</v>
      </c>
      <c r="N30" s="58">
        <v>0</v>
      </c>
      <c r="O30" s="55"/>
      <c r="P30" s="122">
        <v>-2520649327</v>
      </c>
      <c r="Q30" s="122"/>
      <c r="R30" s="55"/>
      <c r="S30" s="57">
        <v>-891673636</v>
      </c>
      <c r="T30" s="55"/>
      <c r="U30" s="66">
        <f t="shared" si="2"/>
        <v>-3412322963</v>
      </c>
      <c r="W30" s="92">
        <f>U30/درآمد!$F$13</f>
        <v>6.6271520494867966E-2</v>
      </c>
    </row>
    <row r="31" spans="1:23" ht="18.75" x14ac:dyDescent="0.2">
      <c r="A31" s="106" t="s">
        <v>110</v>
      </c>
      <c r="B31" s="106"/>
      <c r="D31" s="30">
        <v>0</v>
      </c>
      <c r="F31" s="30">
        <v>0</v>
      </c>
      <c r="H31" s="30">
        <v>0</v>
      </c>
      <c r="J31" s="35">
        <f t="shared" si="0"/>
        <v>0</v>
      </c>
      <c r="L31" s="95">
        <f t="shared" si="1"/>
        <v>0</v>
      </c>
      <c r="N31" s="58">
        <v>0</v>
      </c>
      <c r="O31" s="55"/>
      <c r="P31" s="121">
        <v>0</v>
      </c>
      <c r="Q31" s="121"/>
      <c r="R31" s="55"/>
      <c r="S31" s="57">
        <v>99881904</v>
      </c>
      <c r="T31" s="55"/>
      <c r="U31" s="66">
        <f t="shared" si="2"/>
        <v>99881904</v>
      </c>
      <c r="W31" s="88">
        <f>U31/درآمد!$F$13</f>
        <v>-1.9398297639983484E-3</v>
      </c>
    </row>
    <row r="32" spans="1:23" ht="18.75" x14ac:dyDescent="0.2">
      <c r="A32" s="106" t="s">
        <v>111</v>
      </c>
      <c r="B32" s="106"/>
      <c r="D32" s="30">
        <v>0</v>
      </c>
      <c r="F32" s="30">
        <v>0</v>
      </c>
      <c r="H32" s="30">
        <v>0</v>
      </c>
      <c r="J32" s="35">
        <f t="shared" si="0"/>
        <v>0</v>
      </c>
      <c r="L32" s="95">
        <f t="shared" si="1"/>
        <v>0</v>
      </c>
      <c r="N32" s="58">
        <v>0</v>
      </c>
      <c r="O32" s="55"/>
      <c r="P32" s="121">
        <v>0</v>
      </c>
      <c r="Q32" s="121"/>
      <c r="R32" s="55"/>
      <c r="S32" s="57">
        <v>333217732</v>
      </c>
      <c r="T32" s="55"/>
      <c r="U32" s="66">
        <f t="shared" si="2"/>
        <v>333217732</v>
      </c>
      <c r="W32" s="88">
        <f>U32/درآمد!$F$13</f>
        <v>-6.4714993261004005E-3</v>
      </c>
    </row>
    <row r="33" spans="1:23" ht="18.75" x14ac:dyDescent="0.2">
      <c r="A33" s="106" t="s">
        <v>20</v>
      </c>
      <c r="B33" s="106"/>
      <c r="D33" s="30">
        <v>0</v>
      </c>
      <c r="F33" s="30">
        <v>0</v>
      </c>
      <c r="H33" s="30">
        <v>0</v>
      </c>
      <c r="J33" s="35">
        <f t="shared" si="0"/>
        <v>0</v>
      </c>
      <c r="L33" s="95">
        <f t="shared" si="1"/>
        <v>0</v>
      </c>
      <c r="N33" s="58">
        <v>0</v>
      </c>
      <c r="O33" s="55"/>
      <c r="P33" s="122">
        <v>-5175680334</v>
      </c>
      <c r="Q33" s="122"/>
      <c r="R33" s="55"/>
      <c r="S33" s="57">
        <v>53723936</v>
      </c>
      <c r="T33" s="55"/>
      <c r="U33" s="66">
        <f t="shared" si="2"/>
        <v>-5121956398</v>
      </c>
      <c r="W33" s="92">
        <f>U33/درآمد!$F$13</f>
        <v>9.9474710361370067E-2</v>
      </c>
    </row>
    <row r="34" spans="1:23" ht="18.75" x14ac:dyDescent="0.2">
      <c r="A34" s="106" t="s">
        <v>74</v>
      </c>
      <c r="B34" s="106"/>
      <c r="D34" s="30">
        <v>0</v>
      </c>
      <c r="F34" s="30">
        <v>0</v>
      </c>
      <c r="H34" s="30">
        <v>0</v>
      </c>
      <c r="J34" s="35">
        <f t="shared" si="0"/>
        <v>0</v>
      </c>
      <c r="L34" s="95">
        <f t="shared" si="1"/>
        <v>0</v>
      </c>
      <c r="N34" s="58">
        <v>0</v>
      </c>
      <c r="O34" s="55"/>
      <c r="P34" s="122">
        <v>-421714814</v>
      </c>
      <c r="Q34" s="122"/>
      <c r="R34" s="55"/>
      <c r="S34" s="57">
        <v>66803182</v>
      </c>
      <c r="T34" s="55"/>
      <c r="U34" s="66">
        <f t="shared" si="2"/>
        <v>-354911632</v>
      </c>
      <c r="W34" s="92">
        <f>U34/درآمد!$F$13</f>
        <v>6.8928216200486994E-3</v>
      </c>
    </row>
    <row r="35" spans="1:23" ht="18.75" x14ac:dyDescent="0.2">
      <c r="A35" s="106" t="s">
        <v>71</v>
      </c>
      <c r="B35" s="106"/>
      <c r="D35" s="30">
        <v>0</v>
      </c>
      <c r="F35" s="30">
        <v>0</v>
      </c>
      <c r="H35" s="30">
        <v>0</v>
      </c>
      <c r="J35" s="35">
        <f t="shared" si="0"/>
        <v>0</v>
      </c>
      <c r="L35" s="95">
        <f t="shared" si="1"/>
        <v>0</v>
      </c>
      <c r="N35" s="58">
        <v>0</v>
      </c>
      <c r="O35" s="55"/>
      <c r="P35" s="122">
        <v>-3413207581</v>
      </c>
      <c r="Q35" s="122"/>
      <c r="R35" s="55"/>
      <c r="S35" s="57">
        <v>-2331571624</v>
      </c>
      <c r="T35" s="55"/>
      <c r="U35" s="66">
        <f t="shared" si="2"/>
        <v>-5744779205</v>
      </c>
      <c r="W35" s="92">
        <f>U35/درآمد!$F$13</f>
        <v>0.1115706974254092</v>
      </c>
    </row>
    <row r="36" spans="1:23" ht="18.75" x14ac:dyDescent="0.2">
      <c r="A36" s="106" t="s">
        <v>112</v>
      </c>
      <c r="B36" s="106"/>
      <c r="D36" s="30">
        <v>0</v>
      </c>
      <c r="F36" s="30">
        <v>0</v>
      </c>
      <c r="H36" s="30">
        <v>0</v>
      </c>
      <c r="J36" s="35">
        <f t="shared" si="0"/>
        <v>0</v>
      </c>
      <c r="L36" s="95">
        <f t="shared" si="1"/>
        <v>0</v>
      </c>
      <c r="N36" s="58">
        <v>0</v>
      </c>
      <c r="O36" s="55"/>
      <c r="P36" s="121">
        <v>0</v>
      </c>
      <c r="Q36" s="121"/>
      <c r="R36" s="55"/>
      <c r="S36" s="57">
        <v>-575190714</v>
      </c>
      <c r="T36" s="55"/>
      <c r="U36" s="66">
        <f t="shared" si="2"/>
        <v>-575190714</v>
      </c>
      <c r="W36" s="92">
        <f>U36/درآمد!$F$13</f>
        <v>1.1170913071427448E-2</v>
      </c>
    </row>
    <row r="37" spans="1:23" ht="18.75" x14ac:dyDescent="0.2">
      <c r="A37" s="106" t="s">
        <v>72</v>
      </c>
      <c r="B37" s="106"/>
      <c r="D37" s="30">
        <v>0</v>
      </c>
      <c r="F37" s="30">
        <v>0</v>
      </c>
      <c r="H37" s="30">
        <v>0</v>
      </c>
      <c r="J37" s="35">
        <f t="shared" si="0"/>
        <v>0</v>
      </c>
      <c r="L37" s="95">
        <f t="shared" si="1"/>
        <v>0</v>
      </c>
      <c r="N37" s="58">
        <v>0</v>
      </c>
      <c r="O37" s="55"/>
      <c r="P37" s="122">
        <v>-5930202522</v>
      </c>
      <c r="Q37" s="122"/>
      <c r="R37" s="55"/>
      <c r="S37" s="57">
        <v>-831720283</v>
      </c>
      <c r="T37" s="55"/>
      <c r="U37" s="66">
        <f t="shared" si="2"/>
        <v>-6761922805</v>
      </c>
      <c r="W37" s="92">
        <f>U37/درآمد!$F$13</f>
        <v>0.13132488062100017</v>
      </c>
    </row>
    <row r="38" spans="1:23" ht="18.75" x14ac:dyDescent="0.2">
      <c r="A38" s="106" t="s">
        <v>113</v>
      </c>
      <c r="B38" s="106"/>
      <c r="D38" s="30">
        <v>0</v>
      </c>
      <c r="F38" s="30">
        <v>0</v>
      </c>
      <c r="H38" s="30">
        <v>0</v>
      </c>
      <c r="J38" s="35">
        <f t="shared" si="0"/>
        <v>0</v>
      </c>
      <c r="L38" s="95">
        <f t="shared" si="1"/>
        <v>0</v>
      </c>
      <c r="N38" s="58">
        <v>0</v>
      </c>
      <c r="O38" s="55"/>
      <c r="P38" s="121">
        <v>0</v>
      </c>
      <c r="Q38" s="121"/>
      <c r="R38" s="55"/>
      <c r="S38" s="57">
        <v>4572612</v>
      </c>
      <c r="T38" s="55"/>
      <c r="U38" s="66">
        <f t="shared" si="2"/>
        <v>4572612</v>
      </c>
      <c r="W38" s="88">
        <f>U38/درآمد!$F$13</f>
        <v>-8.880576462395046E-5</v>
      </c>
    </row>
    <row r="39" spans="1:23" ht="18.75" x14ac:dyDescent="0.2">
      <c r="A39" s="106" t="s">
        <v>64</v>
      </c>
      <c r="B39" s="106"/>
      <c r="D39" s="30">
        <v>0</v>
      </c>
      <c r="F39" s="30">
        <v>0</v>
      </c>
      <c r="H39" s="30">
        <v>0</v>
      </c>
      <c r="J39" s="35">
        <f t="shared" si="0"/>
        <v>0</v>
      </c>
      <c r="L39" s="95">
        <f t="shared" si="1"/>
        <v>0</v>
      </c>
      <c r="N39" s="58">
        <v>0</v>
      </c>
      <c r="O39" s="55"/>
      <c r="P39" s="122">
        <v>3926489999</v>
      </c>
      <c r="Q39" s="122"/>
      <c r="R39" s="55"/>
      <c r="S39" s="57">
        <v>477984232</v>
      </c>
      <c r="T39" s="55"/>
      <c r="U39" s="66">
        <f t="shared" si="2"/>
        <v>4404474231</v>
      </c>
      <c r="W39" s="88">
        <f>U39/درآمد!$F$13</f>
        <v>-8.5540321778983477E-2</v>
      </c>
    </row>
    <row r="40" spans="1:23" ht="18.75" x14ac:dyDescent="0.2">
      <c r="A40" s="106" t="s">
        <v>114</v>
      </c>
      <c r="B40" s="106"/>
      <c r="D40" s="30">
        <v>0</v>
      </c>
      <c r="F40" s="30">
        <v>0</v>
      </c>
      <c r="H40" s="30">
        <v>0</v>
      </c>
      <c r="J40" s="35">
        <f t="shared" si="0"/>
        <v>0</v>
      </c>
      <c r="L40" s="95">
        <f t="shared" si="1"/>
        <v>0</v>
      </c>
      <c r="N40" s="58">
        <v>0</v>
      </c>
      <c r="O40" s="55"/>
      <c r="P40" s="121">
        <v>0</v>
      </c>
      <c r="Q40" s="121"/>
      <c r="R40" s="55"/>
      <c r="S40" s="57">
        <v>109953648</v>
      </c>
      <c r="T40" s="55"/>
      <c r="U40" s="66">
        <f t="shared" si="2"/>
        <v>109953648</v>
      </c>
      <c r="W40" s="88">
        <f>U40/درآمد!$F$13</f>
        <v>-2.135435454360156E-3</v>
      </c>
    </row>
    <row r="41" spans="1:23" ht="18.75" x14ac:dyDescent="0.2">
      <c r="A41" s="106" t="s">
        <v>115</v>
      </c>
      <c r="B41" s="106"/>
      <c r="D41" s="30">
        <v>0</v>
      </c>
      <c r="F41" s="30">
        <v>0</v>
      </c>
      <c r="H41" s="30">
        <v>0</v>
      </c>
      <c r="J41" s="35">
        <f t="shared" si="0"/>
        <v>0</v>
      </c>
      <c r="L41" s="95">
        <f t="shared" si="1"/>
        <v>0</v>
      </c>
      <c r="N41" s="58">
        <v>0</v>
      </c>
      <c r="O41" s="55"/>
      <c r="P41" s="121">
        <v>0</v>
      </c>
      <c r="Q41" s="121"/>
      <c r="R41" s="55"/>
      <c r="S41" s="57">
        <v>-151681172</v>
      </c>
      <c r="T41" s="55"/>
      <c r="U41" s="66">
        <f t="shared" si="2"/>
        <v>-151681172</v>
      </c>
      <c r="W41" s="92">
        <f>U41/درآمد!$F$13</f>
        <v>2.945835434652436E-3</v>
      </c>
    </row>
    <row r="42" spans="1:23" ht="18.75" x14ac:dyDescent="0.2">
      <c r="A42" s="106" t="s">
        <v>116</v>
      </c>
      <c r="B42" s="106"/>
      <c r="D42" s="30">
        <v>0</v>
      </c>
      <c r="F42" s="30">
        <v>0</v>
      </c>
      <c r="H42" s="30">
        <v>0</v>
      </c>
      <c r="J42" s="35">
        <f t="shared" si="0"/>
        <v>0</v>
      </c>
      <c r="L42" s="95">
        <f t="shared" si="1"/>
        <v>0</v>
      </c>
      <c r="N42" s="58">
        <v>0</v>
      </c>
      <c r="O42" s="55"/>
      <c r="P42" s="121">
        <v>0</v>
      </c>
      <c r="Q42" s="121"/>
      <c r="R42" s="55"/>
      <c r="S42" s="57">
        <v>1074413041</v>
      </c>
      <c r="T42" s="55"/>
      <c r="U42" s="66">
        <f t="shared" si="2"/>
        <v>1074413041</v>
      </c>
      <c r="W42" s="88">
        <f>U42/درآمد!$F$13</f>
        <v>-2.0866426372486629E-2</v>
      </c>
    </row>
    <row r="43" spans="1:23" ht="18.75" x14ac:dyDescent="0.2">
      <c r="A43" s="106" t="s">
        <v>117</v>
      </c>
      <c r="B43" s="106"/>
      <c r="D43" s="30">
        <v>0</v>
      </c>
      <c r="F43" s="30">
        <v>0</v>
      </c>
      <c r="H43" s="30">
        <v>0</v>
      </c>
      <c r="J43" s="35">
        <f t="shared" si="0"/>
        <v>0</v>
      </c>
      <c r="L43" s="95">
        <f t="shared" si="1"/>
        <v>0</v>
      </c>
      <c r="N43" s="58">
        <v>0</v>
      </c>
      <c r="O43" s="55"/>
      <c r="P43" s="121">
        <v>0</v>
      </c>
      <c r="Q43" s="121"/>
      <c r="R43" s="55"/>
      <c r="S43" s="57">
        <v>8988985110</v>
      </c>
      <c r="T43" s="55"/>
      <c r="U43" s="66">
        <f t="shared" si="2"/>
        <v>8988985110</v>
      </c>
      <c r="W43" s="88">
        <f>U43/درآمد!$F$13</f>
        <v>-0.17457717730847389</v>
      </c>
    </row>
    <row r="44" spans="1:23" ht="18.75" x14ac:dyDescent="0.2">
      <c r="A44" s="106" t="s">
        <v>34</v>
      </c>
      <c r="B44" s="106"/>
      <c r="D44" s="30">
        <v>0</v>
      </c>
      <c r="F44" s="30">
        <v>0</v>
      </c>
      <c r="H44" s="30">
        <v>0</v>
      </c>
      <c r="J44" s="35">
        <f t="shared" si="0"/>
        <v>0</v>
      </c>
      <c r="L44" s="95">
        <f t="shared" si="1"/>
        <v>0</v>
      </c>
      <c r="N44" s="58">
        <v>0</v>
      </c>
      <c r="O44" s="55"/>
      <c r="P44" s="122">
        <v>-415352139</v>
      </c>
      <c r="Q44" s="122"/>
      <c r="R44" s="55"/>
      <c r="S44" s="57">
        <v>1774208047</v>
      </c>
      <c r="T44" s="55"/>
      <c r="U44" s="66">
        <f t="shared" si="2"/>
        <v>1358855908</v>
      </c>
      <c r="W44" s="88">
        <f>U44/درآمد!$F$13</f>
        <v>-2.6390657664309258E-2</v>
      </c>
    </row>
    <row r="45" spans="1:23" ht="18.75" x14ac:dyDescent="0.2">
      <c r="A45" s="106" t="s">
        <v>52</v>
      </c>
      <c r="B45" s="106"/>
      <c r="D45" s="30">
        <v>0</v>
      </c>
      <c r="F45" s="30">
        <v>0</v>
      </c>
      <c r="H45" s="30">
        <v>0</v>
      </c>
      <c r="J45" s="35">
        <f t="shared" si="0"/>
        <v>0</v>
      </c>
      <c r="L45" s="95">
        <f t="shared" si="1"/>
        <v>0</v>
      </c>
      <c r="N45" s="57">
        <v>1770225764</v>
      </c>
      <c r="O45" s="55"/>
      <c r="P45" s="122">
        <v>-2036929583</v>
      </c>
      <c r="Q45" s="122"/>
      <c r="R45" s="55"/>
      <c r="S45" s="58">
        <v>0</v>
      </c>
      <c r="T45" s="55"/>
      <c r="U45" s="66">
        <f t="shared" si="2"/>
        <v>-266703819</v>
      </c>
      <c r="W45" s="92">
        <f>U45/درآمد!$F$13</f>
        <v>5.17971710139034E-3</v>
      </c>
    </row>
    <row r="46" spans="1:23" ht="18.75" x14ac:dyDescent="0.2">
      <c r="A46" s="106" t="s">
        <v>70</v>
      </c>
      <c r="B46" s="106"/>
      <c r="D46" s="30">
        <v>0</v>
      </c>
      <c r="F46" s="30">
        <v>0</v>
      </c>
      <c r="H46" s="30">
        <v>0</v>
      </c>
      <c r="J46" s="35">
        <f t="shared" si="0"/>
        <v>0</v>
      </c>
      <c r="L46" s="95">
        <f t="shared" si="1"/>
        <v>0</v>
      </c>
      <c r="N46" s="57">
        <v>532001860</v>
      </c>
      <c r="O46" s="55"/>
      <c r="P46" s="122">
        <v>-1242628055</v>
      </c>
      <c r="Q46" s="122"/>
      <c r="R46" s="55"/>
      <c r="S46" s="58">
        <v>0</v>
      </c>
      <c r="T46" s="55"/>
      <c r="U46" s="66">
        <f t="shared" si="2"/>
        <v>-710626195</v>
      </c>
      <c r="W46" s="92">
        <f>U46/درآمد!$F$13</f>
        <v>1.3801237150404084E-2</v>
      </c>
    </row>
    <row r="47" spans="1:23" ht="18.75" x14ac:dyDescent="0.2">
      <c r="A47" s="106" t="s">
        <v>62</v>
      </c>
      <c r="B47" s="106"/>
      <c r="D47" s="30">
        <v>0</v>
      </c>
      <c r="F47" s="30">
        <v>0</v>
      </c>
      <c r="H47" s="30">
        <v>0</v>
      </c>
      <c r="J47" s="35">
        <f t="shared" si="0"/>
        <v>0</v>
      </c>
      <c r="L47" s="95">
        <f t="shared" si="1"/>
        <v>0</v>
      </c>
      <c r="N47" s="57">
        <v>870000000</v>
      </c>
      <c r="O47" s="55"/>
      <c r="P47" s="122">
        <v>-265928360</v>
      </c>
      <c r="Q47" s="122"/>
      <c r="R47" s="55"/>
      <c r="S47" s="58">
        <v>0</v>
      </c>
      <c r="T47" s="55"/>
      <c r="U47" s="66">
        <f t="shared" si="2"/>
        <v>604071640</v>
      </c>
      <c r="W47" s="88">
        <f>U47/درآمد!$F$13</f>
        <v>-1.1731816274340298E-2</v>
      </c>
    </row>
    <row r="48" spans="1:23" ht="18.75" x14ac:dyDescent="0.2">
      <c r="A48" s="106" t="s">
        <v>32</v>
      </c>
      <c r="B48" s="106"/>
      <c r="D48" s="30">
        <v>0</v>
      </c>
      <c r="F48" s="30">
        <v>0</v>
      </c>
      <c r="H48" s="30">
        <v>0</v>
      </c>
      <c r="J48" s="35">
        <f t="shared" si="0"/>
        <v>0</v>
      </c>
      <c r="L48" s="95">
        <f t="shared" si="1"/>
        <v>0</v>
      </c>
      <c r="N48" s="57">
        <v>2312500000</v>
      </c>
      <c r="O48" s="55"/>
      <c r="P48" s="122">
        <v>1575228624</v>
      </c>
      <c r="Q48" s="122"/>
      <c r="R48" s="55"/>
      <c r="S48" s="58">
        <v>0</v>
      </c>
      <c r="T48" s="55"/>
      <c r="U48" s="66">
        <f t="shared" si="2"/>
        <v>3887728624</v>
      </c>
      <c r="W48" s="88">
        <f>U48/درآمد!$F$13</f>
        <v>-7.5504484768167249E-2</v>
      </c>
    </row>
    <row r="49" spans="1:23" ht="18.75" x14ac:dyDescent="0.2">
      <c r="A49" s="106" t="s">
        <v>65</v>
      </c>
      <c r="B49" s="106"/>
      <c r="D49" s="43">
        <v>203447403</v>
      </c>
      <c r="F49" s="43">
        <v>-207682111</v>
      </c>
      <c r="H49" s="30">
        <v>0</v>
      </c>
      <c r="J49" s="49">
        <f>D49+F49+H49</f>
        <v>-4234708</v>
      </c>
      <c r="L49" s="90">
        <f t="shared" si="1"/>
        <v>-6.9539693241114529E-4</v>
      </c>
      <c r="N49" s="57">
        <v>203447403</v>
      </c>
      <c r="O49" s="55"/>
      <c r="P49" s="122">
        <v>-468152986</v>
      </c>
      <c r="Q49" s="122"/>
      <c r="R49" s="55"/>
      <c r="S49" s="58">
        <v>0</v>
      </c>
      <c r="T49" s="55"/>
      <c r="U49" s="66">
        <f t="shared" si="2"/>
        <v>-264705583</v>
      </c>
      <c r="W49" s="92">
        <f>U49/درآمد!$F$13</f>
        <v>5.1409088937665352E-3</v>
      </c>
    </row>
    <row r="50" spans="1:23" ht="18.75" x14ac:dyDescent="0.2">
      <c r="A50" s="106" t="s">
        <v>61</v>
      </c>
      <c r="B50" s="106"/>
      <c r="D50" s="30">
        <v>0</v>
      </c>
      <c r="F50" s="30">
        <v>0</v>
      </c>
      <c r="H50" s="30">
        <v>0</v>
      </c>
      <c r="J50" s="35">
        <f t="shared" si="0"/>
        <v>0</v>
      </c>
      <c r="L50" s="95">
        <f t="shared" si="1"/>
        <v>0</v>
      </c>
      <c r="N50" s="57">
        <v>240000000</v>
      </c>
      <c r="O50" s="55"/>
      <c r="P50" s="122">
        <v>-38861901</v>
      </c>
      <c r="Q50" s="122"/>
      <c r="R50" s="55"/>
      <c r="S50" s="58">
        <v>0</v>
      </c>
      <c r="T50" s="55"/>
      <c r="U50" s="66">
        <f t="shared" si="2"/>
        <v>201138099</v>
      </c>
      <c r="W50" s="92">
        <f>U50/درآمد!$F$13</f>
        <v>-3.9063499541843582E-3</v>
      </c>
    </row>
    <row r="51" spans="1:23" ht="18.75" x14ac:dyDescent="0.2">
      <c r="A51" s="106" t="s">
        <v>73</v>
      </c>
      <c r="B51" s="106"/>
      <c r="D51" s="43">
        <v>343080940</v>
      </c>
      <c r="F51" s="43">
        <v>-357217200</v>
      </c>
      <c r="H51" s="30">
        <v>0</v>
      </c>
      <c r="J51" s="49">
        <f t="shared" si="0"/>
        <v>-14136260</v>
      </c>
      <c r="L51" s="90">
        <f t="shared" si="1"/>
        <v>-2.3213671024699639E-3</v>
      </c>
      <c r="N51" s="57">
        <v>343080940</v>
      </c>
      <c r="O51" s="55"/>
      <c r="P51" s="122">
        <v>-1021641192</v>
      </c>
      <c r="Q51" s="122"/>
      <c r="R51" s="55"/>
      <c r="S51" s="58">
        <v>0</v>
      </c>
      <c r="T51" s="55"/>
      <c r="U51" s="66">
        <f t="shared" si="2"/>
        <v>-678560252</v>
      </c>
      <c r="W51" s="92">
        <f>U51/درآمد!$F$13</f>
        <v>1.3178476989143297E-2</v>
      </c>
    </row>
    <row r="52" spans="1:23" ht="18.75" x14ac:dyDescent="0.2">
      <c r="A52" s="106" t="s">
        <v>35</v>
      </c>
      <c r="B52" s="106"/>
      <c r="D52" s="30">
        <v>0</v>
      </c>
      <c r="F52" s="30">
        <v>0</v>
      </c>
      <c r="H52" s="30">
        <v>0</v>
      </c>
      <c r="J52" s="35">
        <f t="shared" si="0"/>
        <v>0</v>
      </c>
      <c r="L52" s="95">
        <f t="shared" si="1"/>
        <v>0</v>
      </c>
      <c r="N52" s="58">
        <v>0</v>
      </c>
      <c r="O52" s="55"/>
      <c r="P52" s="122">
        <v>-624237057</v>
      </c>
      <c r="Q52" s="122"/>
      <c r="R52" s="55"/>
      <c r="S52" s="58">
        <v>0</v>
      </c>
      <c r="T52" s="55"/>
      <c r="U52" s="66">
        <f t="shared" si="2"/>
        <v>-624237057</v>
      </c>
      <c r="W52" s="92">
        <f>U52/درآمد!$F$13</f>
        <v>1.2123453543289819E-2</v>
      </c>
    </row>
    <row r="53" spans="1:23" ht="18.75" x14ac:dyDescent="0.2">
      <c r="A53" s="106" t="s">
        <v>68</v>
      </c>
      <c r="B53" s="106"/>
      <c r="D53" s="30">
        <v>0</v>
      </c>
      <c r="F53" s="30">
        <v>0</v>
      </c>
      <c r="H53" s="30">
        <v>0</v>
      </c>
      <c r="J53" s="35">
        <f t="shared" si="0"/>
        <v>0</v>
      </c>
      <c r="L53" s="95">
        <f t="shared" si="1"/>
        <v>0</v>
      </c>
      <c r="N53" s="58">
        <v>0</v>
      </c>
      <c r="O53" s="55"/>
      <c r="P53" s="122">
        <v>-2777510312</v>
      </c>
      <c r="Q53" s="122"/>
      <c r="R53" s="55"/>
      <c r="S53" s="58">
        <v>0</v>
      </c>
      <c r="T53" s="55"/>
      <c r="U53" s="66">
        <f t="shared" si="2"/>
        <v>-2777510312</v>
      </c>
      <c r="W53" s="92">
        <f>U53/درآمد!$F$13</f>
        <v>5.3942675872798128E-2</v>
      </c>
    </row>
    <row r="54" spans="1:23" ht="18.75" x14ac:dyDescent="0.2">
      <c r="A54" s="106" t="s">
        <v>36</v>
      </c>
      <c r="B54" s="106"/>
      <c r="D54" s="30">
        <v>0</v>
      </c>
      <c r="F54" s="30">
        <v>0</v>
      </c>
      <c r="H54" s="30">
        <v>0</v>
      </c>
      <c r="J54" s="35">
        <f t="shared" si="0"/>
        <v>0</v>
      </c>
      <c r="L54" s="95">
        <f t="shared" si="1"/>
        <v>0</v>
      </c>
      <c r="N54" s="58">
        <v>0</v>
      </c>
      <c r="O54" s="55"/>
      <c r="P54" s="122">
        <v>-4055764303</v>
      </c>
      <c r="Q54" s="122"/>
      <c r="R54" s="55"/>
      <c r="S54" s="58">
        <v>0</v>
      </c>
      <c r="T54" s="55"/>
      <c r="U54" s="66">
        <f t="shared" si="2"/>
        <v>-4055764303</v>
      </c>
      <c r="W54" s="92">
        <f>U54/درآمد!$F$13</f>
        <v>7.8767944899422584E-2</v>
      </c>
    </row>
    <row r="55" spans="1:23" ht="18.75" x14ac:dyDescent="0.2">
      <c r="A55" s="106" t="s">
        <v>43</v>
      </c>
      <c r="B55" s="106"/>
      <c r="D55" s="30">
        <v>0</v>
      </c>
      <c r="F55" s="30">
        <v>0</v>
      </c>
      <c r="H55" s="30">
        <v>0</v>
      </c>
      <c r="J55" s="35">
        <f t="shared" si="0"/>
        <v>0</v>
      </c>
      <c r="L55" s="95">
        <f t="shared" si="1"/>
        <v>0</v>
      </c>
      <c r="N55" s="58">
        <v>0</v>
      </c>
      <c r="O55" s="55"/>
      <c r="P55" s="122">
        <v>-4774803240</v>
      </c>
      <c r="Q55" s="122"/>
      <c r="R55" s="55"/>
      <c r="S55" s="58">
        <v>0</v>
      </c>
      <c r="T55" s="55"/>
      <c r="U55" s="66">
        <f t="shared" si="2"/>
        <v>-4774803240</v>
      </c>
      <c r="W55" s="92">
        <f>U55/درآمد!$F$13</f>
        <v>9.2732567875235428E-2</v>
      </c>
    </row>
    <row r="56" spans="1:23" ht="18.75" x14ac:dyDescent="0.2">
      <c r="A56" s="106" t="s">
        <v>59</v>
      </c>
      <c r="B56" s="106"/>
      <c r="D56" s="30">
        <v>0</v>
      </c>
      <c r="F56" s="30">
        <v>0</v>
      </c>
      <c r="H56" s="30">
        <v>0</v>
      </c>
      <c r="J56" s="35">
        <f t="shared" si="0"/>
        <v>0</v>
      </c>
      <c r="L56" s="95">
        <f t="shared" si="1"/>
        <v>0</v>
      </c>
      <c r="N56" s="58">
        <v>0</v>
      </c>
      <c r="O56" s="55"/>
      <c r="P56" s="122">
        <v>9763936800</v>
      </c>
      <c r="Q56" s="122"/>
      <c r="R56" s="55"/>
      <c r="S56" s="58">
        <v>0</v>
      </c>
      <c r="T56" s="55"/>
      <c r="U56" s="66">
        <f t="shared" si="2"/>
        <v>9763936800</v>
      </c>
      <c r="W56" s="88">
        <f>U56/درآمد!$F$13</f>
        <v>-0.18962769490696521</v>
      </c>
    </row>
    <row r="57" spans="1:23" ht="18.75" x14ac:dyDescent="0.2">
      <c r="A57" s="106" t="s">
        <v>56</v>
      </c>
      <c r="B57" s="106"/>
      <c r="D57" s="30">
        <v>0</v>
      </c>
      <c r="F57" s="30">
        <v>0</v>
      </c>
      <c r="H57" s="30">
        <v>0</v>
      </c>
      <c r="J57" s="35">
        <f t="shared" si="0"/>
        <v>0</v>
      </c>
      <c r="L57" s="95">
        <f t="shared" si="1"/>
        <v>0</v>
      </c>
      <c r="N57" s="58">
        <v>0</v>
      </c>
      <c r="O57" s="55"/>
      <c r="P57" s="122">
        <v>-2201886820</v>
      </c>
      <c r="Q57" s="122"/>
      <c r="R57" s="55"/>
      <c r="S57" s="58">
        <v>0</v>
      </c>
      <c r="T57" s="55"/>
      <c r="U57" s="66">
        <f t="shared" si="2"/>
        <v>-2201886820</v>
      </c>
      <c r="W57" s="92">
        <f>U57/درآمد!$F$13</f>
        <v>4.2763357718848392E-2</v>
      </c>
    </row>
    <row r="58" spans="1:23" ht="18.75" x14ac:dyDescent="0.2">
      <c r="A58" s="106" t="s">
        <v>33</v>
      </c>
      <c r="B58" s="106"/>
      <c r="D58" s="30">
        <v>0</v>
      </c>
      <c r="F58" s="30">
        <v>0</v>
      </c>
      <c r="H58" s="30">
        <v>0</v>
      </c>
      <c r="J58" s="35">
        <f t="shared" si="0"/>
        <v>0</v>
      </c>
      <c r="L58" s="95">
        <f t="shared" si="1"/>
        <v>0</v>
      </c>
      <c r="N58" s="58">
        <v>0</v>
      </c>
      <c r="O58" s="55"/>
      <c r="P58" s="122">
        <v>-3026423516</v>
      </c>
      <c r="Q58" s="122"/>
      <c r="R58" s="55"/>
      <c r="S58" s="58">
        <v>0</v>
      </c>
      <c r="T58" s="55"/>
      <c r="U58" s="66">
        <f t="shared" si="2"/>
        <v>-3026423516</v>
      </c>
      <c r="W58" s="92">
        <f>U58/درآمد!$F$13</f>
        <v>5.8776877289016552E-2</v>
      </c>
    </row>
    <row r="59" spans="1:23" ht="18.75" x14ac:dyDescent="0.2">
      <c r="A59" s="106" t="s">
        <v>37</v>
      </c>
      <c r="B59" s="106"/>
      <c r="D59" s="30">
        <v>0</v>
      </c>
      <c r="F59" s="30">
        <v>0</v>
      </c>
      <c r="H59" s="30">
        <v>0</v>
      </c>
      <c r="J59" s="35">
        <f t="shared" si="0"/>
        <v>0</v>
      </c>
      <c r="L59" s="95">
        <f t="shared" si="1"/>
        <v>0</v>
      </c>
      <c r="N59" s="58">
        <v>0</v>
      </c>
      <c r="O59" s="55"/>
      <c r="P59" s="122">
        <v>-1390384024</v>
      </c>
      <c r="Q59" s="122"/>
      <c r="R59" s="55"/>
      <c r="S59" s="58">
        <v>0</v>
      </c>
      <c r="T59" s="55"/>
      <c r="U59" s="66">
        <f t="shared" si="2"/>
        <v>-1390384024</v>
      </c>
      <c r="W59" s="92">
        <f>U59/درآمد!$F$13</f>
        <v>2.700297256190665E-2</v>
      </c>
    </row>
    <row r="60" spans="1:23" ht="18.75" x14ac:dyDescent="0.2">
      <c r="A60" s="106" t="s">
        <v>44</v>
      </c>
      <c r="B60" s="106"/>
      <c r="D60" s="30">
        <v>0</v>
      </c>
      <c r="F60" s="30">
        <v>0</v>
      </c>
      <c r="H60" s="30">
        <v>0</v>
      </c>
      <c r="J60" s="35">
        <f t="shared" si="0"/>
        <v>0</v>
      </c>
      <c r="L60" s="95">
        <f t="shared" si="1"/>
        <v>0</v>
      </c>
      <c r="N60" s="58">
        <v>0</v>
      </c>
      <c r="O60" s="55"/>
      <c r="P60" s="122">
        <v>-2554102980</v>
      </c>
      <c r="Q60" s="122"/>
      <c r="R60" s="55"/>
      <c r="S60" s="58">
        <v>0</v>
      </c>
      <c r="T60" s="55"/>
      <c r="U60" s="66">
        <f t="shared" si="2"/>
        <v>-2554102980</v>
      </c>
      <c r="W60" s="92">
        <f>U60/درآمد!$F$13</f>
        <v>4.9603829948224439E-2</v>
      </c>
    </row>
    <row r="61" spans="1:23" ht="18.75" x14ac:dyDescent="0.2">
      <c r="A61" s="106" t="s">
        <v>31</v>
      </c>
      <c r="B61" s="106"/>
      <c r="D61" s="30">
        <v>0</v>
      </c>
      <c r="F61" s="30">
        <v>0</v>
      </c>
      <c r="H61" s="30">
        <v>0</v>
      </c>
      <c r="J61" s="35">
        <f t="shared" si="0"/>
        <v>0</v>
      </c>
      <c r="L61" s="95">
        <f t="shared" si="1"/>
        <v>0</v>
      </c>
      <c r="N61" s="58">
        <v>0</v>
      </c>
      <c r="O61" s="55"/>
      <c r="P61" s="122">
        <v>-208376700</v>
      </c>
      <c r="Q61" s="122"/>
      <c r="R61" s="55"/>
      <c r="S61" s="58">
        <v>0</v>
      </c>
      <c r="T61" s="55"/>
      <c r="U61" s="66">
        <f t="shared" si="2"/>
        <v>-208376700</v>
      </c>
      <c r="W61" s="92">
        <f>U61/درآمد!$F$13</f>
        <v>4.0469325132584041E-3</v>
      </c>
    </row>
    <row r="62" spans="1:23" ht="18.75" x14ac:dyDescent="0.2">
      <c r="A62" s="106" t="s">
        <v>29</v>
      </c>
      <c r="B62" s="106"/>
      <c r="D62" s="30">
        <v>0</v>
      </c>
      <c r="F62" s="30">
        <v>0</v>
      </c>
      <c r="H62" s="30">
        <v>0</v>
      </c>
      <c r="J62" s="35">
        <f t="shared" si="0"/>
        <v>0</v>
      </c>
      <c r="L62" s="95">
        <f t="shared" si="1"/>
        <v>0</v>
      </c>
      <c r="N62" s="58">
        <v>0</v>
      </c>
      <c r="O62" s="55"/>
      <c r="P62" s="122">
        <v>-1829745880</v>
      </c>
      <c r="Q62" s="122"/>
      <c r="R62" s="55"/>
      <c r="S62" s="58">
        <v>0</v>
      </c>
      <c r="T62" s="55"/>
      <c r="U62" s="66">
        <f t="shared" si="2"/>
        <v>-1829745880</v>
      </c>
      <c r="W62" s="92">
        <f>U62/درآمد!$F$13</f>
        <v>3.5535921687849983E-2</v>
      </c>
    </row>
    <row r="63" spans="1:23" ht="18.75" x14ac:dyDescent="0.2">
      <c r="A63" s="106" t="s">
        <v>67</v>
      </c>
      <c r="B63" s="106"/>
      <c r="D63" s="30">
        <v>0</v>
      </c>
      <c r="F63" s="30">
        <v>0</v>
      </c>
      <c r="H63" s="30">
        <v>0</v>
      </c>
      <c r="J63" s="35">
        <f t="shared" si="0"/>
        <v>0</v>
      </c>
      <c r="L63" s="95">
        <f t="shared" si="1"/>
        <v>0</v>
      </c>
      <c r="N63" s="58">
        <v>0</v>
      </c>
      <c r="O63" s="55"/>
      <c r="P63" s="122">
        <v>-163187069</v>
      </c>
      <c r="Q63" s="122"/>
      <c r="R63" s="55"/>
      <c r="S63" s="58">
        <v>0</v>
      </c>
      <c r="T63" s="55"/>
      <c r="U63" s="66">
        <f t="shared" si="2"/>
        <v>-163187069</v>
      </c>
      <c r="W63" s="92">
        <f>U63/درآمد!$F$13</f>
        <v>3.1692941450720863E-3</v>
      </c>
    </row>
    <row r="64" spans="1:23" ht="18.75" x14ac:dyDescent="0.2">
      <c r="A64" s="106" t="s">
        <v>51</v>
      </c>
      <c r="B64" s="106"/>
      <c r="D64" s="30">
        <v>0</v>
      </c>
      <c r="F64" s="30">
        <v>0</v>
      </c>
      <c r="H64" s="30">
        <v>0</v>
      </c>
      <c r="J64" s="35">
        <f t="shared" si="0"/>
        <v>0</v>
      </c>
      <c r="L64" s="95">
        <f t="shared" si="1"/>
        <v>0</v>
      </c>
      <c r="N64" s="58">
        <v>0</v>
      </c>
      <c r="O64" s="55"/>
      <c r="P64" s="122">
        <v>-2993938425</v>
      </c>
      <c r="Q64" s="122"/>
      <c r="R64" s="55"/>
      <c r="S64" s="58">
        <v>0</v>
      </c>
      <c r="T64" s="55"/>
      <c r="U64" s="66">
        <f t="shared" si="2"/>
        <v>-2993938425</v>
      </c>
      <c r="W64" s="92">
        <f>U64/درآمد!$F$13</f>
        <v>5.8145976756643895E-2</v>
      </c>
    </row>
    <row r="65" spans="1:23" ht="18.75" x14ac:dyDescent="0.2">
      <c r="A65" s="106" t="s">
        <v>66</v>
      </c>
      <c r="B65" s="106"/>
      <c r="D65" s="30">
        <v>0</v>
      </c>
      <c r="F65" s="30">
        <v>0</v>
      </c>
      <c r="H65" s="30">
        <v>0</v>
      </c>
      <c r="J65" s="35">
        <f t="shared" si="0"/>
        <v>0</v>
      </c>
      <c r="L65" s="95">
        <f t="shared" si="1"/>
        <v>0</v>
      </c>
      <c r="N65" s="58">
        <v>0</v>
      </c>
      <c r="O65" s="55"/>
      <c r="P65" s="122">
        <v>-2440984200</v>
      </c>
      <c r="Q65" s="122"/>
      <c r="R65" s="55"/>
      <c r="S65" s="58">
        <v>0</v>
      </c>
      <c r="T65" s="55"/>
      <c r="U65" s="66">
        <f t="shared" si="2"/>
        <v>-2440984200</v>
      </c>
      <c r="W65" s="92">
        <f>U65/درآمد!$F$13</f>
        <v>4.7406923726741303E-2</v>
      </c>
    </row>
    <row r="66" spans="1:23" ht="18.75" x14ac:dyDescent="0.2">
      <c r="A66" s="106" t="s">
        <v>55</v>
      </c>
      <c r="B66" s="106"/>
      <c r="D66" s="30">
        <v>0</v>
      </c>
      <c r="F66" s="30">
        <v>0</v>
      </c>
      <c r="H66" s="30">
        <v>0</v>
      </c>
      <c r="J66" s="35">
        <f t="shared" si="0"/>
        <v>0</v>
      </c>
      <c r="L66" s="95">
        <f t="shared" si="1"/>
        <v>0</v>
      </c>
      <c r="N66" s="58">
        <v>0</v>
      </c>
      <c r="O66" s="55"/>
      <c r="P66" s="122">
        <v>-2627034824</v>
      </c>
      <c r="Q66" s="122"/>
      <c r="R66" s="55"/>
      <c r="S66" s="58">
        <v>0</v>
      </c>
      <c r="T66" s="55"/>
      <c r="U66" s="66">
        <f t="shared" si="2"/>
        <v>-2627034824</v>
      </c>
      <c r="W66" s="92">
        <f>U66/درآمد!$F$13</f>
        <v>5.1020256308443646E-2</v>
      </c>
    </row>
    <row r="67" spans="1:23" ht="18.75" x14ac:dyDescent="0.2">
      <c r="A67" s="106" t="s">
        <v>24</v>
      </c>
      <c r="B67" s="106"/>
      <c r="D67" s="30">
        <v>0</v>
      </c>
      <c r="F67" s="30">
        <v>0</v>
      </c>
      <c r="H67" s="30">
        <v>0</v>
      </c>
      <c r="J67" s="35">
        <f t="shared" si="0"/>
        <v>0</v>
      </c>
      <c r="L67" s="95">
        <f t="shared" si="1"/>
        <v>0</v>
      </c>
      <c r="N67" s="58">
        <v>0</v>
      </c>
      <c r="O67" s="55"/>
      <c r="P67" s="122">
        <v>-116017477</v>
      </c>
      <c r="Q67" s="122"/>
      <c r="R67" s="55"/>
      <c r="S67" s="58">
        <v>0</v>
      </c>
      <c r="T67" s="55"/>
      <c r="U67" s="66">
        <f t="shared" si="2"/>
        <v>-116017477</v>
      </c>
      <c r="W67" s="92">
        <f>U67/درآمد!$F$13</f>
        <v>2.2532024923012464E-3</v>
      </c>
    </row>
    <row r="68" spans="1:23" ht="18.75" x14ac:dyDescent="0.2">
      <c r="A68" s="106" t="s">
        <v>46</v>
      </c>
      <c r="B68" s="106"/>
      <c r="D68" s="30">
        <v>0</v>
      </c>
      <c r="F68" s="30">
        <v>0</v>
      </c>
      <c r="H68" s="30">
        <v>0</v>
      </c>
      <c r="J68" s="35">
        <f t="shared" si="0"/>
        <v>0</v>
      </c>
      <c r="L68" s="95">
        <f t="shared" si="1"/>
        <v>0</v>
      </c>
      <c r="N68" s="58">
        <v>0</v>
      </c>
      <c r="O68" s="55"/>
      <c r="P68" s="122">
        <v>-1559848440</v>
      </c>
      <c r="Q68" s="122"/>
      <c r="R68" s="55"/>
      <c r="S68" s="58">
        <v>0</v>
      </c>
      <c r="T68" s="55"/>
      <c r="U68" s="66">
        <f t="shared" si="2"/>
        <v>-1559848440</v>
      </c>
      <c r="W68" s="92">
        <f>U68/درآمد!$F$13</f>
        <v>3.0294180527820052E-2</v>
      </c>
    </row>
    <row r="69" spans="1:23" ht="18.75" x14ac:dyDescent="0.2">
      <c r="A69" s="106" t="s">
        <v>57</v>
      </c>
      <c r="B69" s="106"/>
      <c r="D69" s="30">
        <v>0</v>
      </c>
      <c r="F69" s="30">
        <v>0</v>
      </c>
      <c r="H69" s="30">
        <v>0</v>
      </c>
      <c r="J69" s="35">
        <f t="shared" si="0"/>
        <v>0</v>
      </c>
      <c r="L69" s="95">
        <f t="shared" si="1"/>
        <v>0</v>
      </c>
      <c r="N69" s="58">
        <v>0</v>
      </c>
      <c r="O69" s="55"/>
      <c r="P69" s="122">
        <v>-6352383279</v>
      </c>
      <c r="Q69" s="122"/>
      <c r="R69" s="55"/>
      <c r="S69" s="58">
        <v>0</v>
      </c>
      <c r="T69" s="55"/>
      <c r="U69" s="66">
        <f t="shared" si="2"/>
        <v>-6352383279</v>
      </c>
      <c r="W69" s="92">
        <f>U69/درآمد!$F$13</f>
        <v>0.12337111792472062</v>
      </c>
    </row>
    <row r="70" spans="1:23" ht="18.75" x14ac:dyDescent="0.2">
      <c r="A70" s="106" t="s">
        <v>45</v>
      </c>
      <c r="B70" s="106"/>
      <c r="D70" s="30">
        <v>0</v>
      </c>
      <c r="F70" s="30">
        <v>0</v>
      </c>
      <c r="H70" s="30">
        <v>0</v>
      </c>
      <c r="J70" s="35">
        <f t="shared" si="0"/>
        <v>0</v>
      </c>
      <c r="L70" s="95">
        <f t="shared" si="1"/>
        <v>0</v>
      </c>
      <c r="N70" s="58">
        <v>0</v>
      </c>
      <c r="O70" s="55"/>
      <c r="P70" s="122">
        <v>-2278251920</v>
      </c>
      <c r="Q70" s="122"/>
      <c r="R70" s="55"/>
      <c r="S70" s="58">
        <v>0</v>
      </c>
      <c r="T70" s="55"/>
      <c r="U70" s="66">
        <f t="shared" si="2"/>
        <v>-2278251920</v>
      </c>
      <c r="W70" s="92">
        <f>U70/درآمد!$F$13</f>
        <v>4.4246462144958552E-2</v>
      </c>
    </row>
    <row r="71" spans="1:23" ht="18.75" x14ac:dyDescent="0.2">
      <c r="A71" s="106" t="s">
        <v>18</v>
      </c>
      <c r="B71" s="106"/>
      <c r="D71" s="30">
        <v>0</v>
      </c>
      <c r="F71" s="30">
        <v>0</v>
      </c>
      <c r="H71" s="30">
        <v>0</v>
      </c>
      <c r="J71" s="35">
        <f t="shared" si="0"/>
        <v>0</v>
      </c>
      <c r="L71" s="95">
        <f t="shared" si="1"/>
        <v>0</v>
      </c>
      <c r="N71" s="58">
        <v>0</v>
      </c>
      <c r="O71" s="55"/>
      <c r="P71" s="122">
        <v>-303634620</v>
      </c>
      <c r="Q71" s="122"/>
      <c r="R71" s="55"/>
      <c r="S71" s="58">
        <v>0</v>
      </c>
      <c r="T71" s="55"/>
      <c r="U71" s="66">
        <f t="shared" si="2"/>
        <v>-303634620</v>
      </c>
      <c r="W71" s="92">
        <f>U71/درآمد!$F$13</f>
        <v>5.8969588050336742E-3</v>
      </c>
    </row>
    <row r="72" spans="1:23" ht="18.75" x14ac:dyDescent="0.2">
      <c r="A72" s="106" t="s">
        <v>30</v>
      </c>
      <c r="B72" s="106"/>
      <c r="D72" s="30">
        <v>0</v>
      </c>
      <c r="F72" s="30">
        <v>0</v>
      </c>
      <c r="H72" s="30">
        <v>0</v>
      </c>
      <c r="J72" s="35">
        <f t="shared" si="0"/>
        <v>0</v>
      </c>
      <c r="L72" s="95">
        <f t="shared" si="1"/>
        <v>0</v>
      </c>
      <c r="N72" s="58">
        <v>0</v>
      </c>
      <c r="O72" s="55"/>
      <c r="P72" s="122">
        <v>1556871630</v>
      </c>
      <c r="Q72" s="122"/>
      <c r="R72" s="55"/>
      <c r="S72" s="58">
        <v>0</v>
      </c>
      <c r="T72" s="55"/>
      <c r="U72" s="66">
        <f t="shared" si="2"/>
        <v>1556871630</v>
      </c>
      <c r="W72" s="88">
        <f>U72/درآمد!$F$13</f>
        <v>-3.0236367206202076E-2</v>
      </c>
    </row>
    <row r="73" spans="1:23" ht="18.75" x14ac:dyDescent="0.2">
      <c r="A73" s="106" t="s">
        <v>26</v>
      </c>
      <c r="B73" s="106"/>
      <c r="D73" s="30">
        <v>0</v>
      </c>
      <c r="F73" s="30">
        <v>0</v>
      </c>
      <c r="H73" s="30">
        <v>0</v>
      </c>
      <c r="J73" s="35">
        <f t="shared" si="0"/>
        <v>0</v>
      </c>
      <c r="L73" s="95">
        <f t="shared" si="1"/>
        <v>0</v>
      </c>
      <c r="N73" s="58">
        <v>0</v>
      </c>
      <c r="O73" s="55"/>
      <c r="P73" s="122">
        <v>8637351613</v>
      </c>
      <c r="Q73" s="122"/>
      <c r="R73" s="55"/>
      <c r="S73" s="58">
        <v>0</v>
      </c>
      <c r="T73" s="55"/>
      <c r="U73" s="66">
        <f t="shared" si="2"/>
        <v>8637351613</v>
      </c>
      <c r="W73" s="88">
        <f>U73/درآمد!$F$13</f>
        <v>-0.16774802111317927</v>
      </c>
    </row>
    <row r="74" spans="1:23" ht="18.75" x14ac:dyDescent="0.2">
      <c r="A74" s="106" t="s">
        <v>39</v>
      </c>
      <c r="B74" s="106"/>
      <c r="D74" s="30">
        <v>0</v>
      </c>
      <c r="F74" s="30">
        <v>0</v>
      </c>
      <c r="H74" s="30">
        <v>0</v>
      </c>
      <c r="J74" s="35">
        <f t="shared" ref="J74:J80" si="3">D74+F74+H74</f>
        <v>0</v>
      </c>
      <c r="L74" s="95">
        <f t="shared" ref="L74:L80" si="4">J74/$U$4</f>
        <v>0</v>
      </c>
      <c r="N74" s="58">
        <v>0</v>
      </c>
      <c r="O74" s="55"/>
      <c r="P74" s="122">
        <v>-10216411920</v>
      </c>
      <c r="Q74" s="122"/>
      <c r="R74" s="55"/>
      <c r="S74" s="58">
        <v>0</v>
      </c>
      <c r="T74" s="55"/>
      <c r="U74" s="66">
        <f t="shared" ref="U74:U80" si="5">N74+P74+S74</f>
        <v>-10216411920</v>
      </c>
      <c r="W74" s="92">
        <f>U74/درآمد!$F$13</f>
        <v>0.19841531979289775</v>
      </c>
    </row>
    <row r="75" spans="1:23" ht="18.75" x14ac:dyDescent="0.2">
      <c r="A75" s="106" t="s">
        <v>40</v>
      </c>
      <c r="B75" s="106"/>
      <c r="D75" s="30">
        <v>0</v>
      </c>
      <c r="F75" s="30">
        <v>0</v>
      </c>
      <c r="H75" s="30">
        <v>0</v>
      </c>
      <c r="J75" s="35">
        <f t="shared" si="3"/>
        <v>0</v>
      </c>
      <c r="L75" s="95">
        <f t="shared" si="4"/>
        <v>0</v>
      </c>
      <c r="N75" s="58">
        <v>0</v>
      </c>
      <c r="O75" s="55"/>
      <c r="P75" s="122">
        <v>-5050158165</v>
      </c>
      <c r="Q75" s="122"/>
      <c r="R75" s="55"/>
      <c r="S75" s="58">
        <v>0</v>
      </c>
      <c r="T75" s="55"/>
      <c r="U75" s="66">
        <f t="shared" si="5"/>
        <v>-5050158165</v>
      </c>
      <c r="W75" s="92">
        <f>U75/درآمد!$F$13</f>
        <v>9.8080300124898323E-2</v>
      </c>
    </row>
    <row r="76" spans="1:23" ht="18.75" x14ac:dyDescent="0.2">
      <c r="A76" s="106" t="s">
        <v>58</v>
      </c>
      <c r="B76" s="106"/>
      <c r="D76" s="30">
        <v>0</v>
      </c>
      <c r="F76" s="30">
        <v>0</v>
      </c>
      <c r="H76" s="30">
        <v>0</v>
      </c>
      <c r="J76" s="35">
        <f t="shared" si="3"/>
        <v>0</v>
      </c>
      <c r="L76" s="95">
        <f t="shared" si="4"/>
        <v>0</v>
      </c>
      <c r="N76" s="58">
        <v>0</v>
      </c>
      <c r="O76" s="55"/>
      <c r="P76" s="122">
        <v>-51302670</v>
      </c>
      <c r="Q76" s="122"/>
      <c r="R76" s="55"/>
      <c r="S76" s="58">
        <v>0</v>
      </c>
      <c r="T76" s="55"/>
      <c r="U76" s="66">
        <f t="shared" si="5"/>
        <v>-51302670</v>
      </c>
      <c r="W76" s="92">
        <f>U76/درآمد!$F$13</f>
        <v>9.9636112502005515E-4</v>
      </c>
    </row>
    <row r="77" spans="1:23" ht="18.75" x14ac:dyDescent="0.2">
      <c r="A77" s="106" t="s">
        <v>25</v>
      </c>
      <c r="B77" s="106"/>
      <c r="D77" s="30">
        <v>0</v>
      </c>
      <c r="F77" s="30">
        <v>0</v>
      </c>
      <c r="H77" s="30">
        <v>0</v>
      </c>
      <c r="J77" s="35">
        <f t="shared" si="3"/>
        <v>0</v>
      </c>
      <c r="L77" s="95">
        <f t="shared" si="4"/>
        <v>0</v>
      </c>
      <c r="N77" s="58">
        <v>0</v>
      </c>
      <c r="O77" s="55"/>
      <c r="P77" s="122">
        <v>-2808107429</v>
      </c>
      <c r="Q77" s="122"/>
      <c r="R77" s="55"/>
      <c r="S77" s="58">
        <v>0</v>
      </c>
      <c r="T77" s="55"/>
      <c r="U77" s="66">
        <f t="shared" si="5"/>
        <v>-2808107429</v>
      </c>
      <c r="W77" s="92">
        <f>U77/درآمد!$F$13</f>
        <v>5.4536909621577485E-2</v>
      </c>
    </row>
    <row r="78" spans="1:23" ht="18.75" x14ac:dyDescent="0.2">
      <c r="A78" s="106" t="s">
        <v>19</v>
      </c>
      <c r="B78" s="106"/>
      <c r="D78" s="30">
        <v>0</v>
      </c>
      <c r="F78" s="30">
        <v>0</v>
      </c>
      <c r="H78" s="30">
        <v>0</v>
      </c>
      <c r="J78" s="35">
        <f t="shared" si="3"/>
        <v>0</v>
      </c>
      <c r="L78" s="95">
        <f t="shared" si="4"/>
        <v>0</v>
      </c>
      <c r="N78" s="58">
        <v>0</v>
      </c>
      <c r="O78" s="55"/>
      <c r="P78" s="122">
        <v>-6112383200</v>
      </c>
      <c r="Q78" s="122"/>
      <c r="R78" s="55"/>
      <c r="S78" s="58">
        <v>0</v>
      </c>
      <c r="T78" s="55"/>
      <c r="U78" s="66">
        <f t="shared" si="5"/>
        <v>-6112383200</v>
      </c>
      <c r="W78" s="92">
        <f>U78/درآمد!$F$13</f>
        <v>0.11871002038891319</v>
      </c>
    </row>
    <row r="79" spans="1:23" ht="18.75" x14ac:dyDescent="0.2">
      <c r="A79" s="106" t="s">
        <v>42</v>
      </c>
      <c r="B79" s="106"/>
      <c r="D79" s="30">
        <v>0</v>
      </c>
      <c r="F79" s="30">
        <v>0</v>
      </c>
      <c r="H79" s="30">
        <v>0</v>
      </c>
      <c r="J79" s="35">
        <f t="shared" si="3"/>
        <v>0</v>
      </c>
      <c r="L79" s="95">
        <f t="shared" si="4"/>
        <v>0</v>
      </c>
      <c r="N79" s="58">
        <v>0</v>
      </c>
      <c r="O79" s="55"/>
      <c r="P79" s="122">
        <v>-937695149</v>
      </c>
      <c r="Q79" s="122"/>
      <c r="R79" s="55"/>
      <c r="S79" s="58">
        <v>0</v>
      </c>
      <c r="T79" s="55"/>
      <c r="U79" s="66">
        <f t="shared" si="5"/>
        <v>-937695149</v>
      </c>
      <c r="W79" s="92">
        <f>U79/درآمد!$F$13</f>
        <v>1.8211196290241587E-2</v>
      </c>
    </row>
    <row r="80" spans="1:23" ht="18.75" x14ac:dyDescent="0.2">
      <c r="A80" s="108" t="s">
        <v>38</v>
      </c>
      <c r="B80" s="108"/>
      <c r="D80" s="31">
        <v>0</v>
      </c>
      <c r="F80" s="31">
        <v>0</v>
      </c>
      <c r="H80" s="35">
        <v>0</v>
      </c>
      <c r="J80" s="35">
        <f t="shared" si="3"/>
        <v>0</v>
      </c>
      <c r="L80" s="95">
        <f t="shared" si="4"/>
        <v>0</v>
      </c>
      <c r="N80" s="60">
        <v>0</v>
      </c>
      <c r="O80" s="55"/>
      <c r="P80" s="121">
        <v>0</v>
      </c>
      <c r="Q80" s="121"/>
      <c r="R80" s="55"/>
      <c r="S80" s="60">
        <v>0</v>
      </c>
      <c r="T80" s="55"/>
      <c r="U80" s="66">
        <f t="shared" si="5"/>
        <v>0</v>
      </c>
      <c r="W80" s="92">
        <f>U80/درآمد!$F$13</f>
        <v>0</v>
      </c>
    </row>
    <row r="81" spans="1:23" s="17" customFormat="1" ht="21.75" thickBot="1" x14ac:dyDescent="0.25">
      <c r="A81" s="105"/>
      <c r="B81" s="105"/>
      <c r="D81" s="33">
        <f>SUM(D9:D80)</f>
        <v>522426046</v>
      </c>
      <c r="E81" s="46"/>
      <c r="F81" s="50">
        <f>SUM(F9:F80)</f>
        <v>-564899311</v>
      </c>
      <c r="G81" s="51"/>
      <c r="H81" s="52"/>
      <c r="I81" s="51"/>
      <c r="J81" s="53">
        <f>SUM(J9:J80)</f>
        <v>-42473265</v>
      </c>
      <c r="K81" s="44"/>
      <c r="L81" s="91">
        <f>SUM(L9:L80)</f>
        <v>-6.9746906257729373E-3</v>
      </c>
      <c r="N81" s="61">
        <f>SUM(N9:N80)</f>
        <v>12683629874</v>
      </c>
      <c r="O81" s="62"/>
      <c r="P81" s="118">
        <f>SUM(P9:Q80)</f>
        <v>-100624195515</v>
      </c>
      <c r="Q81" s="118"/>
      <c r="R81" s="62"/>
      <c r="S81" s="61">
        <f>SUM(S9:S80)</f>
        <v>19040525466</v>
      </c>
      <c r="T81" s="62"/>
      <c r="U81" s="67">
        <f>SUM(U9:U80)</f>
        <v>-68900040175</v>
      </c>
      <c r="W81" s="94">
        <f>SUM(W9:W80)</f>
        <v>1.3381237573539546</v>
      </c>
    </row>
    <row r="82" spans="1:23" ht="13.5" thickTop="1" x14ac:dyDescent="0.2"/>
    <row r="83" spans="1:23" x14ac:dyDescent="0.2">
      <c r="D83" s="97"/>
      <c r="E83" s="97"/>
      <c r="F83" s="97"/>
      <c r="G83" s="97"/>
      <c r="H83" s="97"/>
      <c r="I83" s="97"/>
      <c r="J83" s="97"/>
      <c r="K83" s="97"/>
      <c r="L83" s="97"/>
      <c r="M83" s="98"/>
      <c r="N83" s="99"/>
      <c r="O83" s="98"/>
      <c r="P83" s="98"/>
      <c r="Q83" s="98"/>
      <c r="R83" s="98"/>
      <c r="S83" s="99"/>
      <c r="T83" s="98"/>
      <c r="U83" s="98"/>
      <c r="V83" s="98"/>
      <c r="W83" s="99"/>
    </row>
    <row r="84" spans="1:23" x14ac:dyDescent="0.2">
      <c r="B84" s="134"/>
      <c r="C84" s="134"/>
      <c r="D84" s="38"/>
      <c r="E84" s="38"/>
      <c r="F84" s="38"/>
      <c r="G84" s="38"/>
      <c r="H84" s="38"/>
      <c r="I84" s="38"/>
      <c r="J84" s="38"/>
      <c r="K84" s="38"/>
      <c r="L84" s="38"/>
      <c r="M84" s="23"/>
      <c r="N84" s="68"/>
      <c r="O84" s="23"/>
      <c r="P84" s="23"/>
      <c r="Q84" s="23"/>
      <c r="R84" s="23"/>
      <c r="S84" s="68"/>
      <c r="T84" s="23"/>
      <c r="U84" s="23"/>
      <c r="V84" s="23"/>
      <c r="W84" s="68"/>
    </row>
    <row r="85" spans="1:23" x14ac:dyDescent="0.2">
      <c r="B85" s="134"/>
      <c r="C85" s="134"/>
      <c r="D85" s="38"/>
      <c r="E85" s="38"/>
      <c r="F85" s="38"/>
      <c r="G85" s="38"/>
      <c r="H85" s="38"/>
      <c r="I85" s="38"/>
      <c r="J85" s="38"/>
      <c r="K85" s="38"/>
      <c r="L85" s="38"/>
      <c r="M85" s="23"/>
      <c r="N85" s="69">
        <v>12683629874</v>
      </c>
      <c r="O85" s="23"/>
      <c r="P85" s="23"/>
      <c r="Q85" s="22">
        <v>-100624195515</v>
      </c>
      <c r="R85" s="23"/>
      <c r="S85" s="69">
        <v>21262556380</v>
      </c>
      <c r="T85" s="23"/>
      <c r="U85" s="23"/>
      <c r="V85" s="23"/>
      <c r="W85" s="68"/>
    </row>
    <row r="86" spans="1:23" x14ac:dyDescent="0.2">
      <c r="B86" s="134"/>
      <c r="C86" s="134"/>
      <c r="D86" s="38"/>
      <c r="E86" s="38"/>
      <c r="F86" s="38"/>
      <c r="G86" s="38"/>
      <c r="H86" s="38"/>
      <c r="I86" s="38"/>
      <c r="J86" s="38"/>
      <c r="K86" s="38"/>
      <c r="L86" s="38"/>
      <c r="M86" s="23"/>
      <c r="N86" s="68"/>
      <c r="O86" s="23"/>
      <c r="P86" s="23"/>
      <c r="Q86" s="23"/>
      <c r="R86" s="23"/>
      <c r="S86" s="68"/>
      <c r="T86" s="23"/>
      <c r="U86" s="23"/>
      <c r="V86" s="23"/>
      <c r="W86" s="68"/>
    </row>
    <row r="87" spans="1:23" x14ac:dyDescent="0.2">
      <c r="B87" s="134"/>
      <c r="C87" s="134"/>
      <c r="D87" s="38"/>
      <c r="E87" s="38"/>
      <c r="F87" s="38"/>
      <c r="G87" s="38"/>
      <c r="H87" s="38"/>
      <c r="I87" s="38"/>
      <c r="J87" s="38"/>
      <c r="K87" s="38"/>
      <c r="L87" s="38"/>
      <c r="M87" s="23"/>
      <c r="N87" s="85">
        <f>N85-N81</f>
        <v>0</v>
      </c>
      <c r="O87" s="23"/>
      <c r="P87" s="23"/>
      <c r="Q87" s="23"/>
      <c r="R87" s="23"/>
      <c r="S87" s="85">
        <f>S85-S81</f>
        <v>2222030914</v>
      </c>
      <c r="T87" s="23"/>
      <c r="U87" s="23"/>
      <c r="V87" s="23"/>
      <c r="W87" s="68"/>
    </row>
    <row r="88" spans="1:23" x14ac:dyDescent="0.2">
      <c r="B88" s="134"/>
      <c r="C88" s="134"/>
      <c r="D88" s="86">
        <v>522426046</v>
      </c>
      <c r="E88" s="38"/>
      <c r="F88" s="86">
        <v>-564899311</v>
      </c>
      <c r="G88" s="38"/>
      <c r="H88" s="38"/>
      <c r="I88" s="38"/>
      <c r="J88" s="38"/>
      <c r="K88" s="38"/>
      <c r="L88" s="38"/>
      <c r="M88" s="23"/>
      <c r="N88" s="68"/>
      <c r="O88" s="23"/>
      <c r="P88" s="23"/>
      <c r="Q88" s="87">
        <f>Q85-P81</f>
        <v>0</v>
      </c>
      <c r="R88" s="23"/>
      <c r="S88" s="68"/>
      <c r="T88" s="23"/>
      <c r="U88" s="23"/>
      <c r="V88" s="23"/>
      <c r="W88" s="68"/>
    </row>
    <row r="89" spans="1:23" x14ac:dyDescent="0.2">
      <c r="B89" s="134"/>
      <c r="C89" s="134"/>
      <c r="D89" s="38"/>
      <c r="E89" s="38"/>
      <c r="F89" s="38"/>
      <c r="G89" s="38"/>
      <c r="H89" s="38"/>
      <c r="I89" s="38"/>
      <c r="J89" s="38"/>
      <c r="K89" s="38"/>
      <c r="L89" s="38"/>
      <c r="M89" s="23"/>
      <c r="N89" s="68"/>
      <c r="O89" s="23"/>
      <c r="P89" s="23"/>
      <c r="Q89" s="23"/>
      <c r="R89" s="23"/>
      <c r="S89" s="68"/>
      <c r="T89" s="23"/>
      <c r="U89" s="23"/>
      <c r="V89" s="23"/>
      <c r="W89" s="68"/>
    </row>
    <row r="90" spans="1:23" x14ac:dyDescent="0.2">
      <c r="B90" s="134"/>
      <c r="C90" s="134"/>
      <c r="D90" s="86">
        <f>D88-D81</f>
        <v>0</v>
      </c>
      <c r="E90" s="38"/>
      <c r="F90" s="86">
        <f>F88-F81</f>
        <v>0</v>
      </c>
      <c r="G90" s="38"/>
      <c r="H90" s="38"/>
      <c r="I90" s="38"/>
      <c r="J90" s="38"/>
      <c r="K90" s="38"/>
      <c r="L90" s="38"/>
      <c r="M90" s="23"/>
      <c r="N90" s="68"/>
      <c r="O90" s="23"/>
      <c r="P90" s="23"/>
      <c r="Q90" s="23"/>
      <c r="R90" s="23"/>
      <c r="S90" s="68"/>
      <c r="T90" s="23"/>
      <c r="U90" s="23"/>
      <c r="V90" s="23"/>
      <c r="W90" s="68"/>
    </row>
    <row r="91" spans="1:23" x14ac:dyDescent="0.2">
      <c r="B91" s="134"/>
      <c r="C91" s="134"/>
      <c r="D91" s="38"/>
      <c r="E91" s="38"/>
      <c r="F91" s="38"/>
      <c r="G91" s="38"/>
      <c r="H91" s="38"/>
      <c r="I91" s="38"/>
      <c r="J91" s="38"/>
      <c r="K91" s="38"/>
      <c r="L91" s="38"/>
      <c r="M91" s="23"/>
      <c r="N91" s="68"/>
      <c r="O91" s="23"/>
      <c r="P91" s="23"/>
      <c r="Q91" s="23"/>
      <c r="R91" s="23"/>
      <c r="S91" s="68"/>
      <c r="T91" s="23"/>
      <c r="U91" s="23"/>
      <c r="V91" s="23"/>
      <c r="W91" s="68"/>
    </row>
    <row r="92" spans="1:23" x14ac:dyDescent="0.2">
      <c r="B92" s="134"/>
      <c r="C92" s="134"/>
      <c r="D92" s="38"/>
      <c r="E92" s="38"/>
      <c r="F92" s="38"/>
      <c r="G92" s="38"/>
      <c r="H92" s="38"/>
      <c r="I92" s="38"/>
      <c r="J92" s="38"/>
      <c r="K92" s="38"/>
      <c r="L92" s="38"/>
      <c r="M92" s="23"/>
      <c r="N92" s="68"/>
      <c r="O92" s="23"/>
      <c r="P92" s="23"/>
      <c r="Q92" s="23"/>
      <c r="R92" s="23"/>
      <c r="S92" s="68"/>
      <c r="T92" s="23"/>
      <c r="U92" s="23"/>
      <c r="V92" s="23"/>
      <c r="W92" s="68"/>
    </row>
    <row r="93" spans="1:23" x14ac:dyDescent="0.2">
      <c r="B93" s="134"/>
      <c r="C93" s="134"/>
      <c r="D93" s="38"/>
      <c r="E93" s="38"/>
      <c r="F93" s="38"/>
      <c r="G93" s="38"/>
      <c r="H93" s="38"/>
      <c r="I93" s="38"/>
      <c r="J93" s="38"/>
      <c r="K93" s="38"/>
      <c r="L93" s="38"/>
      <c r="M93" s="23"/>
      <c r="N93" s="68"/>
      <c r="O93" s="23"/>
      <c r="P93" s="23"/>
      <c r="Q93" s="87">
        <f>N87+S87</f>
        <v>2222030914</v>
      </c>
      <c r="R93" s="23"/>
      <c r="S93" s="68"/>
      <c r="T93" s="23"/>
      <c r="U93" s="23"/>
      <c r="V93" s="23"/>
      <c r="W93" s="68"/>
    </row>
    <row r="94" spans="1:23" x14ac:dyDescent="0.2">
      <c r="B94" s="134"/>
      <c r="C94" s="134"/>
      <c r="D94" s="38"/>
      <c r="E94" s="38"/>
      <c r="F94" s="38"/>
      <c r="G94" s="38"/>
      <c r="H94" s="38"/>
      <c r="I94" s="38"/>
      <c r="J94" s="38"/>
      <c r="K94" s="38"/>
      <c r="L94" s="38"/>
      <c r="M94" s="23"/>
      <c r="N94" s="68"/>
      <c r="O94" s="23"/>
      <c r="P94" s="23"/>
      <c r="Q94" s="23"/>
      <c r="R94" s="23"/>
      <c r="S94" s="68"/>
      <c r="T94" s="23"/>
      <c r="U94" s="23"/>
      <c r="V94" s="23"/>
      <c r="W94" s="68"/>
    </row>
    <row r="95" spans="1:23" x14ac:dyDescent="0.2">
      <c r="B95" s="134"/>
      <c r="C95" s="134"/>
      <c r="D95" s="38"/>
      <c r="E95" s="38"/>
      <c r="F95" s="38"/>
      <c r="G95" s="38"/>
      <c r="H95" s="38"/>
      <c r="I95" s="38"/>
      <c r="J95" s="38"/>
      <c r="K95" s="38"/>
      <c r="L95" s="38"/>
      <c r="M95" s="23"/>
      <c r="N95" s="68"/>
      <c r="O95" s="23"/>
      <c r="P95" s="23"/>
      <c r="Q95" s="23"/>
      <c r="R95" s="23"/>
      <c r="S95" s="68"/>
      <c r="T95" s="23"/>
      <c r="U95" s="23"/>
      <c r="V95" s="23"/>
      <c r="W95" s="68"/>
    </row>
    <row r="96" spans="1:23" x14ac:dyDescent="0.2">
      <c r="B96" s="134"/>
      <c r="C96" s="134"/>
      <c r="D96" s="135"/>
      <c r="E96" s="135"/>
      <c r="F96" s="135"/>
      <c r="G96" s="135"/>
      <c r="H96" s="135"/>
      <c r="I96" s="135"/>
      <c r="J96" s="135"/>
      <c r="K96" s="135"/>
      <c r="L96" s="135"/>
      <c r="M96" s="134"/>
      <c r="N96" s="136"/>
      <c r="O96" s="134"/>
      <c r="P96" s="134"/>
      <c r="Q96" s="134"/>
      <c r="R96" s="134"/>
      <c r="S96" s="136"/>
      <c r="T96" s="134"/>
      <c r="U96" s="134"/>
      <c r="V96" s="134"/>
      <c r="W96" s="136"/>
    </row>
    <row r="97" spans="2:23" x14ac:dyDescent="0.2">
      <c r="B97" s="134"/>
      <c r="C97" s="134"/>
      <c r="D97" s="135"/>
      <c r="E97" s="135"/>
      <c r="F97" s="135"/>
      <c r="G97" s="135"/>
      <c r="H97" s="135"/>
      <c r="I97" s="135"/>
      <c r="J97" s="135"/>
      <c r="K97" s="135"/>
      <c r="L97" s="135"/>
      <c r="M97" s="134"/>
      <c r="N97" s="136"/>
      <c r="O97" s="134"/>
      <c r="P97" s="134"/>
      <c r="Q97" s="134"/>
      <c r="R97" s="134"/>
      <c r="S97" s="136"/>
      <c r="T97" s="134"/>
      <c r="U97" s="134"/>
      <c r="V97" s="134"/>
      <c r="W97" s="136"/>
    </row>
    <row r="98" spans="2:23" x14ac:dyDescent="0.2">
      <c r="D98" s="38"/>
      <c r="E98" s="38"/>
      <c r="F98" s="38"/>
      <c r="G98" s="38"/>
      <c r="H98" s="38"/>
      <c r="I98" s="38"/>
      <c r="J98" s="38"/>
      <c r="K98" s="38"/>
      <c r="L98" s="38"/>
      <c r="M98" s="23"/>
      <c r="N98" s="68"/>
      <c r="O98" s="23"/>
      <c r="P98" s="23"/>
      <c r="Q98" s="23"/>
      <c r="R98" s="23"/>
      <c r="S98" s="68"/>
      <c r="T98" s="23"/>
      <c r="U98" s="23"/>
    </row>
  </sheetData>
  <mergeCells count="163">
    <mergeCell ref="A1:W1"/>
    <mergeCell ref="A2:W2"/>
    <mergeCell ref="A3:W3"/>
    <mergeCell ref="B5:W5"/>
    <mergeCell ref="D6:L6"/>
    <mergeCell ref="N6:W6"/>
    <mergeCell ref="A8:B8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79:B79"/>
    <mergeCell ref="P79:Q79"/>
    <mergeCell ref="A80:B80"/>
    <mergeCell ref="P80:Q80"/>
    <mergeCell ref="A81:B81"/>
    <mergeCell ref="J7:J8"/>
    <mergeCell ref="L7:L8"/>
    <mergeCell ref="U7:U8"/>
    <mergeCell ref="W7:W8"/>
    <mergeCell ref="P78:Q78"/>
    <mergeCell ref="P77:Q77"/>
    <mergeCell ref="P76:Q76"/>
    <mergeCell ref="P75:Q75"/>
    <mergeCell ref="P74:Q74"/>
    <mergeCell ref="P73:Q73"/>
    <mergeCell ref="P72:Q72"/>
    <mergeCell ref="P71:Q71"/>
    <mergeCell ref="P70:Q70"/>
    <mergeCell ref="P69:Q69"/>
    <mergeCell ref="P68:Q68"/>
    <mergeCell ref="P67:Q67"/>
    <mergeCell ref="P66:Q66"/>
    <mergeCell ref="P65:Q65"/>
    <mergeCell ref="P64:Q64"/>
    <mergeCell ref="P63:Q63"/>
    <mergeCell ref="P62:Q62"/>
    <mergeCell ref="P61:Q61"/>
    <mergeCell ref="P60:Q60"/>
    <mergeCell ref="P59:Q59"/>
    <mergeCell ref="P58:Q58"/>
    <mergeCell ref="P57:Q57"/>
    <mergeCell ref="P56:Q56"/>
    <mergeCell ref="P55:Q55"/>
    <mergeCell ref="P54:Q54"/>
    <mergeCell ref="P53:Q53"/>
    <mergeCell ref="P52:Q52"/>
    <mergeCell ref="P51:Q51"/>
    <mergeCell ref="P50:Q50"/>
    <mergeCell ref="P49:Q49"/>
    <mergeCell ref="P48:Q48"/>
    <mergeCell ref="P47:Q47"/>
    <mergeCell ref="P46:Q46"/>
    <mergeCell ref="P45:Q45"/>
    <mergeCell ref="P44:Q44"/>
    <mergeCell ref="P43:Q43"/>
    <mergeCell ref="P42:Q42"/>
    <mergeCell ref="P41:Q41"/>
    <mergeCell ref="P40:Q40"/>
    <mergeCell ref="P39:Q39"/>
    <mergeCell ref="P38:Q38"/>
    <mergeCell ref="P37:Q37"/>
    <mergeCell ref="P20:Q20"/>
    <mergeCell ref="P19:Q19"/>
    <mergeCell ref="P36:Q36"/>
    <mergeCell ref="P35:Q35"/>
    <mergeCell ref="P34:Q34"/>
    <mergeCell ref="P33:Q33"/>
    <mergeCell ref="P32:Q32"/>
    <mergeCell ref="P31:Q31"/>
    <mergeCell ref="P30:Q30"/>
    <mergeCell ref="P29:Q29"/>
    <mergeCell ref="P28:Q28"/>
    <mergeCell ref="P9:Q9"/>
    <mergeCell ref="P81:Q81"/>
    <mergeCell ref="D7:D8"/>
    <mergeCell ref="F7:F8"/>
    <mergeCell ref="H7:H8"/>
    <mergeCell ref="N7:N8"/>
    <mergeCell ref="P7:Q8"/>
    <mergeCell ref="S7:S8"/>
    <mergeCell ref="P18:Q18"/>
    <mergeCell ref="P17:Q17"/>
    <mergeCell ref="P16:Q16"/>
    <mergeCell ref="P15:Q15"/>
    <mergeCell ref="P14:Q14"/>
    <mergeCell ref="P13:Q13"/>
    <mergeCell ref="P12:Q12"/>
    <mergeCell ref="P11:Q11"/>
    <mergeCell ref="P10:Q10"/>
    <mergeCell ref="P27:Q27"/>
    <mergeCell ref="P26:Q26"/>
    <mergeCell ref="P25:Q25"/>
    <mergeCell ref="P24:Q24"/>
    <mergeCell ref="P23:Q23"/>
    <mergeCell ref="P22:Q22"/>
    <mergeCell ref="P21:Q2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rightToLeft="1" workbookViewId="0">
      <selection activeCell="H21" sqref="H21"/>
    </sheetView>
  </sheetViews>
  <sheetFormatPr defaultRowHeight="12.75" x14ac:dyDescent="0.2"/>
  <cols>
    <col min="1" max="1" width="6.5703125" bestFit="1" customWidth="1"/>
    <col min="2" max="2" width="9.7109375" customWidth="1"/>
    <col min="3" max="3" width="1.28515625" customWidth="1"/>
    <col min="4" max="4" width="19" customWidth="1"/>
    <col min="5" max="5" width="1.28515625" customWidth="1"/>
    <col min="6" max="6" width="20.85546875" customWidth="1"/>
    <col min="7" max="7" width="1.28515625" customWidth="1"/>
    <col min="8" max="8" width="17.85546875" customWidth="1"/>
    <col min="9" max="9" width="1.28515625" customWidth="1"/>
    <col min="10" max="10" width="20.42578125" customWidth="1"/>
    <col min="11" max="11" width="0.28515625" customWidth="1"/>
  </cols>
  <sheetData>
    <row r="1" spans="1:13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3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3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3" ht="24" x14ac:dyDescent="0.2">
      <c r="A5" s="1" t="s">
        <v>118</v>
      </c>
      <c r="B5" s="113" t="s">
        <v>119</v>
      </c>
      <c r="C5" s="113"/>
      <c r="D5" s="113"/>
      <c r="E5" s="113"/>
      <c r="F5" s="113"/>
      <c r="G5" s="113"/>
      <c r="H5" s="113"/>
      <c r="I5" s="113"/>
      <c r="J5" s="113"/>
    </row>
    <row r="6" spans="1:13" ht="27.75" customHeight="1" x14ac:dyDescent="0.2">
      <c r="A6" s="14"/>
      <c r="B6" s="14"/>
      <c r="D6" s="111" t="s">
        <v>99</v>
      </c>
      <c r="E6" s="111"/>
      <c r="F6" s="111"/>
      <c r="H6" s="111" t="s">
        <v>100</v>
      </c>
      <c r="I6" s="111"/>
      <c r="J6" s="111"/>
    </row>
    <row r="7" spans="1:13" ht="42" x14ac:dyDescent="0.2">
      <c r="A7" s="105"/>
      <c r="B7" s="105"/>
      <c r="D7" s="9" t="s">
        <v>120</v>
      </c>
      <c r="E7" s="3"/>
      <c r="F7" s="65" t="s">
        <v>121</v>
      </c>
      <c r="H7" s="9" t="s">
        <v>120</v>
      </c>
      <c r="I7" s="3"/>
      <c r="J7" s="65" t="s">
        <v>121</v>
      </c>
    </row>
    <row r="8" spans="1:13" ht="18.75" x14ac:dyDescent="0.2">
      <c r="A8" s="108" t="s">
        <v>152</v>
      </c>
      <c r="B8" s="108"/>
      <c r="D8" s="5">
        <v>196335</v>
      </c>
      <c r="F8" s="92">
        <f>D8/$D$11</f>
        <v>3.2264206286711564E-5</v>
      </c>
      <c r="H8" s="5">
        <v>34216613</v>
      </c>
      <c r="J8" s="92">
        <f>H8/$H$11</f>
        <v>2.1564062998174261E-3</v>
      </c>
    </row>
    <row r="9" spans="1:13" ht="18.75" x14ac:dyDescent="0.2">
      <c r="A9" s="108" t="s">
        <v>157</v>
      </c>
      <c r="B9" s="108"/>
      <c r="D9" s="7">
        <v>998249</v>
      </c>
      <c r="F9" s="92">
        <f t="shared" ref="F9:F10" si="0">D9/$D$11</f>
        <v>1.6404467701379547E-4</v>
      </c>
      <c r="H9" s="7">
        <v>6198577</v>
      </c>
      <c r="J9" s="92">
        <f t="shared" ref="J9:J10" si="1">H9/$H$11</f>
        <v>3.9064797245429877E-4</v>
      </c>
    </row>
    <row r="10" spans="1:13" ht="18.75" x14ac:dyDescent="0.2">
      <c r="A10" s="108" t="s">
        <v>151</v>
      </c>
      <c r="B10" s="108"/>
      <c r="D10" s="7">
        <v>6084031820</v>
      </c>
      <c r="E10">
        <v>0</v>
      </c>
      <c r="F10" s="92">
        <f t="shared" si="0"/>
        <v>0.99980369111669953</v>
      </c>
      <c r="G10">
        <v>0</v>
      </c>
      <c r="H10" s="7">
        <v>15827008775</v>
      </c>
      <c r="J10" s="92">
        <f t="shared" si="1"/>
        <v>0.99745294572772825</v>
      </c>
    </row>
    <row r="11" spans="1:13" s="17" customFormat="1" ht="21" x14ac:dyDescent="0.2">
      <c r="A11" s="105"/>
      <c r="B11" s="105"/>
      <c r="D11" s="16">
        <f>SUM(D8:D10)</f>
        <v>6085226404</v>
      </c>
      <c r="F11" s="101">
        <f>SUM(F8:F10)</f>
        <v>1</v>
      </c>
      <c r="H11" s="16">
        <f>SUM(H8:H10)</f>
        <v>15867423965</v>
      </c>
      <c r="J11" s="101">
        <f>SUM(J8:J10)</f>
        <v>1</v>
      </c>
    </row>
    <row r="14" spans="1:13" x14ac:dyDescent="0.2"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">
      <c r="D15" s="22">
        <v>6085226404</v>
      </c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">
      <c r="D16" s="23"/>
      <c r="E16" s="23"/>
      <c r="F16" s="23"/>
      <c r="G16" s="23"/>
      <c r="H16" s="22">
        <v>15867423965</v>
      </c>
      <c r="I16" s="23"/>
      <c r="J16" s="23"/>
      <c r="K16" s="23"/>
      <c r="L16" s="23"/>
      <c r="M16" s="23"/>
    </row>
    <row r="17" spans="4:13" x14ac:dyDescent="0.2"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4:13" x14ac:dyDescent="0.2">
      <c r="D18" s="22">
        <f>D15-D11</f>
        <v>0</v>
      </c>
      <c r="E18" s="23"/>
      <c r="F18" s="23"/>
      <c r="G18" s="23"/>
      <c r="H18" s="23"/>
      <c r="I18" s="23"/>
      <c r="J18" s="23"/>
      <c r="K18" s="23"/>
      <c r="L18" s="23"/>
      <c r="M18" s="23"/>
    </row>
    <row r="19" spans="4:13" x14ac:dyDescent="0.2"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4:13" x14ac:dyDescent="0.2">
      <c r="D20" s="23"/>
      <c r="E20" s="23"/>
      <c r="F20" s="23"/>
      <c r="G20" s="23"/>
      <c r="H20" s="22">
        <f>H16-H11</f>
        <v>0</v>
      </c>
      <c r="I20" s="23"/>
      <c r="J20" s="23"/>
      <c r="K20" s="23"/>
      <c r="L20" s="23"/>
      <c r="M20" s="23"/>
    </row>
    <row r="21" spans="4:13" x14ac:dyDescent="0.2"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4:13" x14ac:dyDescent="0.2">
      <c r="D22" s="23"/>
      <c r="E22" s="23"/>
      <c r="F22" s="23"/>
      <c r="G22" s="23"/>
      <c r="H22" s="23"/>
      <c r="I22" s="23"/>
      <c r="J22" s="23"/>
      <c r="K22" s="23"/>
      <c r="L22" s="23"/>
      <c r="M22" s="23"/>
    </row>
  </sheetData>
  <mergeCells count="11">
    <mergeCell ref="A1:J1"/>
    <mergeCell ref="A2:J2"/>
    <mergeCell ref="A3:J3"/>
    <mergeCell ref="B5:J5"/>
    <mergeCell ref="D6:F6"/>
    <mergeCell ref="H6:J6"/>
    <mergeCell ref="A11:B11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9"/>
  <sheetViews>
    <sheetView rightToLeft="1" workbookViewId="0">
      <selection activeCell="D26" sqref="D26"/>
    </sheetView>
  </sheetViews>
  <sheetFormatPr defaultRowHeight="12.75" x14ac:dyDescent="0.2"/>
  <cols>
    <col min="1" max="1" width="6.5703125" bestFit="1" customWidth="1"/>
    <col min="2" max="2" width="13.7109375" customWidth="1"/>
    <col min="3" max="3" width="1.28515625" customWidth="1"/>
    <col min="4" max="4" width="26.140625" customWidth="1"/>
    <col min="5" max="5" width="1.28515625" customWidth="1"/>
    <col min="6" max="6" width="23.7109375" customWidth="1"/>
    <col min="7" max="7" width="0.28515625" customWidth="1"/>
  </cols>
  <sheetData>
    <row r="1" spans="1:6" ht="25.5" x14ac:dyDescent="0.2">
      <c r="A1" s="103" t="s">
        <v>0</v>
      </c>
      <c r="B1" s="103"/>
      <c r="C1" s="103"/>
      <c r="D1" s="103"/>
      <c r="E1" s="103"/>
      <c r="F1" s="103"/>
    </row>
    <row r="2" spans="1:6" ht="25.5" x14ac:dyDescent="0.2">
      <c r="A2" s="103" t="s">
        <v>81</v>
      </c>
      <c r="B2" s="103"/>
      <c r="C2" s="103"/>
      <c r="D2" s="103"/>
      <c r="E2" s="103"/>
      <c r="F2" s="103"/>
    </row>
    <row r="3" spans="1:6" ht="25.5" x14ac:dyDescent="0.2">
      <c r="A3" s="103" t="s">
        <v>2</v>
      </c>
      <c r="B3" s="103"/>
      <c r="C3" s="103"/>
      <c r="D3" s="103"/>
      <c r="E3" s="103"/>
      <c r="F3" s="103"/>
    </row>
    <row r="5" spans="1:6" ht="24" x14ac:dyDescent="0.2">
      <c r="A5" s="1" t="s">
        <v>122</v>
      </c>
      <c r="B5" s="113" t="s">
        <v>95</v>
      </c>
      <c r="C5" s="113"/>
      <c r="D5" s="113"/>
      <c r="E5" s="113"/>
      <c r="F5" s="113"/>
    </row>
    <row r="6" spans="1:6" ht="21" x14ac:dyDescent="0.2">
      <c r="D6" s="2" t="s">
        <v>99</v>
      </c>
      <c r="F6" s="2" t="s">
        <v>9</v>
      </c>
    </row>
    <row r="7" spans="1:6" ht="21" x14ac:dyDescent="0.2">
      <c r="A7" s="105"/>
      <c r="B7" s="105"/>
      <c r="D7" s="4" t="s">
        <v>78</v>
      </c>
      <c r="F7" s="4" t="s">
        <v>78</v>
      </c>
    </row>
    <row r="8" spans="1:6" ht="18.75" x14ac:dyDescent="0.2">
      <c r="A8" s="108" t="s">
        <v>155</v>
      </c>
      <c r="B8" s="108"/>
      <c r="D8" s="27">
        <v>0</v>
      </c>
      <c r="F8" s="5">
        <v>766396818</v>
      </c>
    </row>
    <row r="9" spans="1:6" ht="18.75" x14ac:dyDescent="0.2">
      <c r="A9" s="108" t="s">
        <v>156</v>
      </c>
      <c r="B9" s="108"/>
      <c r="D9" s="30">
        <v>0</v>
      </c>
      <c r="F9" s="7">
        <v>7965409</v>
      </c>
    </row>
    <row r="10" spans="1:6" ht="18.75" x14ac:dyDescent="0.2">
      <c r="A10" s="108" t="s">
        <v>123</v>
      </c>
      <c r="B10" s="108"/>
      <c r="D10" s="35">
        <v>0</v>
      </c>
      <c r="F10" s="8">
        <v>768218180</v>
      </c>
    </row>
    <row r="11" spans="1:6" ht="21.75" thickBot="1" x14ac:dyDescent="0.25">
      <c r="A11" s="105"/>
      <c r="B11" s="105"/>
      <c r="D11" s="45"/>
      <c r="E11" s="17"/>
      <c r="F11" s="16">
        <f>SUM(F8:F10)</f>
        <v>1542580407</v>
      </c>
    </row>
    <row r="12" spans="1:6" ht="13.5" thickTop="1" x14ac:dyDescent="0.2">
      <c r="A12" s="14"/>
      <c r="B12" s="14"/>
    </row>
    <row r="13" spans="1:6" x14ac:dyDescent="0.2">
      <c r="A13" s="14"/>
      <c r="B13" s="14"/>
      <c r="D13" s="23"/>
      <c r="E13" s="23"/>
      <c r="F13" s="23"/>
    </row>
    <row r="14" spans="1:6" x14ac:dyDescent="0.2">
      <c r="A14" s="14"/>
      <c r="B14" s="14"/>
      <c r="D14" s="23"/>
      <c r="E14" s="23"/>
      <c r="F14" s="22">
        <v>1542580407</v>
      </c>
    </row>
    <row r="15" spans="1:6" x14ac:dyDescent="0.2">
      <c r="D15" s="23"/>
      <c r="E15" s="23"/>
      <c r="F15" s="23"/>
    </row>
    <row r="16" spans="1:6" x14ac:dyDescent="0.2">
      <c r="D16" s="23"/>
      <c r="E16" s="23"/>
      <c r="F16" s="22">
        <f>F14-F11</f>
        <v>0</v>
      </c>
    </row>
    <row r="17" spans="4:6" x14ac:dyDescent="0.2">
      <c r="D17" s="23"/>
      <c r="E17" s="23"/>
      <c r="F17" s="23"/>
    </row>
    <row r="18" spans="4:6" x14ac:dyDescent="0.2">
      <c r="D18" s="23"/>
      <c r="E18" s="23"/>
      <c r="F18" s="23"/>
    </row>
    <row r="19" spans="4:6" x14ac:dyDescent="0.2">
      <c r="D19" s="23"/>
      <c r="E19" s="23"/>
      <c r="F19" s="2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5"/>
  <sheetViews>
    <sheetView rightToLeft="1" workbookViewId="0">
      <selection activeCell="S17" sqref="S17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17.28515625" style="11" bestFit="1" customWidth="1"/>
    <col min="4" max="4" width="1.28515625" style="11" customWidth="1"/>
    <col min="5" max="5" width="23.85546875" style="11" bestFit="1" customWidth="1"/>
    <col min="6" max="6" width="1.28515625" style="11" customWidth="1"/>
    <col min="7" max="7" width="16.42578125" style="11" bestFit="1" customWidth="1"/>
    <col min="8" max="8" width="1.28515625" customWidth="1"/>
    <col min="9" max="9" width="16.42578125" bestFit="1" customWidth="1"/>
    <col min="10" max="10" width="1.28515625" customWidth="1"/>
    <col min="11" max="11" width="14" bestFit="1" customWidth="1"/>
    <col min="12" max="12" width="1.28515625" customWidth="1"/>
    <col min="13" max="13" width="18" bestFit="1" customWidth="1"/>
    <col min="14" max="14" width="1.28515625" customWidth="1"/>
    <col min="15" max="15" width="16.42578125" bestFit="1" customWidth="1"/>
    <col min="16" max="16" width="1.28515625" customWidth="1"/>
    <col min="17" max="17" width="15" bestFit="1" customWidth="1"/>
    <col min="18" max="18" width="1.28515625" customWidth="1"/>
    <col min="19" max="19" width="18" bestFit="1" customWidth="1"/>
    <col min="20" max="20" width="0.28515625" customWidth="1"/>
    <col min="21" max="21" width="13.42578125" bestFit="1" customWidth="1"/>
  </cols>
  <sheetData>
    <row r="1" spans="1:21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21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21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5" spans="1:21" ht="24" x14ac:dyDescent="0.2">
      <c r="A5" s="113" t="s">
        <v>101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21" ht="21" x14ac:dyDescent="0.2">
      <c r="A6" s="105"/>
      <c r="C6" s="111" t="s">
        <v>124</v>
      </c>
      <c r="D6" s="111"/>
      <c r="E6" s="111"/>
      <c r="F6" s="111"/>
      <c r="G6" s="111"/>
      <c r="I6" s="111" t="s">
        <v>99</v>
      </c>
      <c r="J6" s="111"/>
      <c r="K6" s="111"/>
      <c r="L6" s="111"/>
      <c r="M6" s="111"/>
      <c r="O6" s="111" t="s">
        <v>100</v>
      </c>
      <c r="P6" s="111"/>
      <c r="Q6" s="111"/>
      <c r="R6" s="111"/>
      <c r="S6" s="111"/>
    </row>
    <row r="7" spans="1:21" ht="42" x14ac:dyDescent="0.2">
      <c r="A7" s="105"/>
      <c r="C7" s="9" t="s">
        <v>125</v>
      </c>
      <c r="D7" s="10"/>
      <c r="E7" s="9" t="s">
        <v>126</v>
      </c>
      <c r="F7" s="10"/>
      <c r="G7" s="9" t="s">
        <v>127</v>
      </c>
      <c r="I7" s="9" t="s">
        <v>128</v>
      </c>
      <c r="J7" s="3"/>
      <c r="K7" s="9" t="s">
        <v>129</v>
      </c>
      <c r="L7" s="3"/>
      <c r="M7" s="65" t="s">
        <v>130</v>
      </c>
      <c r="O7" s="9" t="s">
        <v>128</v>
      </c>
      <c r="P7" s="3"/>
      <c r="Q7" s="9" t="s">
        <v>129</v>
      </c>
      <c r="R7" s="3"/>
      <c r="S7" s="65" t="s">
        <v>130</v>
      </c>
    </row>
    <row r="8" spans="1:21" ht="18.75" x14ac:dyDescent="0.2">
      <c r="A8" s="40" t="s">
        <v>52</v>
      </c>
      <c r="C8" s="76" t="s">
        <v>131</v>
      </c>
      <c r="E8" s="12">
        <v>220000</v>
      </c>
      <c r="G8" s="12">
        <v>8300</v>
      </c>
      <c r="I8" s="56">
        <v>0</v>
      </c>
      <c r="J8" s="80"/>
      <c r="K8" s="56">
        <v>0</v>
      </c>
      <c r="L8" s="80"/>
      <c r="M8" s="63">
        <f>I8+K8</f>
        <v>0</v>
      </c>
      <c r="O8" s="54">
        <v>1826000000</v>
      </c>
      <c r="P8" s="55"/>
      <c r="Q8" s="54">
        <v>-55774236</v>
      </c>
      <c r="R8" s="55"/>
      <c r="S8" s="66">
        <f>O8+Q8</f>
        <v>1770225764</v>
      </c>
    </row>
    <row r="9" spans="1:21" ht="18.75" x14ac:dyDescent="0.2">
      <c r="A9" s="6" t="s">
        <v>53</v>
      </c>
      <c r="C9" s="77" t="s">
        <v>132</v>
      </c>
      <c r="E9" s="13">
        <v>600000</v>
      </c>
      <c r="G9" s="13">
        <v>10000</v>
      </c>
      <c r="I9" s="58">
        <v>0</v>
      </c>
      <c r="J9" s="80"/>
      <c r="K9" s="58">
        <v>-24102297</v>
      </c>
      <c r="L9" s="80"/>
      <c r="M9" s="63">
        <f t="shared" ref="M9:M15" si="0">I9+K9</f>
        <v>-24102297</v>
      </c>
      <c r="O9" s="57">
        <v>6000000000</v>
      </c>
      <c r="P9" s="55"/>
      <c r="Q9" s="57">
        <v>-7626093</v>
      </c>
      <c r="R9" s="55"/>
      <c r="S9" s="66">
        <f t="shared" ref="S9:S15" si="1">O9+Q9</f>
        <v>5992373907</v>
      </c>
    </row>
    <row r="10" spans="1:21" ht="18.75" x14ac:dyDescent="0.2">
      <c r="A10" s="6" t="s">
        <v>53</v>
      </c>
      <c r="C10" s="77" t="s">
        <v>133</v>
      </c>
      <c r="E10" s="13">
        <v>600000</v>
      </c>
      <c r="G10" s="13">
        <v>700</v>
      </c>
      <c r="I10" s="58">
        <v>0</v>
      </c>
      <c r="J10" s="80"/>
      <c r="K10" s="58">
        <v>0</v>
      </c>
      <c r="L10" s="80"/>
      <c r="M10" s="63">
        <f t="shared" si="0"/>
        <v>0</v>
      </c>
      <c r="O10" s="57">
        <v>420000000</v>
      </c>
      <c r="P10" s="55"/>
      <c r="Q10" s="58">
        <v>0</v>
      </c>
      <c r="R10" s="55"/>
      <c r="S10" s="66">
        <f t="shared" si="1"/>
        <v>420000000</v>
      </c>
      <c r="U10" s="55"/>
    </row>
    <row r="11" spans="1:21" ht="18.75" x14ac:dyDescent="0.2">
      <c r="A11" s="6" t="s">
        <v>70</v>
      </c>
      <c r="C11" s="77" t="s">
        <v>134</v>
      </c>
      <c r="E11" s="13">
        <v>447253</v>
      </c>
      <c r="G11" s="13">
        <v>1240</v>
      </c>
      <c r="I11" s="58">
        <v>0</v>
      </c>
      <c r="J11" s="80"/>
      <c r="K11" s="58">
        <v>0</v>
      </c>
      <c r="L11" s="80"/>
      <c r="M11" s="63">
        <f t="shared" si="0"/>
        <v>0</v>
      </c>
      <c r="O11" s="57">
        <v>554593720</v>
      </c>
      <c r="P11" s="55"/>
      <c r="Q11" s="57">
        <v>-22591860</v>
      </c>
      <c r="R11" s="55"/>
      <c r="S11" s="66">
        <f t="shared" si="1"/>
        <v>532001860</v>
      </c>
    </row>
    <row r="12" spans="1:21" ht="18.75" x14ac:dyDescent="0.2">
      <c r="A12" s="6" t="s">
        <v>62</v>
      </c>
      <c r="C12" s="77" t="s">
        <v>135</v>
      </c>
      <c r="E12" s="13">
        <v>100000</v>
      </c>
      <c r="G12" s="13">
        <v>8700</v>
      </c>
      <c r="I12" s="58">
        <v>0</v>
      </c>
      <c r="J12" s="80"/>
      <c r="K12" s="58">
        <v>0</v>
      </c>
      <c r="L12" s="80"/>
      <c r="M12" s="63">
        <f t="shared" si="0"/>
        <v>0</v>
      </c>
      <c r="O12" s="57">
        <v>870000000</v>
      </c>
      <c r="P12" s="55"/>
      <c r="Q12" s="58">
        <v>0</v>
      </c>
      <c r="R12" s="55"/>
      <c r="S12" s="66">
        <f t="shared" si="1"/>
        <v>870000000</v>
      </c>
    </row>
    <row r="13" spans="1:21" ht="18.75" x14ac:dyDescent="0.2">
      <c r="A13" s="6" t="s">
        <v>32</v>
      </c>
      <c r="C13" s="77" t="s">
        <v>136</v>
      </c>
      <c r="E13" s="13">
        <v>250000</v>
      </c>
      <c r="G13" s="13">
        <v>9250</v>
      </c>
      <c r="I13" s="58">
        <v>0</v>
      </c>
      <c r="J13" s="80"/>
      <c r="K13" s="58">
        <v>0</v>
      </c>
      <c r="L13" s="80"/>
      <c r="M13" s="63">
        <f t="shared" si="0"/>
        <v>0</v>
      </c>
      <c r="O13" s="57">
        <v>2312500000</v>
      </c>
      <c r="P13" s="55"/>
      <c r="Q13" s="58">
        <v>0</v>
      </c>
      <c r="R13" s="55"/>
      <c r="S13" s="66">
        <f t="shared" si="1"/>
        <v>2312500000</v>
      </c>
    </row>
    <row r="14" spans="1:21" ht="18.75" x14ac:dyDescent="0.2">
      <c r="A14" s="6" t="s">
        <v>65</v>
      </c>
      <c r="C14" s="77" t="s">
        <v>137</v>
      </c>
      <c r="E14" s="13">
        <v>350000</v>
      </c>
      <c r="G14" s="13">
        <v>598</v>
      </c>
      <c r="I14" s="57">
        <v>209300000</v>
      </c>
      <c r="J14" s="55"/>
      <c r="K14" s="57">
        <v>-5852597</v>
      </c>
      <c r="L14" s="55"/>
      <c r="M14" s="66">
        <f t="shared" si="0"/>
        <v>203447403</v>
      </c>
      <c r="O14" s="57">
        <v>209300000</v>
      </c>
      <c r="P14" s="55"/>
      <c r="Q14" s="57">
        <v>-5852597</v>
      </c>
      <c r="R14" s="55"/>
      <c r="S14" s="66">
        <f t="shared" si="1"/>
        <v>203447403</v>
      </c>
    </row>
    <row r="15" spans="1:21" ht="18.75" x14ac:dyDescent="0.2">
      <c r="A15" s="6" t="s">
        <v>61</v>
      </c>
      <c r="C15" s="77" t="s">
        <v>135</v>
      </c>
      <c r="E15" s="13">
        <v>400000</v>
      </c>
      <c r="G15" s="13">
        <v>600</v>
      </c>
      <c r="I15" s="58">
        <v>0</v>
      </c>
      <c r="J15" s="80"/>
      <c r="K15" s="58">
        <v>0</v>
      </c>
      <c r="L15" s="80"/>
      <c r="M15" s="63">
        <f t="shared" si="0"/>
        <v>0</v>
      </c>
      <c r="O15" s="57">
        <v>240000000</v>
      </c>
      <c r="P15" s="55"/>
      <c r="Q15" s="58">
        <v>0</v>
      </c>
      <c r="R15" s="55"/>
      <c r="S15" s="66">
        <f t="shared" si="1"/>
        <v>240000000</v>
      </c>
    </row>
    <row r="16" spans="1:21" ht="18.75" x14ac:dyDescent="0.2">
      <c r="A16" s="40" t="s">
        <v>73</v>
      </c>
      <c r="C16" s="78" t="s">
        <v>138</v>
      </c>
      <c r="E16" s="15">
        <v>360000</v>
      </c>
      <c r="G16" s="15">
        <v>1000</v>
      </c>
      <c r="I16" s="59">
        <v>360000000</v>
      </c>
      <c r="J16" s="55"/>
      <c r="K16" s="59">
        <v>-16919060</v>
      </c>
      <c r="L16" s="55"/>
      <c r="M16" s="66">
        <f>I16+K16</f>
        <v>343080940</v>
      </c>
      <c r="O16" s="59">
        <v>360000000</v>
      </c>
      <c r="P16" s="55"/>
      <c r="Q16" s="59">
        <v>-16919060</v>
      </c>
      <c r="R16" s="55"/>
      <c r="S16" s="66">
        <f>O16+Q16</f>
        <v>343080940</v>
      </c>
    </row>
    <row r="17" spans="1:19" s="17" customFormat="1" ht="21" x14ac:dyDescent="0.2">
      <c r="A17" s="20"/>
      <c r="B17" s="70"/>
      <c r="C17" s="72"/>
      <c r="D17" s="79"/>
      <c r="E17" s="72"/>
      <c r="F17" s="79"/>
      <c r="G17" s="72"/>
      <c r="I17" s="61">
        <f>SUM(I8:I16)</f>
        <v>569300000</v>
      </c>
      <c r="J17" s="62"/>
      <c r="K17" s="61">
        <f>SUM(K8:K16)</f>
        <v>-46873954</v>
      </c>
      <c r="L17" s="62"/>
      <c r="M17" s="67">
        <f>SUM(M8:M16)</f>
        <v>522426046</v>
      </c>
      <c r="O17" s="61">
        <f>SUM(O8:O16)</f>
        <v>12792393720</v>
      </c>
      <c r="P17" s="62"/>
      <c r="Q17" s="61">
        <f>SUM(Q8:Q16)</f>
        <v>-108763846</v>
      </c>
      <c r="R17" s="62"/>
      <c r="S17" s="67">
        <f>SUM(S8:S16)</f>
        <v>12683629874</v>
      </c>
    </row>
    <row r="20" spans="1:19" x14ac:dyDescent="0.2">
      <c r="E20" s="131"/>
      <c r="F20" s="131"/>
      <c r="G20" s="131"/>
      <c r="H20" s="130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x14ac:dyDescent="0.2">
      <c r="E21" s="131"/>
      <c r="F21" s="131"/>
      <c r="G21" s="131"/>
      <c r="H21" s="130"/>
      <c r="I21" s="22">
        <v>569300000</v>
      </c>
      <c r="J21" s="23"/>
      <c r="K21" s="74">
        <v>46873954</v>
      </c>
      <c r="L21" s="23"/>
      <c r="M21" s="23"/>
      <c r="N21" s="23"/>
      <c r="O21" s="22">
        <v>12792393720</v>
      </c>
      <c r="P21" s="23"/>
      <c r="Q21" s="74">
        <v>108763846</v>
      </c>
      <c r="R21" s="23"/>
      <c r="S21" s="23"/>
    </row>
    <row r="22" spans="1:19" x14ac:dyDescent="0.2">
      <c r="E22" s="131"/>
      <c r="F22" s="131"/>
      <c r="G22" s="131"/>
      <c r="H22" s="13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x14ac:dyDescent="0.2">
      <c r="E23" s="131"/>
      <c r="F23" s="131"/>
      <c r="G23" s="131"/>
      <c r="H23" s="130"/>
      <c r="I23" s="23"/>
      <c r="J23" s="23"/>
      <c r="K23" s="23"/>
      <c r="L23" s="23"/>
      <c r="M23" s="23"/>
      <c r="N23" s="23"/>
      <c r="O23" s="22">
        <f>O21-O17</f>
        <v>0</v>
      </c>
      <c r="P23" s="23"/>
      <c r="Q23" s="75">
        <f>Q21+Q17</f>
        <v>0</v>
      </c>
      <c r="R23" s="23"/>
      <c r="S23" s="23"/>
    </row>
    <row r="24" spans="1:19" x14ac:dyDescent="0.2">
      <c r="E24" s="131"/>
      <c r="F24" s="131"/>
      <c r="G24" s="131"/>
      <c r="H24" s="130"/>
      <c r="I24" s="22">
        <f>I21-I17</f>
        <v>0</v>
      </c>
      <c r="J24" s="23"/>
      <c r="K24" s="75">
        <f>K21+K17</f>
        <v>0</v>
      </c>
      <c r="L24" s="23"/>
      <c r="M24" s="23"/>
      <c r="N24" s="23"/>
      <c r="O24" s="23"/>
      <c r="P24" s="23"/>
      <c r="Q24" s="23"/>
      <c r="R24" s="23"/>
      <c r="S24" s="23"/>
    </row>
    <row r="25" spans="1:19" x14ac:dyDescent="0.2">
      <c r="E25" s="131"/>
      <c r="F25" s="131"/>
      <c r="G25" s="131"/>
      <c r="H25" s="130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x14ac:dyDescent="0.2">
      <c r="E26" s="131"/>
      <c r="F26" s="131"/>
      <c r="G26" s="131"/>
      <c r="H26" s="1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x14ac:dyDescent="0.2">
      <c r="E27" s="131"/>
      <c r="F27" s="131"/>
      <c r="G27" s="131"/>
      <c r="H27" s="1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x14ac:dyDescent="0.2">
      <c r="E28" s="131"/>
      <c r="F28" s="131"/>
      <c r="G28" s="131"/>
      <c r="H28" s="1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x14ac:dyDescent="0.2">
      <c r="E29" s="131"/>
      <c r="F29" s="131"/>
      <c r="G29" s="131"/>
      <c r="H29" s="1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x14ac:dyDescent="0.2">
      <c r="E30" s="131"/>
      <c r="F30" s="131"/>
      <c r="G30" s="131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spans="1:19" x14ac:dyDescent="0.2">
      <c r="E31" s="131"/>
      <c r="F31" s="131"/>
      <c r="G31" s="131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</row>
    <row r="32" spans="1:19" x14ac:dyDescent="0.2">
      <c r="E32" s="131"/>
      <c r="F32" s="131"/>
      <c r="G32" s="131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</row>
    <row r="33" spans="5:19" x14ac:dyDescent="0.2">
      <c r="E33" s="131"/>
      <c r="F33" s="131"/>
      <c r="G33" s="131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5:19" x14ac:dyDescent="0.2">
      <c r="E34" s="131"/>
      <c r="F34" s="131"/>
      <c r="G34" s="131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spans="5:19" x14ac:dyDescent="0.2">
      <c r="E35" s="131"/>
      <c r="F35" s="131"/>
      <c r="G35" s="131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5"/>
  <sheetViews>
    <sheetView rightToLeft="1" workbookViewId="0">
      <selection activeCell="R31" sqref="R31"/>
    </sheetView>
  </sheetViews>
  <sheetFormatPr defaultRowHeight="12.75" x14ac:dyDescent="0.2"/>
  <cols>
    <col min="1" max="1" width="19.42578125" customWidth="1"/>
    <col min="2" max="2" width="1.28515625" customWidth="1"/>
    <col min="3" max="3" width="15" bestFit="1" customWidth="1"/>
    <col min="4" max="4" width="1.28515625" customWidth="1"/>
    <col min="5" max="5" width="15" bestFit="1" customWidth="1"/>
    <col min="6" max="6" width="1.28515625" customWidth="1"/>
    <col min="7" max="7" width="15.42578125" bestFit="1" customWidth="1"/>
    <col min="8" max="8" width="1.28515625" customWidth="1"/>
    <col min="9" max="9" width="16.85546875" bestFit="1" customWidth="1"/>
    <col min="10" max="10" width="1.28515625" customWidth="1"/>
    <col min="11" max="11" width="15" bestFit="1" customWidth="1"/>
    <col min="12" max="12" width="1.28515625" customWidth="1"/>
    <col min="13" max="13" width="16.42578125" bestFit="1" customWidth="1"/>
    <col min="14" max="14" width="0.28515625" customWidth="1"/>
  </cols>
  <sheetData>
    <row r="1" spans="1:13" ht="25.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5.5" x14ac:dyDescent="0.2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5.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5" spans="1:13" ht="24" x14ac:dyDescent="0.2">
      <c r="A5" s="113" t="s">
        <v>141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21" x14ac:dyDescent="0.2">
      <c r="A6" s="105"/>
      <c r="C6" s="111" t="s">
        <v>99</v>
      </c>
      <c r="D6" s="111"/>
      <c r="E6" s="111"/>
      <c r="F6" s="111"/>
      <c r="G6" s="111"/>
      <c r="I6" s="111" t="s">
        <v>100</v>
      </c>
      <c r="J6" s="111"/>
      <c r="K6" s="111"/>
      <c r="L6" s="111"/>
      <c r="M6" s="111"/>
    </row>
    <row r="7" spans="1:13" ht="21" x14ac:dyDescent="0.2">
      <c r="A7" s="105"/>
      <c r="C7" s="9" t="s">
        <v>139</v>
      </c>
      <c r="D7" s="3"/>
      <c r="E7" s="9" t="s">
        <v>129</v>
      </c>
      <c r="F7" s="3"/>
      <c r="G7" s="65" t="s">
        <v>140</v>
      </c>
      <c r="I7" s="9" t="s">
        <v>139</v>
      </c>
      <c r="J7" s="3"/>
      <c r="K7" s="9" t="s">
        <v>129</v>
      </c>
      <c r="L7" s="3"/>
      <c r="M7" s="65" t="s">
        <v>140</v>
      </c>
    </row>
    <row r="8" spans="1:13" ht="18.75" x14ac:dyDescent="0.2">
      <c r="A8" s="40" t="s">
        <v>153</v>
      </c>
      <c r="C8" s="54">
        <v>196335</v>
      </c>
      <c r="D8" s="55"/>
      <c r="E8" s="56">
        <v>0</v>
      </c>
      <c r="F8" s="55"/>
      <c r="G8" s="66">
        <f>C8+E8</f>
        <v>196335</v>
      </c>
      <c r="H8" s="55"/>
      <c r="I8" s="54">
        <v>34216613</v>
      </c>
      <c r="J8" s="55"/>
      <c r="K8" s="56">
        <v>0</v>
      </c>
      <c r="L8" s="55"/>
      <c r="M8" s="66">
        <f>I8+K8</f>
        <v>34216613</v>
      </c>
    </row>
    <row r="9" spans="1:13" ht="18.75" x14ac:dyDescent="0.2">
      <c r="A9" s="6" t="s">
        <v>150</v>
      </c>
      <c r="C9" s="57">
        <v>998249</v>
      </c>
      <c r="D9" s="55"/>
      <c r="E9" s="58">
        <v>0</v>
      </c>
      <c r="F9" s="55"/>
      <c r="G9" s="66">
        <f t="shared" ref="G9" si="0">C9+E9</f>
        <v>998249</v>
      </c>
      <c r="H9" s="55"/>
      <c r="I9" s="57">
        <v>6198577</v>
      </c>
      <c r="J9" s="55"/>
      <c r="K9" s="58">
        <v>0</v>
      </c>
      <c r="L9" s="55"/>
      <c r="M9" s="66">
        <f t="shared" ref="M9:M10" si="1">I9+K9</f>
        <v>6198577</v>
      </c>
    </row>
    <row r="10" spans="1:13" ht="18.75" x14ac:dyDescent="0.2">
      <c r="A10" s="6" t="s">
        <v>154</v>
      </c>
      <c r="C10" s="57">
        <v>6084031820</v>
      </c>
      <c r="D10" s="55">
        <v>0</v>
      </c>
      <c r="E10" s="57">
        <v>-136207991</v>
      </c>
      <c r="F10" s="55">
        <v>0</v>
      </c>
      <c r="G10" s="66">
        <f>C10+E10</f>
        <v>5947823829</v>
      </c>
      <c r="H10" s="55">
        <v>0</v>
      </c>
      <c r="I10" s="57">
        <v>15827008775</v>
      </c>
      <c r="J10" s="55">
        <v>0</v>
      </c>
      <c r="K10" s="57">
        <v>-164428329</v>
      </c>
      <c r="L10" s="55">
        <v>0</v>
      </c>
      <c r="M10" s="66">
        <f t="shared" si="1"/>
        <v>15662580446</v>
      </c>
    </row>
    <row r="11" spans="1:13" s="17" customFormat="1" ht="21" x14ac:dyDescent="0.2">
      <c r="A11" s="20"/>
      <c r="C11" s="61">
        <f>SUM(C8:C10)</f>
        <v>6085226404</v>
      </c>
      <c r="D11" s="62"/>
      <c r="E11" s="61">
        <f>SUM(E8:E10)</f>
        <v>-136207991</v>
      </c>
      <c r="F11" s="62"/>
      <c r="G11" s="67">
        <f>SUM(G8:G10)</f>
        <v>5949018413</v>
      </c>
      <c r="H11" s="62"/>
      <c r="I11" s="61">
        <f>SUM(I8:I10)</f>
        <v>15867423965</v>
      </c>
      <c r="J11" s="62"/>
      <c r="K11" s="61">
        <f>SUM(K8:K10)</f>
        <v>-164428329</v>
      </c>
      <c r="L11" s="62"/>
      <c r="M11" s="67">
        <f>SUM(M8:M10)</f>
        <v>15702995636</v>
      </c>
    </row>
    <row r="13" spans="1:13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3" x14ac:dyDescent="0.2">
      <c r="A14" s="133"/>
      <c r="B14" s="13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">
      <c r="A15" s="133"/>
      <c r="B15" s="133"/>
      <c r="C15" s="22">
        <v>6085226404</v>
      </c>
      <c r="D15" s="23"/>
      <c r="E15" s="74">
        <v>136207991</v>
      </c>
      <c r="F15" s="23"/>
      <c r="G15" s="23"/>
      <c r="H15" s="23"/>
      <c r="I15" s="22">
        <v>15867423965</v>
      </c>
      <c r="J15" s="23"/>
      <c r="K15" s="74">
        <v>164428329</v>
      </c>
      <c r="L15" s="23"/>
      <c r="M15" s="23"/>
    </row>
    <row r="16" spans="1:13" x14ac:dyDescent="0.2">
      <c r="A16" s="133"/>
      <c r="B16" s="13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">
      <c r="A17" s="133"/>
      <c r="B17" s="133"/>
      <c r="C17" s="23"/>
      <c r="D17" s="23"/>
      <c r="E17" s="23"/>
      <c r="F17" s="23"/>
      <c r="G17" s="23"/>
      <c r="H17" s="23"/>
      <c r="I17" s="22">
        <f>I15-I11</f>
        <v>0</v>
      </c>
      <c r="J17" s="23"/>
      <c r="K17" s="75">
        <f>K15+K11</f>
        <v>0</v>
      </c>
      <c r="L17" s="23"/>
      <c r="M17" s="23"/>
    </row>
    <row r="18" spans="1:13" x14ac:dyDescent="0.2">
      <c r="A18" s="133"/>
      <c r="B18" s="133"/>
      <c r="C18" s="22">
        <f>C15-C11</f>
        <v>0</v>
      </c>
      <c r="D18" s="23"/>
      <c r="E18" s="75">
        <f>E15+E11</f>
        <v>0</v>
      </c>
      <c r="F18" s="23"/>
      <c r="G18" s="23"/>
      <c r="H18" s="23"/>
      <c r="I18" s="23"/>
      <c r="J18" s="23"/>
      <c r="K18" s="23"/>
      <c r="L18" s="23"/>
      <c r="M18" s="23"/>
    </row>
    <row r="19" spans="1:13" x14ac:dyDescent="0.2">
      <c r="A19" s="133"/>
      <c r="B19" s="13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x14ac:dyDescent="0.2">
      <c r="A20" s="133"/>
      <c r="B20" s="13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">
      <c r="A21" s="133"/>
      <c r="B21" s="13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2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x14ac:dyDescent="0.2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x14ac:dyDescent="0.2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salemi</dc:creator>
  <dc:description/>
  <cp:lastModifiedBy>Ali Kani</cp:lastModifiedBy>
  <dcterms:created xsi:type="dcterms:W3CDTF">2026-04-24T21:40:06Z</dcterms:created>
  <dcterms:modified xsi:type="dcterms:W3CDTF">2026-04-28T12:11:46Z</dcterms:modified>
</cp:coreProperties>
</file>