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8.208\F_Sandogh\acc\صورتهای مالی\گزارش پرتفو  ماهانه\1405\1405.02.31\"/>
    </mc:Choice>
  </mc:AlternateContent>
  <xr:revisionPtr revIDLastSave="0" documentId="13_ncr:1_{3F0278B1-6036-484A-8188-671B11CBB1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تعدیل قیمت" sheetId="6" r:id="rId3"/>
    <sheet name="سپرده" sheetId="7" r:id="rId4"/>
    <sheet name="درآمد" sheetId="8" r:id="rId5"/>
    <sheet name="درآمد سرمایه گذاری در سهام" sheetId="9" r:id="rId6"/>
    <sheet name="درآمد سپرده بانکی" sheetId="13" r:id="rId7"/>
    <sheet name="سایر درآمدها" sheetId="14" r:id="rId8"/>
    <sheet name="درآمد سود سهام" sheetId="15" r:id="rId9"/>
    <sheet name="سود سپرده بانکی" sheetId="18" r:id="rId10"/>
    <sheet name="درآمد ناشی از فروش" sheetId="19" r:id="rId11"/>
    <sheet name="درآمد ناشی از تغییر قیمت اوراق" sheetId="21" r:id="rId12"/>
  </sheets>
  <definedNames>
    <definedName name="_xlnm.Print_Area" localSheetId="2">'تعدیل قیمت'!$A$1:$N$67</definedName>
    <definedName name="_xlnm.Print_Area" localSheetId="4">درآمد!$A$1:$K$11</definedName>
    <definedName name="_xlnm.Print_Area" localSheetId="6">'درآمد سپرده بانکی'!$A$1:$K$11</definedName>
    <definedName name="_xlnm.Print_Area" localSheetId="5">'درآمد سرمایه گذاری در سهام'!$A$1:$X$82</definedName>
    <definedName name="_xlnm.Print_Area" localSheetId="8">'درآمد سود سهام'!$A$1:$T$20</definedName>
    <definedName name="_xlnm.Print_Area" localSheetId="11">'درآمد ناشی از تغییر قیمت اوراق'!$A$1:$S$67</definedName>
    <definedName name="_xlnm.Print_Area" localSheetId="10">'درآمد ناشی از فروش'!$A$1:$S$44</definedName>
    <definedName name="_xlnm.Print_Area" localSheetId="7">'سایر درآمدها'!$A$1:$G$11</definedName>
    <definedName name="_xlnm.Print_Area" localSheetId="3">سپرده!$A$1:$M$14</definedName>
    <definedName name="_xlnm.Print_Area" localSheetId="1">سهام!$A$1:$AC$68</definedName>
    <definedName name="_xlnm.Print_Area" localSheetId="9">'سود سپرده بانکی'!$A$1:$N$11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2" i="9" l="1"/>
  <c r="W82" i="9"/>
  <c r="L14" i="7"/>
  <c r="AB68" i="2"/>
  <c r="J11" i="8"/>
  <c r="H11" i="8"/>
  <c r="J9" i="8"/>
  <c r="J10" i="8"/>
  <c r="J8" i="8"/>
  <c r="Q54" i="19"/>
  <c r="F20" i="8"/>
  <c r="F25" i="8"/>
  <c r="S9" i="6" l="1"/>
  <c r="AB10" i="2" l="1"/>
  <c r="F28" i="8"/>
  <c r="F11" i="8"/>
  <c r="F8" i="8"/>
  <c r="H9" i="8"/>
  <c r="H10" i="8"/>
  <c r="H8" i="8"/>
  <c r="F10" i="8"/>
  <c r="F9" i="8"/>
  <c r="J11" i="7"/>
  <c r="J8" i="7"/>
  <c r="L9" i="7"/>
  <c r="L10" i="7"/>
  <c r="L11" i="7"/>
  <c r="L12" i="7"/>
  <c r="L13" i="7"/>
  <c r="L8" i="7"/>
  <c r="J22" i="7"/>
  <c r="H22" i="7"/>
  <c r="F22" i="7"/>
  <c r="D21" i="7"/>
  <c r="D24" i="7" s="1"/>
  <c r="H14" i="7"/>
  <c r="D14" i="7"/>
  <c r="F14" i="7"/>
  <c r="J14" i="7"/>
  <c r="J9" i="7"/>
  <c r="J10" i="7"/>
  <c r="J12" i="7"/>
  <c r="J13" i="7"/>
  <c r="K67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U54" i="6"/>
  <c r="U55" i="6"/>
  <c r="U56" i="6"/>
  <c r="U57" i="6"/>
  <c r="U58" i="6"/>
  <c r="U59" i="6"/>
  <c r="U60" i="6"/>
  <c r="U61" i="6"/>
  <c r="U62" i="6"/>
  <c r="U63" i="6"/>
  <c r="U64" i="6"/>
  <c r="U65" i="6"/>
  <c r="U66" i="6"/>
  <c r="T9" i="6"/>
  <c r="U9" i="6" s="1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10" i="6"/>
  <c r="T11" i="6"/>
  <c r="T12" i="6"/>
  <c r="T13" i="6"/>
  <c r="T14" i="6"/>
  <c r="T15" i="6"/>
  <c r="U15" i="6" s="1"/>
  <c r="T16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R9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U13" i="6"/>
  <c r="U10" i="6"/>
  <c r="U11" i="6"/>
  <c r="U14" i="6"/>
  <c r="R10" i="6"/>
  <c r="R11" i="6"/>
  <c r="R12" i="6"/>
  <c r="R13" i="6"/>
  <c r="R14" i="6"/>
  <c r="R15" i="6"/>
  <c r="R16" i="6"/>
  <c r="R17" i="6"/>
  <c r="R18" i="6"/>
  <c r="S2" i="6"/>
  <c r="J68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9" i="2"/>
  <c r="X76" i="2"/>
  <c r="X75" i="2"/>
  <c r="H76" i="2"/>
  <c r="Z68" i="2"/>
  <c r="Z75" i="2" s="1"/>
  <c r="X68" i="2"/>
  <c r="J76" i="2"/>
  <c r="H68" i="2"/>
  <c r="I20" i="15"/>
  <c r="U82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9" i="9"/>
  <c r="L71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2" i="9"/>
  <c r="L73" i="9"/>
  <c r="L74" i="9"/>
  <c r="L75" i="9"/>
  <c r="L76" i="9"/>
  <c r="L77" i="9"/>
  <c r="L78" i="9"/>
  <c r="L79" i="9"/>
  <c r="L80" i="9"/>
  <c r="L81" i="9"/>
  <c r="L9" i="9"/>
  <c r="S82" i="9"/>
  <c r="S90" i="9" s="1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0" i="9"/>
  <c r="U81" i="9"/>
  <c r="U9" i="9"/>
  <c r="P82" i="9"/>
  <c r="Q91" i="9" s="1"/>
  <c r="N82" i="9"/>
  <c r="N93" i="9" s="1"/>
  <c r="J79" i="9"/>
  <c r="J82" i="9"/>
  <c r="F82" i="9"/>
  <c r="F91" i="9" s="1"/>
  <c r="D91" i="9"/>
  <c r="D82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80" i="9"/>
  <c r="J81" i="9"/>
  <c r="J9" i="9"/>
  <c r="H11" i="13"/>
  <c r="J9" i="13" s="1"/>
  <c r="D11" i="13"/>
  <c r="F9" i="13" s="1"/>
  <c r="D11" i="14"/>
  <c r="F11" i="14"/>
  <c r="U12" i="6" l="1"/>
  <c r="H18" i="13"/>
  <c r="J8" i="13"/>
  <c r="J10" i="13"/>
  <c r="J11" i="13" s="1"/>
  <c r="D16" i="13"/>
  <c r="F8" i="13"/>
  <c r="F10" i="13"/>
  <c r="F11" i="13" l="1"/>
  <c r="O27" i="15" l="1"/>
  <c r="S14" i="15"/>
  <c r="S9" i="15"/>
  <c r="S10" i="15"/>
  <c r="S11" i="15"/>
  <c r="S12" i="15"/>
  <c r="S20" i="15" s="1"/>
  <c r="S13" i="15"/>
  <c r="S15" i="15"/>
  <c r="S16" i="15"/>
  <c r="S17" i="15"/>
  <c r="S18" i="15"/>
  <c r="S19" i="15"/>
  <c r="S8" i="15"/>
  <c r="M9" i="15"/>
  <c r="M10" i="15"/>
  <c r="M11" i="15"/>
  <c r="M12" i="15"/>
  <c r="M13" i="15"/>
  <c r="M14" i="15"/>
  <c r="M15" i="15"/>
  <c r="M16" i="15"/>
  <c r="M17" i="15"/>
  <c r="M18" i="15"/>
  <c r="M19" i="15"/>
  <c r="M8" i="15"/>
  <c r="M20" i="15" s="1"/>
  <c r="Q20" i="15"/>
  <c r="O20" i="15"/>
  <c r="K20" i="15"/>
  <c r="I27" i="15"/>
  <c r="G10" i="18"/>
  <c r="G11" i="18" s="1"/>
  <c r="G9" i="18"/>
  <c r="G8" i="18"/>
  <c r="M10" i="18"/>
  <c r="M11" i="18" s="1"/>
  <c r="M9" i="18"/>
  <c r="M8" i="18"/>
  <c r="K11" i="18"/>
  <c r="I11" i="18"/>
  <c r="I17" i="18" s="1"/>
  <c r="E11" i="18"/>
  <c r="C11" i="18"/>
  <c r="C17" i="18" s="1"/>
  <c r="Q41" i="19"/>
  <c r="O44" i="19"/>
  <c r="M44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2" i="19"/>
  <c r="Q43" i="19"/>
  <c r="Q8" i="19"/>
  <c r="E67" i="21"/>
  <c r="I74" i="21"/>
  <c r="Q74" i="21"/>
  <c r="M67" i="21"/>
  <c r="Q9" i="21"/>
  <c r="Q10" i="21"/>
  <c r="Q67" i="21" s="1"/>
  <c r="Q75" i="21" s="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60" i="21"/>
  <c r="Q61" i="21"/>
  <c r="Q62" i="21"/>
  <c r="Q63" i="21"/>
  <c r="Q64" i="21"/>
  <c r="Q65" i="21"/>
  <c r="Q66" i="21"/>
  <c r="Q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8" i="21"/>
  <c r="O67" i="21"/>
  <c r="G67" i="21"/>
  <c r="I67" i="21" l="1"/>
  <c r="I77" i="21" s="1"/>
  <c r="Q44" i="19"/>
  <c r="Q51" i="19" s="1"/>
</calcChain>
</file>

<file path=xl/sharedStrings.xml><?xml version="1.0" encoding="utf-8"?>
<sst xmlns="http://schemas.openxmlformats.org/spreadsheetml/2006/main" count="481" uniqueCount="165">
  <si>
    <t>صندوق سرمایه‌گذاری مشترک بانک اقتصاد نوین</t>
  </si>
  <si>
    <t>صورت وضعیت پرتفوی</t>
  </si>
  <si>
    <t>برای ماه منتهی به 1405/02/31</t>
  </si>
  <si>
    <t>-1</t>
  </si>
  <si>
    <t>سرمایه گذاری ها</t>
  </si>
  <si>
    <t>-1-1</t>
  </si>
  <si>
    <t>سرمایه گذاری در سهام و حق تقدم سهام</t>
  </si>
  <si>
    <t>1405/01/31</t>
  </si>
  <si>
    <t>تغییرات طی دوره</t>
  </si>
  <si>
    <t>1405/02/31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</si>
  <si>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</si>
  <si>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</si>
  <si>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</si>
  <si>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</si>
  <si>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</si>
  <si>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</si>
  <si>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</si>
  <si>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</si>
  <si>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آریان کیمیا تک</t>
  </si>
  <si>
    <t>ایران‌ خودرو</t>
  </si>
  <si>
    <t>ایران‌یاساتایرورابر</t>
  </si>
  <si>
    <t>بانک صادرات ایران</t>
  </si>
  <si>
    <t>بانک ملت</t>
  </si>
  <si>
    <t>بانک‌اقتصادنوین‌</t>
  </si>
  <si>
    <t>بیمه اتکایی ایران معین</t>
  </si>
  <si>
    <t>بیمه دانا</t>
  </si>
  <si>
    <t>پارس‌ مینو</t>
  </si>
  <si>
    <t>پالایش نفت اصفهان</t>
  </si>
  <si>
    <t>پالایش نفت بندرعباس</t>
  </si>
  <si>
    <t>پتروشیمی پارس</t>
  </si>
  <si>
    <t>پتروشیمی‌شیراز</t>
  </si>
  <si>
    <t>پویا</t>
  </si>
  <si>
    <t>پویا زرکان آق دره</t>
  </si>
  <si>
    <t>تامین سرمایه نوین</t>
  </si>
  <si>
    <t>تایدواترخاورمیانه</t>
  </si>
  <si>
    <t>تولید انرژی برق شمس پاسارگاد</t>
  </si>
  <si>
    <t>تولیدمواداولیه‌داروپخش‌</t>
  </si>
  <si>
    <t>تولیدی برنا باطری</t>
  </si>
  <si>
    <t>چینی ایران</t>
  </si>
  <si>
    <t>ح . سیمان‌هرمزگان‌</t>
  </si>
  <si>
    <t>داروسازی‌ سینا</t>
  </si>
  <si>
    <t>دارویی و نهاده های زاگرس دارو</t>
  </si>
  <si>
    <t>س. و توسعه صنایع لاستیک</t>
  </si>
  <si>
    <t>سرمایه گذاری دارویی تامین</t>
  </si>
  <si>
    <t>سرمایه‌گذاری‌صندوق‌بازنشستگی‌</t>
  </si>
  <si>
    <t>سرمایه‌گذاری‌نیرو</t>
  </si>
  <si>
    <t>سیمان ساوه</t>
  </si>
  <si>
    <t>سیمان فارس نو</t>
  </si>
  <si>
    <t>سیمان ممتازان کرمان</t>
  </si>
  <si>
    <t>سیمان‌ شرق‌</t>
  </si>
  <si>
    <t>سیمان‌ صوفیان‌</t>
  </si>
  <si>
    <t>سیمان‌سپاهان‌</t>
  </si>
  <si>
    <t>سیمان‌مازندران‌</t>
  </si>
  <si>
    <t>سیمان‌هرمزگان‌</t>
  </si>
  <si>
    <t>صبا فولاد خلیج فارس</t>
  </si>
  <si>
    <t>صنایع غذایی رضوی</t>
  </si>
  <si>
    <t>فرآورده های دامی ولبنی دالاهو</t>
  </si>
  <si>
    <t>فولاد مبارکه اصفهان</t>
  </si>
  <si>
    <t>قاسم ایران</t>
  </si>
  <si>
    <t>قند لرستان‌</t>
  </si>
  <si>
    <t>گروه صنعتی درپاد تبریز</t>
  </si>
  <si>
    <t>گروه مالی نماد غدیر(سهامی عام)</t>
  </si>
  <si>
    <t>گسترش نفت و گاز پارسیان</t>
  </si>
  <si>
    <t>مجتمع کاشی و سنگ پرسپولیس یزد</t>
  </si>
  <si>
    <t>ملی‌ صنایع‌ مس‌ ایران‌</t>
  </si>
  <si>
    <t>مولد نیروگاهی تجارت فارس</t>
  </si>
  <si>
    <t>نفت سپاهان</t>
  </si>
  <si>
    <t>نفت‌ بهران‌</t>
  </si>
  <si>
    <t>نفت‌ پارس‌</t>
  </si>
  <si>
    <t>نیان باتری خاوران</t>
  </si>
  <si>
    <t>نیروکلر</t>
  </si>
  <si>
    <t>هامون نایزه</t>
  </si>
  <si>
    <t>کاشی‌ وسرامیک‌ حافظ‌</t>
  </si>
  <si>
    <t>کشت وصنعت و دامپروری پگاه فارس</t>
  </si>
  <si>
    <t>کلر پارس</t>
  </si>
  <si>
    <t>کویر تایر</t>
  </si>
  <si>
    <t>ح.فرآورده های دامی ولبنی دالاهو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</si>
  <si>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</si>
  <si>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</si>
  <si>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</si>
  <si>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</si>
  <si>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</si>
  <si>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</si>
  <si>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</si>
  <si>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</si>
  <si>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</si>
  <si>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مبلغ</t>
  </si>
  <si>
    <t>افزایش</t>
  </si>
  <si>
    <t>کاهش</t>
  </si>
  <si>
    <t>حساب جاری بانک اقتصاد نوین حافظ</t>
  </si>
  <si>
    <t>سپرده کوتاه مدت بانک اقتصاد نوین حافظ</t>
  </si>
  <si>
    <t>سپرده کوتاه مدت بانک خاورمیانه آفریقا</t>
  </si>
  <si>
    <t>سپرده کوتاه مدت بانک صادرات دانشگاه الزهرا</t>
  </si>
  <si>
    <t>سپرده کوتاه مدت بانک صادرات سوهانک</t>
  </si>
  <si>
    <t>سپرده بلند مدت بانک صادرات اقدسیه</t>
  </si>
  <si>
    <t>صورت وضعیت درآمدها</t>
  </si>
  <si>
    <t>-2</t>
  </si>
  <si>
    <t>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</si>
  <si>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</si>
  <si>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</si>
  <si>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</si>
  <si>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</si>
  <si>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</si>
  <si>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</si>
  <si>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</si>
  <si>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</si>
  <si>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</si>
  <si>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</si>
  <si>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</si>
  <si>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</si>
  <si>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</si>
  <si>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</si>
  <si>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</si>
  <si>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</si>
  <si>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توسعه نیشکر و  صنایع جانبی</t>
  </si>
  <si>
    <t>سرمایه‌گذاری‌غدیر(هلدینگ‌</t>
  </si>
  <si>
    <t>توسعه معادن وص.معدنی خاورمیانه</t>
  </si>
  <si>
    <t>پالایش نفت تهران</t>
  </si>
  <si>
    <t>پتروشیمی پردیس</t>
  </si>
  <si>
    <t>دارویی‌ لقمان‌</t>
  </si>
  <si>
    <t>اخشان خراسان</t>
  </si>
  <si>
    <t>پتروشیمی اروند</t>
  </si>
  <si>
    <t>ایمن خودرو شرق</t>
  </si>
  <si>
    <t>پاکدیس</t>
  </si>
  <si>
    <t>کیمیا کالای رازی</t>
  </si>
  <si>
    <t>سرمایه‌ گذاری‌ آتیه‌ دماوند</t>
  </si>
  <si>
    <t>مدیریت نیروگاهی ایرانیان مپنا</t>
  </si>
  <si>
    <t>نفت ایرانول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</si>
  <si>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</si>
  <si>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</si>
  <si>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</si>
  <si>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</si>
  <si>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</si>
  <si>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</si>
  <si>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</si>
  <si>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</si>
  <si>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</si>
  <si>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</si>
  <si>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1404/11/20</t>
  </si>
  <si>
    <t>1404/11/25</t>
  </si>
  <si>
    <t>1404/12/17</t>
  </si>
  <si>
    <t>1404/11/21</t>
  </si>
  <si>
    <t>1404/10/23</t>
  </si>
  <si>
    <t>1404/11/28</t>
  </si>
  <si>
    <t>1405/01/27</t>
  </si>
  <si>
    <t>1405/01/30</t>
  </si>
  <si>
    <t>1405/02/02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</si>
  <si>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</si>
  <si>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</si>
  <si>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</si>
  <si>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</si>
  <si>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</si>
  <si>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</si>
  <si>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</si>
  <si>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</si>
  <si>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</si>
  <si>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بانک اقتصاد نوین</t>
  </si>
  <si>
    <t>بانک خاورمیانه</t>
  </si>
  <si>
    <t>بانک صادرات</t>
  </si>
  <si>
    <t>تنزیل سود سهام</t>
  </si>
  <si>
    <t>تنزیل سود بانک</t>
  </si>
  <si>
    <t>3-2-سایر درآمدها</t>
  </si>
  <si>
    <t>2-2-درآمد حاصل از سرمایه گذاری در سپرده بانکی و گواهی سپرده</t>
  </si>
  <si>
    <t xml:space="preserve">بانک خاورمیانه </t>
  </si>
  <si>
    <t xml:space="preserve"> به تاریخ 1405/02/31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</si>
</sst>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_(* #,##0.0000000_);_(* \(#,##0.0000000\);_(* &quot;-&quot;??_);_(@_)"/>
    <numFmt numFmtId="166" formatCode="#,##0_);[Red]\(#,##0\)%"/>
    <numFmt numFmtId="171" formatCode="0.0%"/>
    <numFmt numFmtId="172" formatCode="#,##0.0_);[Red]\(#,##0.0\)%"/>
    <numFmt numFmtId="173" formatCode="#,##0.00_);[Red]\(#,##0.00\)%"/>
  </numFmts>
  <fonts count="1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66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3" fontId="4" fillId="0" borderId="5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3" fontId="5" fillId="0" borderId="2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vertical="center"/>
    </xf>
    <xf numFmtId="38" fontId="5" fillId="0" borderId="2" xfId="0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left" vertical="center"/>
    </xf>
    <xf numFmtId="38" fontId="5" fillId="0" borderId="0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Alignment="1">
      <alignment horizontal="right" vertical="center"/>
    </xf>
    <xf numFmtId="38" fontId="5" fillId="0" borderId="0" xfId="0" applyNumberFormat="1" applyFont="1" applyFill="1" applyBorder="1" applyAlignment="1">
      <alignment horizontal="right" vertical="center"/>
    </xf>
    <xf numFmtId="38" fontId="5" fillId="0" borderId="0" xfId="0" applyNumberFormat="1" applyFont="1" applyFill="1" applyBorder="1" applyAlignment="1">
      <alignment horizontal="right" vertical="center"/>
    </xf>
    <xf numFmtId="38" fontId="5" fillId="0" borderId="4" xfId="0" applyNumberFormat="1" applyFont="1" applyFill="1" applyBorder="1" applyAlignment="1">
      <alignment horizontal="right" vertical="center"/>
    </xf>
    <xf numFmtId="38" fontId="8" fillId="0" borderId="0" xfId="0" applyNumberFormat="1" applyFont="1" applyAlignment="1">
      <alignment horizontal="left" vertical="center"/>
    </xf>
    <xf numFmtId="38" fontId="4" fillId="0" borderId="5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38" fontId="5" fillId="0" borderId="2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Alignment="1">
      <alignment horizontal="center" vertical="center"/>
    </xf>
    <xf numFmtId="38" fontId="4" fillId="0" borderId="0" xfId="0" applyNumberFormat="1" applyFont="1" applyFill="1" applyBorder="1" applyAlignment="1">
      <alignment horizontal="center" vertical="center"/>
    </xf>
    <xf numFmtId="38" fontId="4" fillId="0" borderId="7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left" vertical="center"/>
    </xf>
    <xf numFmtId="0" fontId="0" fillId="0" borderId="0" xfId="0" applyBorder="1" applyAlignment="1">
      <alignment horizontal="left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5" fillId="0" borderId="4" xfId="0" applyNumberFormat="1" applyFont="1" applyFill="1" applyBorder="1" applyAlignment="1">
      <alignment horizontal="center" vertical="center"/>
    </xf>
    <xf numFmtId="38" fontId="9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right" vertical="top"/>
    </xf>
    <xf numFmtId="0" fontId="0" fillId="0" borderId="2" xfId="0" applyBorder="1" applyAlignment="1">
      <alignment horizontal="center" vertical="center"/>
    </xf>
    <xf numFmtId="38" fontId="0" fillId="0" borderId="0" xfId="0" applyNumberFormat="1" applyAlignment="1">
      <alignment horizontal="left"/>
    </xf>
    <xf numFmtId="38" fontId="5" fillId="0" borderId="2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4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38" fontId="8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8" fontId="5" fillId="0" borderId="2" xfId="0" applyNumberFormat="1" applyFont="1" applyFill="1" applyBorder="1" applyAlignment="1">
      <alignment horizontal="center" vertical="top"/>
    </xf>
    <xf numFmtId="38" fontId="5" fillId="0" borderId="0" xfId="0" applyNumberFormat="1" applyFont="1" applyFill="1" applyAlignment="1">
      <alignment horizontal="center" vertical="top"/>
    </xf>
    <xf numFmtId="38" fontId="5" fillId="0" borderId="4" xfId="0" applyNumberFormat="1" applyFont="1" applyFill="1" applyBorder="1" applyAlignment="1">
      <alignment horizontal="center" vertical="top"/>
    </xf>
    <xf numFmtId="38" fontId="0" fillId="0" borderId="0" xfId="0" applyNumberFormat="1" applyAlignment="1">
      <alignment horizontal="center"/>
    </xf>
    <xf numFmtId="38" fontId="5" fillId="0" borderId="0" xfId="0" applyNumberFormat="1" applyFont="1" applyFill="1" applyBorder="1" applyAlignment="1">
      <alignment horizontal="center" vertical="top"/>
    </xf>
    <xf numFmtId="38" fontId="5" fillId="0" borderId="0" xfId="0" applyNumberFormat="1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center" vertical="center"/>
    </xf>
    <xf numFmtId="38" fontId="4" fillId="0" borderId="7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Border="1" applyAlignment="1">
      <alignment horizontal="center" vertical="top"/>
    </xf>
    <xf numFmtId="164" fontId="0" fillId="0" borderId="0" xfId="2" applyNumberFormat="1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2" applyNumberFormat="1" applyFont="1" applyAlignment="1">
      <alignment horizontal="left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0" fontId="0" fillId="0" borderId="0" xfId="0" applyAlignment="1">
      <alignment vertical="center"/>
    </xf>
    <xf numFmtId="3" fontId="5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right" vertical="top"/>
    </xf>
    <xf numFmtId="164" fontId="0" fillId="0" borderId="0" xfId="0" applyNumberFormat="1" applyAlignment="1">
      <alignment horizontal="left"/>
    </xf>
    <xf numFmtId="165" fontId="0" fillId="0" borderId="0" xfId="2" applyNumberFormat="1" applyFont="1" applyAlignment="1">
      <alignment horizontal="left"/>
    </xf>
    <xf numFmtId="166" fontId="5" fillId="0" borderId="2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5" fillId="0" borderId="2" xfId="0" applyFont="1" applyFill="1" applyBorder="1" applyAlignment="1">
      <alignment horizontal="center" vertical="top"/>
    </xf>
    <xf numFmtId="49" fontId="5" fillId="0" borderId="0" xfId="0" applyNumberFormat="1" applyFont="1" applyFill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164" fontId="9" fillId="0" borderId="0" xfId="2" applyNumberFormat="1" applyFont="1" applyFill="1" applyAlignment="1">
      <alignment horizontal="left"/>
    </xf>
    <xf numFmtId="38" fontId="9" fillId="0" borderId="0" xfId="0" applyNumberFormat="1" applyFont="1" applyFill="1" applyAlignment="1">
      <alignment horizontal="left"/>
    </xf>
    <xf numFmtId="38" fontId="9" fillId="0" borderId="0" xfId="0" applyNumberFormat="1" applyFont="1" applyFill="1" applyAlignment="1">
      <alignment horizontal="center" vertical="center"/>
    </xf>
    <xf numFmtId="38" fontId="9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center" vertical="top"/>
    </xf>
    <xf numFmtId="0" fontId="5" fillId="0" borderId="0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0" xfId="0" applyNumberFormat="1" applyFont="1" applyFill="1" applyBorder="1" applyAlignment="1">
      <alignment horizontal="right" vertical="top"/>
    </xf>
    <xf numFmtId="38" fontId="4" fillId="0" borderId="7" xfId="0" applyNumberFormat="1" applyFont="1" applyFill="1" applyBorder="1" applyAlignment="1">
      <alignment horizontal="center" vertical="top"/>
    </xf>
    <xf numFmtId="38" fontId="5" fillId="0" borderId="0" xfId="0" applyNumberFormat="1" applyFont="1" applyFill="1" applyAlignment="1">
      <alignment horizontal="center" vertical="top"/>
    </xf>
    <xf numFmtId="38" fontId="5" fillId="0" borderId="2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38" fontId="4" fillId="0" borderId="2" xfId="0" applyNumberFormat="1" applyFont="1" applyFill="1" applyBorder="1" applyAlignment="1">
      <alignment horizontal="center" vertical="center"/>
    </xf>
    <xf numFmtId="38" fontId="4" fillId="0" borderId="4" xfId="0" applyNumberFormat="1" applyFont="1" applyFill="1" applyBorder="1" applyAlignment="1">
      <alignment horizontal="center" vertical="center"/>
    </xf>
    <xf numFmtId="38" fontId="4" fillId="0" borderId="8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NumberFormat="1" applyFont="1" applyFill="1" applyAlignment="1">
      <alignment horizontal="right" vertical="center" readingOrder="2"/>
    </xf>
    <xf numFmtId="0" fontId="5" fillId="0" borderId="0" xfId="0" applyFont="1" applyFill="1" applyBorder="1" applyAlignment="1">
      <alignment horizontal="right" vertical="center"/>
    </xf>
    <xf numFmtId="2" fontId="3" fillId="0" borderId="0" xfId="0" applyNumberFormat="1" applyFont="1" applyFill="1" applyAlignment="1">
      <alignment horizontal="right" vertical="center" readingOrder="2"/>
    </xf>
    <xf numFmtId="38" fontId="5" fillId="0" borderId="0" xfId="0" applyNumberFormat="1" applyFont="1" applyFill="1" applyBorder="1" applyAlignment="1">
      <alignment horizontal="right" vertical="center"/>
    </xf>
    <xf numFmtId="38" fontId="4" fillId="0" borderId="7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  <xf numFmtId="38" fontId="5" fillId="0" borderId="0" xfId="0" applyNumberFormat="1" applyFont="1" applyFill="1" applyBorder="1" applyAlignment="1">
      <alignment horizontal="center" vertical="center"/>
    </xf>
    <xf numFmtId="9" fontId="5" fillId="0" borderId="0" xfId="1" applyFont="1" applyFill="1" applyBorder="1" applyAlignment="1">
      <alignment horizontal="center" vertical="top"/>
    </xf>
    <xf numFmtId="9" fontId="0" fillId="0" borderId="0" xfId="1" applyFont="1" applyAlignment="1">
      <alignment horizontal="center"/>
    </xf>
    <xf numFmtId="9" fontId="4" fillId="0" borderId="7" xfId="1" applyFont="1" applyFill="1" applyBorder="1" applyAlignment="1">
      <alignment horizontal="center" vertical="top"/>
    </xf>
    <xf numFmtId="9" fontId="8" fillId="0" borderId="0" xfId="1" applyFont="1" applyAlignment="1">
      <alignment horizontal="center"/>
    </xf>
    <xf numFmtId="171" fontId="5" fillId="0" borderId="0" xfId="1" applyNumberFormat="1" applyFont="1" applyFill="1" applyBorder="1" applyAlignment="1">
      <alignment horizontal="center" vertical="top"/>
    </xf>
    <xf numFmtId="172" fontId="5" fillId="0" borderId="0" xfId="1" applyNumberFormat="1" applyFont="1" applyFill="1" applyBorder="1" applyAlignment="1">
      <alignment horizontal="center" vertical="top"/>
    </xf>
    <xf numFmtId="172" fontId="4" fillId="0" borderId="7" xfId="1" applyNumberFormat="1" applyFont="1" applyFill="1" applyBorder="1" applyAlignment="1">
      <alignment horizontal="center" vertical="top"/>
    </xf>
    <xf numFmtId="10" fontId="5" fillId="0" borderId="0" xfId="1" applyNumberFormat="1" applyFont="1" applyFill="1" applyBorder="1" applyAlignment="1">
      <alignment horizontal="center" vertical="top"/>
    </xf>
    <xf numFmtId="10" fontId="4" fillId="0" borderId="7" xfId="1" applyNumberFormat="1" applyFont="1" applyFill="1" applyBorder="1" applyAlignment="1">
      <alignment horizontal="center" vertical="top"/>
    </xf>
    <xf numFmtId="173" fontId="5" fillId="0" borderId="0" xfId="1" applyNumberFormat="1" applyFont="1" applyFill="1" applyBorder="1" applyAlignment="1">
      <alignment horizontal="center" vertical="top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4</xdr:row>
      <xdr:rowOff>647700</xdr:rowOff>
    </xdr:from>
    <xdr:to>
      <xdr:col>1</xdr:col>
      <xdr:colOff>2323098</xdr:colOff>
      <xdr:row>5</xdr:row>
      <xdr:rowOff>792628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5049F0-C3F2-48C5-81FD-5580A3616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668852" y="1647825"/>
          <a:ext cx="1627773" cy="1707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C10"/>
  <sheetViews>
    <sheetView rightToLeft="1" tabSelected="1" workbookViewId="0">
      <selection activeCell="B17" sqref="B17"/>
    </sheetView>
  </sheetViews>
  <sheetFormatPr defaultRowHeight="12.75" x14ac:dyDescent="0.2"/>
  <cols>
    <col min="1" max="1" width="8.85546875" customWidth="1"/>
    <col min="2" max="2" width="45.42578125" customWidth="1"/>
    <col min="3" max="3" width="15.7109375" customWidth="1"/>
  </cols>
  <sheetData>
    <row r="4" spans="1:3" ht="7.35" customHeight="1" x14ac:dyDescent="0.2"/>
    <row r="5" spans="1:3" ht="123.6" customHeight="1" x14ac:dyDescent="0.2">
      <c r="B5" s="123"/>
    </row>
    <row r="6" spans="1:3" ht="123.6" customHeight="1" x14ac:dyDescent="0.2">
      <c r="B6" s="123"/>
    </row>
    <row r="8" spans="1:3" ht="25.5" x14ac:dyDescent="0.2">
      <c r="A8" s="122" t="s">
        <v>0</v>
      </c>
      <c r="B8" s="122"/>
      <c r="C8" s="122"/>
    </row>
    <row r="9" spans="1:3" ht="25.5" x14ac:dyDescent="0.2">
      <c r="A9" s="122" t="s">
        <v>1</v>
      </c>
      <c r="B9" s="122"/>
      <c r="C9" s="122"/>
    </row>
    <row r="10" spans="1:3" ht="25.5" x14ac:dyDescent="0.2">
      <c r="A10" s="122" t="s">
        <v>164</v>
      </c>
      <c r="B10" s="122"/>
      <c r="C10" s="122"/>
    </row>
  </sheetData>
  <mergeCells count="4">
    <mergeCell ref="A8:C8"/>
    <mergeCell ref="A9:C9"/>
    <mergeCell ref="A10:C10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20"/>
  <sheetViews>
    <sheetView rightToLeft="1" workbookViewId="0">
      <selection activeCell="I21" sqref="I21"/>
    </sheetView>
  </sheetViews>
  <sheetFormatPr defaultRowHeight="12.75" x14ac:dyDescent="0.2"/>
  <cols>
    <col min="1" max="1" width="33.85546875" style="20" bestFit="1" customWidth="1"/>
    <col min="2" max="2" width="1.28515625" style="20" customWidth="1"/>
    <col min="3" max="3" width="15.42578125" style="20" bestFit="1" customWidth="1"/>
    <col min="4" max="4" width="1.28515625" style="20" customWidth="1"/>
    <col min="5" max="5" width="10.85546875" style="20" customWidth="1"/>
    <col min="6" max="6" width="1.28515625" style="20" customWidth="1"/>
    <col min="7" max="7" width="15.42578125" style="20" bestFit="1" customWidth="1"/>
    <col min="8" max="8" width="1.28515625" style="20" customWidth="1"/>
    <col min="9" max="9" width="16.7109375" style="20" bestFit="1" customWidth="1"/>
    <col min="10" max="10" width="1.28515625" style="20" customWidth="1"/>
    <col min="11" max="11" width="14.42578125" style="20" bestFit="1" customWidth="1"/>
    <col min="12" max="12" width="1.28515625" style="20" customWidth="1"/>
    <col min="13" max="13" width="16" style="20" bestFit="1" customWidth="1"/>
    <col min="14" max="14" width="0.28515625" style="20" customWidth="1"/>
    <col min="15" max="16384" width="9.140625" style="20"/>
  </cols>
  <sheetData>
    <row r="1" spans="1:13" ht="25.5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ht="25.5" x14ac:dyDescent="0.2">
      <c r="A2" s="122" t="s">
        <v>95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 ht="25.5" x14ac:dyDescent="0.2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5" spans="1:13" ht="24" x14ac:dyDescent="0.2">
      <c r="A5" s="134" t="s">
        <v>149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 ht="21" x14ac:dyDescent="0.2">
      <c r="A6" s="128"/>
      <c r="C6" s="135" t="s">
        <v>109</v>
      </c>
      <c r="D6" s="135"/>
      <c r="E6" s="135"/>
      <c r="F6" s="135"/>
      <c r="G6" s="128"/>
      <c r="I6" s="135" t="s">
        <v>110</v>
      </c>
      <c r="J6" s="135"/>
      <c r="K6" s="135"/>
      <c r="L6" s="135"/>
      <c r="M6" s="128"/>
    </row>
    <row r="7" spans="1:13" ht="21" x14ac:dyDescent="0.2">
      <c r="A7" s="128"/>
      <c r="C7" s="10" t="s">
        <v>147</v>
      </c>
      <c r="D7" s="21"/>
      <c r="E7" s="10" t="s">
        <v>136</v>
      </c>
      <c r="F7" s="21"/>
      <c r="G7" s="19" t="s">
        <v>148</v>
      </c>
      <c r="I7" s="10" t="s">
        <v>147</v>
      </c>
      <c r="J7" s="21"/>
      <c r="K7" s="10" t="s">
        <v>136</v>
      </c>
      <c r="L7" s="21"/>
      <c r="M7" s="19" t="s">
        <v>148</v>
      </c>
    </row>
    <row r="8" spans="1:13" ht="18.75" x14ac:dyDescent="0.2">
      <c r="A8" s="26" t="s">
        <v>156</v>
      </c>
      <c r="C8" s="31">
        <v>209117</v>
      </c>
      <c r="D8" s="32"/>
      <c r="E8" s="41">
        <v>0</v>
      </c>
      <c r="F8" s="32"/>
      <c r="G8" s="35">
        <f>C8+E8</f>
        <v>209117</v>
      </c>
      <c r="H8" s="32"/>
      <c r="I8" s="31">
        <v>34425730</v>
      </c>
      <c r="J8" s="32"/>
      <c r="K8" s="41">
        <v>0</v>
      </c>
      <c r="L8" s="32"/>
      <c r="M8" s="35">
        <f>I8+K8</f>
        <v>34425730</v>
      </c>
    </row>
    <row r="9" spans="1:13" ht="18.75" x14ac:dyDescent="0.2">
      <c r="A9" s="26" t="s">
        <v>157</v>
      </c>
      <c r="C9" s="34">
        <v>1921794</v>
      </c>
      <c r="D9" s="32"/>
      <c r="E9" s="42">
        <v>0</v>
      </c>
      <c r="F9" s="32"/>
      <c r="G9" s="35">
        <f>C9+E9</f>
        <v>1921794</v>
      </c>
      <c r="H9" s="32"/>
      <c r="I9" s="34">
        <v>8120371</v>
      </c>
      <c r="J9" s="32"/>
      <c r="K9" s="42">
        <v>0</v>
      </c>
      <c r="L9" s="32"/>
      <c r="M9" s="35">
        <f>I9+K9</f>
        <v>8120371</v>
      </c>
    </row>
    <row r="10" spans="1:13" ht="18.75" x14ac:dyDescent="0.2">
      <c r="A10" s="26"/>
      <c r="C10" s="34">
        <v>6313914867</v>
      </c>
      <c r="D10" s="32"/>
      <c r="E10" s="34">
        <v>-1</v>
      </c>
      <c r="F10" s="32"/>
      <c r="G10" s="35">
        <f>C10+E10</f>
        <v>6313914866</v>
      </c>
      <c r="H10" s="32"/>
      <c r="I10" s="34">
        <v>22140923642</v>
      </c>
      <c r="J10" s="32"/>
      <c r="K10" s="34">
        <v>-164428328</v>
      </c>
      <c r="L10" s="32"/>
      <c r="M10" s="35">
        <f>I10+K10</f>
        <v>21976495314</v>
      </c>
    </row>
    <row r="11" spans="1:13" s="28" customFormat="1" ht="21.75" thickBot="1" x14ac:dyDescent="0.25">
      <c r="A11" s="13"/>
      <c r="C11" s="39">
        <f>SUM(C8:C10)</f>
        <v>6316045778</v>
      </c>
      <c r="D11" s="38"/>
      <c r="E11" s="39">
        <f>SUM(E8:E10)</f>
        <v>-1</v>
      </c>
      <c r="F11" s="38"/>
      <c r="G11" s="44">
        <f>SUM(G8:G10)</f>
        <v>6316045777</v>
      </c>
      <c r="H11" s="38"/>
      <c r="I11" s="39">
        <f>SUM(I8:I10)</f>
        <v>22183469743</v>
      </c>
      <c r="J11" s="38"/>
      <c r="K11" s="39">
        <f>SUM(K8:K10)</f>
        <v>-164428328</v>
      </c>
      <c r="L11" s="38"/>
      <c r="M11" s="44">
        <f>SUM(M8:M10)</f>
        <v>22019041415</v>
      </c>
    </row>
    <row r="14" spans="1:13" x14ac:dyDescent="0.2">
      <c r="B14" s="45"/>
      <c r="C14" s="45"/>
      <c r="D14" s="45"/>
      <c r="E14" s="45"/>
      <c r="F14" s="45"/>
      <c r="G14" s="45"/>
      <c r="H14" s="45"/>
      <c r="I14" s="46">
        <v>22183469743</v>
      </c>
      <c r="J14" s="45"/>
      <c r="K14" s="45"/>
      <c r="L14" s="45"/>
      <c r="M14" s="45"/>
    </row>
    <row r="15" spans="1:13" x14ac:dyDescent="0.2">
      <c r="B15" s="45"/>
      <c r="C15" s="46">
        <v>6316045778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3" x14ac:dyDescent="0.2"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pans="2:13" x14ac:dyDescent="0.2">
      <c r="B17" s="45"/>
      <c r="C17" s="46">
        <f>C15-C11</f>
        <v>0</v>
      </c>
      <c r="D17" s="45"/>
      <c r="E17" s="45"/>
      <c r="F17" s="45"/>
      <c r="G17" s="45"/>
      <c r="H17" s="45"/>
      <c r="I17" s="46">
        <f>I14-I11</f>
        <v>0</v>
      </c>
      <c r="J17" s="45"/>
      <c r="K17" s="45"/>
      <c r="L17" s="45"/>
      <c r="M17" s="45"/>
    </row>
    <row r="18" spans="2:13" x14ac:dyDescent="0.2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2:13" x14ac:dyDescent="0.2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2:13" x14ac:dyDescent="0.2"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63"/>
  <sheetViews>
    <sheetView rightToLeft="1" workbookViewId="0">
      <selection activeCell="M12" sqref="M12"/>
    </sheetView>
  </sheetViews>
  <sheetFormatPr defaultRowHeight="12.75" x14ac:dyDescent="0.2"/>
  <cols>
    <col min="1" max="1" width="27.5703125" style="20" bestFit="1" customWidth="1"/>
    <col min="2" max="2" width="1.28515625" style="20" customWidth="1"/>
    <col min="3" max="3" width="10.42578125" style="20" customWidth="1"/>
    <col min="4" max="4" width="1.28515625" style="20" customWidth="1"/>
    <col min="5" max="5" width="16.140625" style="20" customWidth="1"/>
    <col min="6" max="6" width="1.28515625" style="20" customWidth="1"/>
    <col min="7" max="7" width="11.85546875" style="20" customWidth="1"/>
    <col min="8" max="8" width="1.28515625" style="20" customWidth="1"/>
    <col min="9" max="9" width="16.28515625" style="20" customWidth="1"/>
    <col min="10" max="10" width="1.28515625" style="20" customWidth="1"/>
    <col min="11" max="11" width="12.140625" style="40" bestFit="1" customWidth="1"/>
    <col min="12" max="12" width="1.28515625" style="20" customWidth="1"/>
    <col min="13" max="13" width="18.28515625" style="20" bestFit="1" customWidth="1"/>
    <col min="14" max="14" width="1.28515625" style="20" customWidth="1"/>
    <col min="15" max="15" width="17.7109375" style="20" customWidth="1"/>
    <col min="16" max="16" width="1.28515625" style="20" customWidth="1"/>
    <col min="17" max="17" width="14.85546875" style="20" customWidth="1"/>
    <col min="18" max="18" width="1.28515625" style="20" customWidth="1"/>
    <col min="19" max="19" width="0.28515625" style="20" customWidth="1"/>
    <col min="20" max="16384" width="9.140625" style="20"/>
  </cols>
  <sheetData>
    <row r="1" spans="1:18" ht="25.5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8" ht="25.5" x14ac:dyDescent="0.2">
      <c r="A2" s="122" t="s">
        <v>95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3" spans="1:18" ht="25.5" x14ac:dyDescent="0.2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5" spans="1:18" ht="24" x14ac:dyDescent="0.2">
      <c r="A5" s="134" t="s">
        <v>150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</row>
    <row r="6" spans="1:18" ht="21" x14ac:dyDescent="0.2">
      <c r="A6" s="128"/>
      <c r="C6" s="135" t="s">
        <v>109</v>
      </c>
      <c r="D6" s="135"/>
      <c r="E6" s="135"/>
      <c r="F6" s="135"/>
      <c r="G6" s="135"/>
      <c r="H6" s="135"/>
      <c r="I6" s="135"/>
      <c r="K6" s="135" t="s">
        <v>110</v>
      </c>
      <c r="L6" s="135"/>
      <c r="M6" s="135"/>
      <c r="N6" s="135"/>
      <c r="O6" s="135"/>
      <c r="P6" s="135"/>
      <c r="Q6" s="128"/>
      <c r="R6" s="128"/>
    </row>
    <row r="7" spans="1:18" ht="42" x14ac:dyDescent="0.2">
      <c r="A7" s="128"/>
      <c r="C7" s="10" t="s">
        <v>12</v>
      </c>
      <c r="D7" s="21"/>
      <c r="E7" s="10" t="s">
        <v>151</v>
      </c>
      <c r="F7" s="21"/>
      <c r="G7" s="10" t="s">
        <v>152</v>
      </c>
      <c r="H7" s="21"/>
      <c r="I7" s="10" t="s">
        <v>153</v>
      </c>
      <c r="K7" s="10" t="s">
        <v>12</v>
      </c>
      <c r="L7" s="21"/>
      <c r="M7" s="10" t="s">
        <v>151</v>
      </c>
      <c r="N7" s="21"/>
      <c r="O7" s="10" t="s">
        <v>152</v>
      </c>
      <c r="P7" s="21"/>
      <c r="Q7" s="154" t="s">
        <v>153</v>
      </c>
      <c r="R7" s="154"/>
    </row>
    <row r="8" spans="1:18" ht="18.75" x14ac:dyDescent="0.2">
      <c r="A8" s="26" t="s">
        <v>114</v>
      </c>
      <c r="C8" s="48">
        <v>0</v>
      </c>
      <c r="D8" s="40"/>
      <c r="E8" s="48">
        <v>0</v>
      </c>
      <c r="F8" s="40"/>
      <c r="G8" s="48">
        <v>0</v>
      </c>
      <c r="H8" s="40"/>
      <c r="I8" s="48">
        <v>0</v>
      </c>
      <c r="K8" s="41">
        <v>633</v>
      </c>
      <c r="L8" s="32"/>
      <c r="M8" s="31">
        <v>41819351</v>
      </c>
      <c r="N8" s="32"/>
      <c r="O8" s="31">
        <v>37246739</v>
      </c>
      <c r="P8" s="32"/>
      <c r="Q8" s="152">
        <f>M8-O8</f>
        <v>4572612</v>
      </c>
      <c r="R8" s="152"/>
    </row>
    <row r="9" spans="1:18" ht="18.75" x14ac:dyDescent="0.2">
      <c r="A9" s="24" t="s">
        <v>64</v>
      </c>
      <c r="C9" s="49">
        <v>0</v>
      </c>
      <c r="D9" s="40"/>
      <c r="E9" s="49">
        <v>0</v>
      </c>
      <c r="F9" s="40"/>
      <c r="G9" s="49">
        <v>0</v>
      </c>
      <c r="H9" s="40"/>
      <c r="I9" s="49">
        <v>0</v>
      </c>
      <c r="K9" s="42">
        <v>200000</v>
      </c>
      <c r="L9" s="32"/>
      <c r="M9" s="34">
        <v>2802170494</v>
      </c>
      <c r="N9" s="32"/>
      <c r="O9" s="34">
        <v>2324186262</v>
      </c>
      <c r="P9" s="32"/>
      <c r="Q9" s="152">
        <f t="shared" ref="Q9:Q43" si="0">M9-O9</f>
        <v>477984232</v>
      </c>
      <c r="R9" s="152"/>
    </row>
    <row r="10" spans="1:18" ht="18.75" x14ac:dyDescent="0.2">
      <c r="A10" s="24" t="s">
        <v>115</v>
      </c>
      <c r="C10" s="49">
        <v>0</v>
      </c>
      <c r="D10" s="40"/>
      <c r="E10" s="49">
        <v>0</v>
      </c>
      <c r="F10" s="40"/>
      <c r="G10" s="49">
        <v>0</v>
      </c>
      <c r="H10" s="40"/>
      <c r="I10" s="49">
        <v>0</v>
      </c>
      <c r="K10" s="42">
        <v>200000</v>
      </c>
      <c r="L10" s="32"/>
      <c r="M10" s="34">
        <v>2929984988</v>
      </c>
      <c r="N10" s="32"/>
      <c r="O10" s="34">
        <v>2820031340</v>
      </c>
      <c r="P10" s="32"/>
      <c r="Q10" s="152">
        <f t="shared" si="0"/>
        <v>109953648</v>
      </c>
      <c r="R10" s="152"/>
    </row>
    <row r="11" spans="1:18" ht="18.75" x14ac:dyDescent="0.2">
      <c r="A11" s="24" t="s">
        <v>116</v>
      </c>
      <c r="C11" s="49">
        <v>0</v>
      </c>
      <c r="D11" s="40"/>
      <c r="E11" s="49">
        <v>0</v>
      </c>
      <c r="F11" s="40"/>
      <c r="G11" s="49">
        <v>0</v>
      </c>
      <c r="H11" s="40"/>
      <c r="I11" s="49">
        <v>0</v>
      </c>
      <c r="K11" s="42">
        <v>400000</v>
      </c>
      <c r="L11" s="32"/>
      <c r="M11" s="34">
        <v>2229766828</v>
      </c>
      <c r="N11" s="32"/>
      <c r="O11" s="34">
        <v>2381448000</v>
      </c>
      <c r="P11" s="32"/>
      <c r="Q11" s="152">
        <f t="shared" si="0"/>
        <v>-151681172</v>
      </c>
      <c r="R11" s="152"/>
    </row>
    <row r="12" spans="1:18" ht="18.75" x14ac:dyDescent="0.2">
      <c r="A12" s="24" t="s">
        <v>117</v>
      </c>
      <c r="C12" s="49">
        <v>0</v>
      </c>
      <c r="D12" s="40"/>
      <c r="E12" s="49">
        <v>0</v>
      </c>
      <c r="F12" s="40"/>
      <c r="G12" s="49">
        <v>0</v>
      </c>
      <c r="H12" s="40"/>
      <c r="I12" s="49">
        <v>0</v>
      </c>
      <c r="K12" s="42">
        <v>2500000</v>
      </c>
      <c r="L12" s="32"/>
      <c r="M12" s="34">
        <v>12176410074</v>
      </c>
      <c r="N12" s="32"/>
      <c r="O12" s="34">
        <v>11101997033</v>
      </c>
      <c r="P12" s="32"/>
      <c r="Q12" s="152">
        <f t="shared" si="0"/>
        <v>1074413041</v>
      </c>
      <c r="R12" s="152"/>
    </row>
    <row r="13" spans="1:18" ht="18.75" x14ac:dyDescent="0.2">
      <c r="A13" s="24" t="s">
        <v>118</v>
      </c>
      <c r="C13" s="49">
        <v>0</v>
      </c>
      <c r="D13" s="40"/>
      <c r="E13" s="49">
        <v>0</v>
      </c>
      <c r="F13" s="40"/>
      <c r="G13" s="49">
        <v>0</v>
      </c>
      <c r="H13" s="40"/>
      <c r="I13" s="49">
        <v>0</v>
      </c>
      <c r="K13" s="42">
        <v>50000</v>
      </c>
      <c r="L13" s="32"/>
      <c r="M13" s="34">
        <v>28584333070</v>
      </c>
      <c r="N13" s="32"/>
      <c r="O13" s="34">
        <v>19595347960</v>
      </c>
      <c r="P13" s="32"/>
      <c r="Q13" s="152">
        <f t="shared" si="0"/>
        <v>8988985110</v>
      </c>
      <c r="R13" s="152"/>
    </row>
    <row r="14" spans="1:18" ht="18.75" x14ac:dyDescent="0.2">
      <c r="A14" s="24" t="s">
        <v>34</v>
      </c>
      <c r="C14" s="49">
        <v>0</v>
      </c>
      <c r="D14" s="40"/>
      <c r="E14" s="49">
        <v>0</v>
      </c>
      <c r="F14" s="40"/>
      <c r="G14" s="49">
        <v>0</v>
      </c>
      <c r="H14" s="40"/>
      <c r="I14" s="49">
        <v>0</v>
      </c>
      <c r="K14" s="42">
        <v>1000000</v>
      </c>
      <c r="L14" s="32"/>
      <c r="M14" s="34">
        <v>9821517796</v>
      </c>
      <c r="N14" s="32"/>
      <c r="O14" s="34">
        <v>8047309749</v>
      </c>
      <c r="P14" s="32"/>
      <c r="Q14" s="152">
        <f t="shared" si="0"/>
        <v>1774208047</v>
      </c>
      <c r="R14" s="152"/>
    </row>
    <row r="15" spans="1:18" ht="18.75" x14ac:dyDescent="0.2">
      <c r="A15" s="24" t="s">
        <v>119</v>
      </c>
      <c r="C15" s="49">
        <v>0</v>
      </c>
      <c r="D15" s="40"/>
      <c r="E15" s="49">
        <v>0</v>
      </c>
      <c r="F15" s="40"/>
      <c r="G15" s="49">
        <v>0</v>
      </c>
      <c r="H15" s="40"/>
      <c r="I15" s="49">
        <v>0</v>
      </c>
      <c r="K15" s="42">
        <v>4400000</v>
      </c>
      <c r="L15" s="32"/>
      <c r="M15" s="34">
        <v>19655678121</v>
      </c>
      <c r="N15" s="32"/>
      <c r="O15" s="34">
        <v>19226282657</v>
      </c>
      <c r="P15" s="32"/>
      <c r="Q15" s="152">
        <f t="shared" si="0"/>
        <v>429395464</v>
      </c>
      <c r="R15" s="152"/>
    </row>
    <row r="16" spans="1:18" ht="18.75" x14ac:dyDescent="0.2">
      <c r="A16" s="24" t="s">
        <v>28</v>
      </c>
      <c r="C16" s="49">
        <v>0</v>
      </c>
      <c r="D16" s="40"/>
      <c r="E16" s="49">
        <v>0</v>
      </c>
      <c r="F16" s="40"/>
      <c r="G16" s="49">
        <v>0</v>
      </c>
      <c r="H16" s="40"/>
      <c r="I16" s="49">
        <v>0</v>
      </c>
      <c r="K16" s="42">
        <v>800000</v>
      </c>
      <c r="L16" s="32"/>
      <c r="M16" s="34">
        <v>7207849331</v>
      </c>
      <c r="N16" s="32"/>
      <c r="O16" s="34">
        <v>5598875746</v>
      </c>
      <c r="P16" s="32"/>
      <c r="Q16" s="152">
        <f t="shared" si="0"/>
        <v>1608973585</v>
      </c>
      <c r="R16" s="152"/>
    </row>
    <row r="17" spans="1:18" ht="18.75" x14ac:dyDescent="0.2">
      <c r="A17" s="24" t="s">
        <v>63</v>
      </c>
      <c r="C17" s="49">
        <v>0</v>
      </c>
      <c r="D17" s="40"/>
      <c r="E17" s="49">
        <v>0</v>
      </c>
      <c r="F17" s="40"/>
      <c r="G17" s="49">
        <v>0</v>
      </c>
      <c r="H17" s="40"/>
      <c r="I17" s="49">
        <v>0</v>
      </c>
      <c r="K17" s="42">
        <v>1256500</v>
      </c>
      <c r="L17" s="32"/>
      <c r="M17" s="34">
        <v>9644011038</v>
      </c>
      <c r="N17" s="32"/>
      <c r="O17" s="34">
        <v>7911683326</v>
      </c>
      <c r="P17" s="32"/>
      <c r="Q17" s="152">
        <f t="shared" si="0"/>
        <v>1732327712</v>
      </c>
      <c r="R17" s="152"/>
    </row>
    <row r="18" spans="1:18" ht="18.75" x14ac:dyDescent="0.2">
      <c r="A18" s="24" t="s">
        <v>60</v>
      </c>
      <c r="C18" s="49">
        <v>0</v>
      </c>
      <c r="D18" s="40"/>
      <c r="E18" s="49">
        <v>0</v>
      </c>
      <c r="F18" s="40"/>
      <c r="G18" s="49">
        <v>0</v>
      </c>
      <c r="H18" s="40"/>
      <c r="I18" s="49">
        <v>0</v>
      </c>
      <c r="K18" s="42">
        <v>425000</v>
      </c>
      <c r="L18" s="32"/>
      <c r="M18" s="34">
        <v>5419034725</v>
      </c>
      <c r="N18" s="32"/>
      <c r="O18" s="34">
        <v>3591290645</v>
      </c>
      <c r="P18" s="32"/>
      <c r="Q18" s="152">
        <f t="shared" si="0"/>
        <v>1827744080</v>
      </c>
      <c r="R18" s="152"/>
    </row>
    <row r="19" spans="1:18" ht="18.75" x14ac:dyDescent="0.2">
      <c r="A19" s="24" t="s">
        <v>53</v>
      </c>
      <c r="C19" s="49">
        <v>0</v>
      </c>
      <c r="D19" s="40"/>
      <c r="E19" s="49">
        <v>0</v>
      </c>
      <c r="F19" s="40"/>
      <c r="G19" s="49">
        <v>0</v>
      </c>
      <c r="H19" s="40"/>
      <c r="I19" s="49">
        <v>0</v>
      </c>
      <c r="K19" s="42">
        <v>200000</v>
      </c>
      <c r="L19" s="32"/>
      <c r="M19" s="34">
        <v>4506890461</v>
      </c>
      <c r="N19" s="32"/>
      <c r="O19" s="34">
        <v>3937327365</v>
      </c>
      <c r="P19" s="32"/>
      <c r="Q19" s="152">
        <f t="shared" si="0"/>
        <v>569563096</v>
      </c>
      <c r="R19" s="152"/>
    </row>
    <row r="20" spans="1:18" ht="18.75" x14ac:dyDescent="0.2">
      <c r="A20" s="24" t="s">
        <v>120</v>
      </c>
      <c r="C20" s="49">
        <v>0</v>
      </c>
      <c r="D20" s="40"/>
      <c r="E20" s="49">
        <v>0</v>
      </c>
      <c r="F20" s="40"/>
      <c r="G20" s="49">
        <v>0</v>
      </c>
      <c r="H20" s="40"/>
      <c r="I20" s="49">
        <v>0</v>
      </c>
      <c r="K20" s="42">
        <v>245000</v>
      </c>
      <c r="L20" s="32"/>
      <c r="M20" s="34">
        <v>2601632313</v>
      </c>
      <c r="N20" s="32"/>
      <c r="O20" s="34">
        <v>2377578147</v>
      </c>
      <c r="P20" s="32"/>
      <c r="Q20" s="152">
        <f t="shared" si="0"/>
        <v>224054166</v>
      </c>
      <c r="R20" s="152"/>
    </row>
    <row r="21" spans="1:18" ht="18.75" x14ac:dyDescent="0.2">
      <c r="A21" s="24" t="s">
        <v>41</v>
      </c>
      <c r="C21" s="49">
        <v>0</v>
      </c>
      <c r="D21" s="40"/>
      <c r="E21" s="49">
        <v>0</v>
      </c>
      <c r="F21" s="40"/>
      <c r="G21" s="49">
        <v>0</v>
      </c>
      <c r="H21" s="40"/>
      <c r="I21" s="49">
        <v>0</v>
      </c>
      <c r="K21" s="42">
        <v>1</v>
      </c>
      <c r="L21" s="32"/>
      <c r="M21" s="34">
        <v>1</v>
      </c>
      <c r="N21" s="32"/>
      <c r="O21" s="34">
        <v>9901</v>
      </c>
      <c r="P21" s="32"/>
      <c r="Q21" s="152">
        <f t="shared" si="0"/>
        <v>-9900</v>
      </c>
      <c r="R21" s="152"/>
    </row>
    <row r="22" spans="1:18" ht="18.75" x14ac:dyDescent="0.2">
      <c r="A22" s="24" t="s">
        <v>75</v>
      </c>
      <c r="C22" s="49">
        <v>0</v>
      </c>
      <c r="D22" s="40"/>
      <c r="E22" s="49">
        <v>0</v>
      </c>
      <c r="F22" s="40"/>
      <c r="G22" s="49">
        <v>0</v>
      </c>
      <c r="H22" s="40"/>
      <c r="I22" s="49">
        <v>0</v>
      </c>
      <c r="K22" s="42">
        <v>1000000</v>
      </c>
      <c r="L22" s="32"/>
      <c r="M22" s="34">
        <v>7382488831</v>
      </c>
      <c r="N22" s="32"/>
      <c r="O22" s="34">
        <v>6975658100</v>
      </c>
      <c r="P22" s="32"/>
      <c r="Q22" s="152">
        <f t="shared" si="0"/>
        <v>406830731</v>
      </c>
      <c r="R22" s="152"/>
    </row>
    <row r="23" spans="1:18" ht="18.75" x14ac:dyDescent="0.2">
      <c r="A23" s="24" t="s">
        <v>121</v>
      </c>
      <c r="C23" s="49">
        <v>0</v>
      </c>
      <c r="D23" s="40"/>
      <c r="E23" s="49">
        <v>0</v>
      </c>
      <c r="F23" s="40"/>
      <c r="G23" s="49">
        <v>0</v>
      </c>
      <c r="H23" s="40"/>
      <c r="I23" s="49">
        <v>0</v>
      </c>
      <c r="K23" s="42">
        <v>200000</v>
      </c>
      <c r="L23" s="32"/>
      <c r="M23" s="34">
        <v>11867549219</v>
      </c>
      <c r="N23" s="32"/>
      <c r="O23" s="34">
        <v>9276646631</v>
      </c>
      <c r="P23" s="32"/>
      <c r="Q23" s="152">
        <f t="shared" si="0"/>
        <v>2590902588</v>
      </c>
      <c r="R23" s="152"/>
    </row>
    <row r="24" spans="1:18" ht="18.75" x14ac:dyDescent="0.2">
      <c r="A24" s="24" t="s">
        <v>23</v>
      </c>
      <c r="C24" s="49">
        <v>0</v>
      </c>
      <c r="D24" s="40"/>
      <c r="E24" s="49">
        <v>0</v>
      </c>
      <c r="F24" s="40"/>
      <c r="G24" s="49">
        <v>0</v>
      </c>
      <c r="H24" s="40"/>
      <c r="I24" s="49">
        <v>0</v>
      </c>
      <c r="K24" s="42">
        <v>1</v>
      </c>
      <c r="L24" s="32"/>
      <c r="M24" s="34">
        <v>1</v>
      </c>
      <c r="N24" s="32"/>
      <c r="O24" s="34">
        <v>2061</v>
      </c>
      <c r="P24" s="32"/>
      <c r="Q24" s="152">
        <f t="shared" si="0"/>
        <v>-2060</v>
      </c>
      <c r="R24" s="152"/>
    </row>
    <row r="25" spans="1:18" ht="18.75" x14ac:dyDescent="0.2">
      <c r="A25" s="24" t="s">
        <v>69</v>
      </c>
      <c r="C25" s="49">
        <v>0</v>
      </c>
      <c r="D25" s="40"/>
      <c r="E25" s="49">
        <v>0</v>
      </c>
      <c r="F25" s="40"/>
      <c r="G25" s="49">
        <v>0</v>
      </c>
      <c r="H25" s="40"/>
      <c r="I25" s="49">
        <v>0</v>
      </c>
      <c r="K25" s="42">
        <v>257500</v>
      </c>
      <c r="L25" s="32"/>
      <c r="M25" s="34">
        <v>5168183150</v>
      </c>
      <c r="N25" s="32"/>
      <c r="O25" s="34">
        <v>5176622893</v>
      </c>
      <c r="P25" s="32"/>
      <c r="Q25" s="152">
        <f t="shared" si="0"/>
        <v>-8439743</v>
      </c>
      <c r="R25" s="152"/>
    </row>
    <row r="26" spans="1:18" ht="18.75" x14ac:dyDescent="0.2">
      <c r="A26" s="24" t="s">
        <v>122</v>
      </c>
      <c r="C26" s="49">
        <v>0</v>
      </c>
      <c r="D26" s="40"/>
      <c r="E26" s="49">
        <v>0</v>
      </c>
      <c r="F26" s="40"/>
      <c r="G26" s="49">
        <v>0</v>
      </c>
      <c r="H26" s="40"/>
      <c r="I26" s="49">
        <v>0</v>
      </c>
      <c r="K26" s="42">
        <v>1750000</v>
      </c>
      <c r="L26" s="32"/>
      <c r="M26" s="34">
        <v>6508800489</v>
      </c>
      <c r="N26" s="32"/>
      <c r="O26" s="34">
        <v>6534346017</v>
      </c>
      <c r="P26" s="32"/>
      <c r="Q26" s="152">
        <f t="shared" si="0"/>
        <v>-25545528</v>
      </c>
      <c r="R26" s="152"/>
    </row>
    <row r="27" spans="1:18" ht="18.75" x14ac:dyDescent="0.2">
      <c r="A27" s="24" t="s">
        <v>48</v>
      </c>
      <c r="C27" s="49">
        <v>0</v>
      </c>
      <c r="D27" s="40"/>
      <c r="E27" s="49">
        <v>0</v>
      </c>
      <c r="F27" s="40"/>
      <c r="G27" s="49">
        <v>0</v>
      </c>
      <c r="H27" s="40"/>
      <c r="I27" s="49">
        <v>0</v>
      </c>
      <c r="K27" s="42">
        <v>688896</v>
      </c>
      <c r="L27" s="32"/>
      <c r="M27" s="34">
        <v>23268750235</v>
      </c>
      <c r="N27" s="32"/>
      <c r="O27" s="34">
        <v>21532481265</v>
      </c>
      <c r="P27" s="32"/>
      <c r="Q27" s="152">
        <f t="shared" si="0"/>
        <v>1736268970</v>
      </c>
      <c r="R27" s="152"/>
    </row>
    <row r="28" spans="1:18" ht="18.75" x14ac:dyDescent="0.2">
      <c r="A28" s="24" t="s">
        <v>123</v>
      </c>
      <c r="C28" s="49">
        <v>0</v>
      </c>
      <c r="D28" s="40"/>
      <c r="E28" s="49">
        <v>0</v>
      </c>
      <c r="F28" s="40"/>
      <c r="G28" s="49">
        <v>0</v>
      </c>
      <c r="H28" s="40"/>
      <c r="I28" s="49">
        <v>0</v>
      </c>
      <c r="K28" s="42">
        <v>50000</v>
      </c>
      <c r="L28" s="32"/>
      <c r="M28" s="34">
        <v>1574849525</v>
      </c>
      <c r="N28" s="32"/>
      <c r="O28" s="34">
        <v>1706704400</v>
      </c>
      <c r="P28" s="32"/>
      <c r="Q28" s="152">
        <f t="shared" si="0"/>
        <v>-131854875</v>
      </c>
      <c r="R28" s="152"/>
    </row>
    <row r="29" spans="1:18" ht="18.75" x14ac:dyDescent="0.2">
      <c r="A29" s="24" t="s">
        <v>54</v>
      </c>
      <c r="C29" s="49">
        <v>0</v>
      </c>
      <c r="D29" s="40"/>
      <c r="E29" s="49">
        <v>0</v>
      </c>
      <c r="F29" s="40"/>
      <c r="G29" s="49">
        <v>0</v>
      </c>
      <c r="H29" s="40"/>
      <c r="I29" s="49">
        <v>0</v>
      </c>
      <c r="K29" s="42">
        <v>2039294</v>
      </c>
      <c r="L29" s="32"/>
      <c r="M29" s="34">
        <v>5126305361</v>
      </c>
      <c r="N29" s="32"/>
      <c r="O29" s="34">
        <v>6017978997</v>
      </c>
      <c r="P29" s="32"/>
      <c r="Q29" s="152">
        <f t="shared" si="0"/>
        <v>-891673636</v>
      </c>
      <c r="R29" s="152"/>
    </row>
    <row r="30" spans="1:18" ht="18.75" x14ac:dyDescent="0.2">
      <c r="A30" s="24" t="s">
        <v>124</v>
      </c>
      <c r="C30" s="49">
        <v>0</v>
      </c>
      <c r="D30" s="40"/>
      <c r="E30" s="49">
        <v>0</v>
      </c>
      <c r="F30" s="40"/>
      <c r="G30" s="49">
        <v>0</v>
      </c>
      <c r="H30" s="40"/>
      <c r="I30" s="49">
        <v>0</v>
      </c>
      <c r="K30" s="42">
        <v>15000</v>
      </c>
      <c r="L30" s="32"/>
      <c r="M30" s="34">
        <v>572879203</v>
      </c>
      <c r="N30" s="32"/>
      <c r="O30" s="34">
        <v>472997299</v>
      </c>
      <c r="P30" s="32"/>
      <c r="Q30" s="152">
        <f t="shared" si="0"/>
        <v>99881904</v>
      </c>
      <c r="R30" s="152"/>
    </row>
    <row r="31" spans="1:18" ht="18.75" x14ac:dyDescent="0.2">
      <c r="A31" s="24" t="s">
        <v>125</v>
      </c>
      <c r="C31" s="49">
        <v>0</v>
      </c>
      <c r="D31" s="40"/>
      <c r="E31" s="49">
        <v>0</v>
      </c>
      <c r="F31" s="40"/>
      <c r="G31" s="49">
        <v>0</v>
      </c>
      <c r="H31" s="40"/>
      <c r="I31" s="49">
        <v>0</v>
      </c>
      <c r="K31" s="42">
        <v>1440000</v>
      </c>
      <c r="L31" s="32"/>
      <c r="M31" s="34">
        <v>8020531876</v>
      </c>
      <c r="N31" s="32"/>
      <c r="O31" s="34">
        <v>7687314144</v>
      </c>
      <c r="P31" s="32"/>
      <c r="Q31" s="152">
        <f t="shared" si="0"/>
        <v>333217732</v>
      </c>
      <c r="R31" s="152"/>
    </row>
    <row r="32" spans="1:18" ht="18.75" x14ac:dyDescent="0.2">
      <c r="A32" s="24" t="s">
        <v>20</v>
      </c>
      <c r="C32" s="49">
        <v>0</v>
      </c>
      <c r="D32" s="40"/>
      <c r="E32" s="49">
        <v>0</v>
      </c>
      <c r="F32" s="40"/>
      <c r="G32" s="49">
        <v>0</v>
      </c>
      <c r="H32" s="40"/>
      <c r="I32" s="49">
        <v>0</v>
      </c>
      <c r="K32" s="42">
        <v>169195</v>
      </c>
      <c r="L32" s="32"/>
      <c r="M32" s="34">
        <v>2993427439</v>
      </c>
      <c r="N32" s="32"/>
      <c r="O32" s="34">
        <v>2939703503</v>
      </c>
      <c r="P32" s="32"/>
      <c r="Q32" s="152">
        <f t="shared" si="0"/>
        <v>53723936</v>
      </c>
      <c r="R32" s="152"/>
    </row>
    <row r="33" spans="1:18" ht="18.75" x14ac:dyDescent="0.2">
      <c r="A33" s="24" t="s">
        <v>74</v>
      </c>
      <c r="C33" s="49">
        <v>0</v>
      </c>
      <c r="D33" s="40"/>
      <c r="E33" s="49">
        <v>0</v>
      </c>
      <c r="F33" s="40"/>
      <c r="G33" s="49">
        <v>0</v>
      </c>
      <c r="H33" s="40"/>
      <c r="I33" s="49">
        <v>0</v>
      </c>
      <c r="K33" s="42">
        <v>982565</v>
      </c>
      <c r="L33" s="32"/>
      <c r="M33" s="34">
        <v>7291329132</v>
      </c>
      <c r="N33" s="32"/>
      <c r="O33" s="34">
        <v>7224525950</v>
      </c>
      <c r="P33" s="32"/>
      <c r="Q33" s="152">
        <f t="shared" si="0"/>
        <v>66803182</v>
      </c>
      <c r="R33" s="152"/>
    </row>
    <row r="34" spans="1:18" ht="18.75" x14ac:dyDescent="0.2">
      <c r="A34" s="24" t="s">
        <v>71</v>
      </c>
      <c r="C34" s="49">
        <v>0</v>
      </c>
      <c r="D34" s="40"/>
      <c r="E34" s="49">
        <v>0</v>
      </c>
      <c r="F34" s="40"/>
      <c r="G34" s="49">
        <v>0</v>
      </c>
      <c r="H34" s="40"/>
      <c r="I34" s="49">
        <v>0</v>
      </c>
      <c r="K34" s="42">
        <v>1228501</v>
      </c>
      <c r="L34" s="32"/>
      <c r="M34" s="34">
        <v>10236366687</v>
      </c>
      <c r="N34" s="32"/>
      <c r="O34" s="34">
        <v>12567938311</v>
      </c>
      <c r="P34" s="32"/>
      <c r="Q34" s="152">
        <f t="shared" si="0"/>
        <v>-2331571624</v>
      </c>
      <c r="R34" s="152"/>
    </row>
    <row r="35" spans="1:18" ht="18.75" x14ac:dyDescent="0.2">
      <c r="A35" s="24" t="s">
        <v>126</v>
      </c>
      <c r="C35" s="49">
        <v>0</v>
      </c>
      <c r="D35" s="40"/>
      <c r="E35" s="49">
        <v>0</v>
      </c>
      <c r="F35" s="40"/>
      <c r="G35" s="49">
        <v>0</v>
      </c>
      <c r="H35" s="40"/>
      <c r="I35" s="49">
        <v>0</v>
      </c>
      <c r="K35" s="42">
        <v>600000</v>
      </c>
      <c r="L35" s="32"/>
      <c r="M35" s="34">
        <v>10986739326</v>
      </c>
      <c r="N35" s="32"/>
      <c r="O35" s="34">
        <v>11561930040</v>
      </c>
      <c r="P35" s="32"/>
      <c r="Q35" s="152">
        <f t="shared" si="0"/>
        <v>-575190714</v>
      </c>
      <c r="R35" s="152"/>
    </row>
    <row r="36" spans="1:18" ht="18.75" x14ac:dyDescent="0.2">
      <c r="A36" s="24" t="s">
        <v>72</v>
      </c>
      <c r="C36" s="49">
        <v>0</v>
      </c>
      <c r="D36" s="40"/>
      <c r="E36" s="49">
        <v>0</v>
      </c>
      <c r="F36" s="40"/>
      <c r="G36" s="49">
        <v>0</v>
      </c>
      <c r="H36" s="40"/>
      <c r="I36" s="49">
        <v>0</v>
      </c>
      <c r="K36" s="42">
        <v>6600000</v>
      </c>
      <c r="L36" s="32"/>
      <c r="M36" s="34">
        <v>10039589743</v>
      </c>
      <c r="N36" s="32"/>
      <c r="O36" s="34">
        <v>10871310026</v>
      </c>
      <c r="P36" s="32"/>
      <c r="Q36" s="152">
        <f t="shared" si="0"/>
        <v>-831720283</v>
      </c>
      <c r="R36" s="152"/>
    </row>
    <row r="37" spans="1:18" ht="18.75" x14ac:dyDescent="0.2">
      <c r="A37" s="24" t="s">
        <v>127</v>
      </c>
      <c r="C37" s="49">
        <v>0</v>
      </c>
      <c r="D37" s="40"/>
      <c r="E37" s="49">
        <v>0</v>
      </c>
      <c r="F37" s="40"/>
      <c r="G37" s="49">
        <v>0</v>
      </c>
      <c r="H37" s="40"/>
      <c r="I37" s="49">
        <v>0</v>
      </c>
      <c r="K37" s="42">
        <v>13404</v>
      </c>
      <c r="L37" s="32"/>
      <c r="M37" s="34">
        <v>846569644</v>
      </c>
      <c r="N37" s="32"/>
      <c r="O37" s="34">
        <v>605167612</v>
      </c>
      <c r="P37" s="32"/>
      <c r="Q37" s="152">
        <f t="shared" si="0"/>
        <v>241402032</v>
      </c>
      <c r="R37" s="152"/>
    </row>
    <row r="38" spans="1:18" ht="18.75" x14ac:dyDescent="0.2">
      <c r="A38" s="24" t="s">
        <v>47</v>
      </c>
      <c r="C38" s="49">
        <v>0</v>
      </c>
      <c r="D38" s="40"/>
      <c r="E38" s="49">
        <v>0</v>
      </c>
      <c r="F38" s="40"/>
      <c r="G38" s="49">
        <v>0</v>
      </c>
      <c r="H38" s="40"/>
      <c r="I38" s="49">
        <v>0</v>
      </c>
      <c r="K38" s="42">
        <v>178052</v>
      </c>
      <c r="L38" s="32"/>
      <c r="M38" s="34">
        <v>6339535057</v>
      </c>
      <c r="N38" s="32"/>
      <c r="O38" s="34">
        <v>6777278237</v>
      </c>
      <c r="P38" s="32"/>
      <c r="Q38" s="152">
        <f t="shared" si="0"/>
        <v>-437743180</v>
      </c>
      <c r="R38" s="152"/>
    </row>
    <row r="39" spans="1:18" ht="18.75" x14ac:dyDescent="0.2">
      <c r="A39" s="24" t="s">
        <v>50</v>
      </c>
      <c r="C39" s="49">
        <v>0</v>
      </c>
      <c r="D39" s="40"/>
      <c r="E39" s="49">
        <v>0</v>
      </c>
      <c r="F39" s="40"/>
      <c r="G39" s="49">
        <v>0</v>
      </c>
      <c r="H39" s="40"/>
      <c r="I39" s="49">
        <v>0</v>
      </c>
      <c r="K39" s="42">
        <v>44172</v>
      </c>
      <c r="L39" s="32"/>
      <c r="M39" s="34">
        <v>6173533064</v>
      </c>
      <c r="N39" s="32"/>
      <c r="O39" s="34">
        <v>6070092917</v>
      </c>
      <c r="P39" s="32"/>
      <c r="Q39" s="152">
        <f t="shared" si="0"/>
        <v>103440147</v>
      </c>
      <c r="R39" s="152"/>
    </row>
    <row r="40" spans="1:18" ht="18.75" x14ac:dyDescent="0.2">
      <c r="A40" s="24" t="s">
        <v>27</v>
      </c>
      <c r="C40" s="49">
        <v>0</v>
      </c>
      <c r="D40" s="40"/>
      <c r="E40" s="49">
        <v>0</v>
      </c>
      <c r="F40" s="40"/>
      <c r="G40" s="49">
        <v>0</v>
      </c>
      <c r="H40" s="40"/>
      <c r="I40" s="49">
        <v>0</v>
      </c>
      <c r="K40" s="42">
        <v>1000000</v>
      </c>
      <c r="L40" s="32"/>
      <c r="M40" s="34">
        <v>7966511560</v>
      </c>
      <c r="N40" s="32"/>
      <c r="O40" s="34">
        <v>6531494490</v>
      </c>
      <c r="P40" s="32"/>
      <c r="Q40" s="152">
        <f t="shared" si="0"/>
        <v>1435017070</v>
      </c>
      <c r="R40" s="152"/>
    </row>
    <row r="41" spans="1:18" ht="18.75" x14ac:dyDescent="0.2">
      <c r="A41" s="24" t="s">
        <v>22</v>
      </c>
      <c r="C41" s="49">
        <v>0</v>
      </c>
      <c r="D41" s="40"/>
      <c r="E41" s="49">
        <v>0</v>
      </c>
      <c r="F41" s="40"/>
      <c r="G41" s="49">
        <v>0</v>
      </c>
      <c r="H41" s="40"/>
      <c r="I41" s="49">
        <v>0</v>
      </c>
      <c r="K41" s="42">
        <v>18000000</v>
      </c>
      <c r="L41" s="32"/>
      <c r="M41" s="34">
        <v>26183667641</v>
      </c>
      <c r="N41" s="32"/>
      <c r="O41" s="34">
        <v>26380490174</v>
      </c>
      <c r="P41" s="32"/>
      <c r="Q41" s="152">
        <f>M41-O41</f>
        <v>-196822533</v>
      </c>
      <c r="R41" s="152"/>
    </row>
    <row r="42" spans="1:18" ht="18.75" x14ac:dyDescent="0.2">
      <c r="A42" s="24" t="s">
        <v>21</v>
      </c>
      <c r="C42" s="49">
        <v>0</v>
      </c>
      <c r="D42" s="40"/>
      <c r="E42" s="49">
        <v>0</v>
      </c>
      <c r="F42" s="40"/>
      <c r="G42" s="49">
        <v>0</v>
      </c>
      <c r="H42" s="40"/>
      <c r="I42" s="49">
        <v>0</v>
      </c>
      <c r="K42" s="42">
        <v>25709479</v>
      </c>
      <c r="L42" s="32"/>
      <c r="M42" s="34">
        <v>15728941589</v>
      </c>
      <c r="N42" s="32"/>
      <c r="O42" s="34">
        <v>17015669379</v>
      </c>
      <c r="P42" s="32"/>
      <c r="Q42" s="152">
        <f t="shared" si="0"/>
        <v>-1286727790</v>
      </c>
      <c r="R42" s="152"/>
    </row>
    <row r="43" spans="1:18" ht="18.75" x14ac:dyDescent="0.2">
      <c r="A43" s="26" t="s">
        <v>49</v>
      </c>
      <c r="C43" s="23">
        <v>0</v>
      </c>
      <c r="D43" s="40"/>
      <c r="E43" s="23">
        <v>0</v>
      </c>
      <c r="F43" s="40"/>
      <c r="G43" s="23">
        <v>0</v>
      </c>
      <c r="H43" s="40"/>
      <c r="I43" s="23">
        <v>0</v>
      </c>
      <c r="K43" s="33">
        <v>250000</v>
      </c>
      <c r="L43" s="32"/>
      <c r="M43" s="37">
        <v>3336507889</v>
      </c>
      <c r="N43" s="32"/>
      <c r="O43" s="37">
        <v>3316662470</v>
      </c>
      <c r="P43" s="32"/>
      <c r="Q43" s="152">
        <f t="shared" si="0"/>
        <v>19845419</v>
      </c>
      <c r="R43" s="152"/>
    </row>
    <row r="44" spans="1:18" s="28" customFormat="1" ht="21" x14ac:dyDescent="0.2">
      <c r="A44" s="13"/>
      <c r="B44" s="52"/>
      <c r="C44" s="53"/>
      <c r="D44" s="54"/>
      <c r="E44" s="53"/>
      <c r="F44" s="54"/>
      <c r="G44" s="53"/>
      <c r="H44" s="54"/>
      <c r="I44" s="53"/>
      <c r="K44" s="43"/>
      <c r="L44" s="38"/>
      <c r="M44" s="39">
        <f>SUM(M8:M43)</f>
        <v>285234155252</v>
      </c>
      <c r="N44" s="38"/>
      <c r="O44" s="39">
        <f>SUM(O8:O43)</f>
        <v>266193629786</v>
      </c>
      <c r="P44" s="38"/>
      <c r="Q44" s="153">
        <f>SUM(Q8:R43)</f>
        <v>19040525466</v>
      </c>
      <c r="R44" s="153"/>
    </row>
    <row r="46" spans="1:18" x14ac:dyDescent="0.2">
      <c r="I46" s="112"/>
      <c r="J46" s="112"/>
      <c r="K46" s="113"/>
      <c r="L46" s="112"/>
      <c r="M46" s="112"/>
      <c r="N46" s="112"/>
      <c r="O46" s="112"/>
      <c r="P46" s="112"/>
      <c r="Q46" s="112"/>
    </row>
    <row r="47" spans="1:18" x14ac:dyDescent="0.2">
      <c r="I47" s="112"/>
      <c r="J47" s="112"/>
      <c r="K47" s="113"/>
      <c r="L47" s="112"/>
      <c r="M47" s="112"/>
      <c r="N47" s="112"/>
      <c r="O47" s="112"/>
      <c r="P47" s="112"/>
      <c r="Q47" s="112"/>
    </row>
    <row r="48" spans="1:18" x14ac:dyDescent="0.2">
      <c r="I48" s="112"/>
      <c r="J48" s="112"/>
      <c r="K48" s="113"/>
      <c r="L48" s="112"/>
      <c r="M48" s="112"/>
      <c r="N48" s="112"/>
      <c r="O48" s="112"/>
      <c r="P48" s="112"/>
      <c r="Q48" s="46">
        <v>21262556380</v>
      </c>
    </row>
    <row r="49" spans="9:17" x14ac:dyDescent="0.2">
      <c r="I49" s="112"/>
      <c r="J49" s="112"/>
      <c r="K49" s="113"/>
      <c r="L49" s="112"/>
      <c r="M49" s="112"/>
      <c r="N49" s="112"/>
      <c r="O49" s="112"/>
      <c r="P49" s="112"/>
      <c r="Q49" s="45"/>
    </row>
    <row r="50" spans="9:17" x14ac:dyDescent="0.2">
      <c r="I50" s="112"/>
      <c r="J50" s="112"/>
      <c r="K50" s="113"/>
      <c r="L50" s="112"/>
      <c r="M50" s="112"/>
      <c r="N50" s="112"/>
      <c r="O50" s="112"/>
      <c r="P50" s="112"/>
      <c r="Q50" s="45"/>
    </row>
    <row r="51" spans="9:17" x14ac:dyDescent="0.2">
      <c r="I51" s="112"/>
      <c r="J51" s="112"/>
      <c r="K51" s="113"/>
      <c r="L51" s="112"/>
      <c r="M51" s="112"/>
      <c r="N51" s="112"/>
      <c r="O51" s="112"/>
      <c r="P51" s="112"/>
      <c r="Q51" s="46">
        <f>Q48-Q44</f>
        <v>2222030914</v>
      </c>
    </row>
    <row r="52" spans="9:17" x14ac:dyDescent="0.2">
      <c r="I52" s="112"/>
      <c r="J52" s="112"/>
      <c r="K52" s="113"/>
      <c r="L52" s="112"/>
      <c r="M52" s="112"/>
      <c r="N52" s="112"/>
      <c r="O52" s="112"/>
      <c r="P52" s="112"/>
      <c r="Q52" s="46">
        <v>784749988</v>
      </c>
    </row>
    <row r="53" spans="9:17" x14ac:dyDescent="0.2">
      <c r="I53" s="112"/>
      <c r="J53" s="112"/>
      <c r="K53" s="113"/>
      <c r="L53" s="112"/>
      <c r="M53" s="112"/>
      <c r="N53" s="112"/>
      <c r="O53" s="112"/>
      <c r="P53" s="112"/>
      <c r="Q53" s="46">
        <v>1437280926</v>
      </c>
    </row>
    <row r="54" spans="9:17" x14ac:dyDescent="0.2">
      <c r="I54" s="112"/>
      <c r="J54" s="112"/>
      <c r="K54" s="113"/>
      <c r="L54" s="112"/>
      <c r="M54" s="112"/>
      <c r="N54" s="112"/>
      <c r="O54" s="112"/>
      <c r="P54" s="112"/>
      <c r="Q54" s="46">
        <f>Q51-Q52-Q53</f>
        <v>0</v>
      </c>
    </row>
    <row r="55" spans="9:17" x14ac:dyDescent="0.2">
      <c r="I55" s="112"/>
      <c r="J55" s="112"/>
      <c r="K55" s="113"/>
      <c r="L55" s="112"/>
      <c r="M55" s="112"/>
      <c r="N55" s="112"/>
      <c r="O55" s="112"/>
      <c r="P55" s="112"/>
      <c r="Q55" s="45"/>
    </row>
    <row r="56" spans="9:17" x14ac:dyDescent="0.2">
      <c r="I56" s="112"/>
      <c r="J56" s="112"/>
      <c r="K56" s="113"/>
      <c r="L56" s="112"/>
      <c r="M56" s="112"/>
      <c r="N56" s="112"/>
      <c r="O56" s="112"/>
      <c r="P56" s="112"/>
      <c r="Q56" s="112"/>
    </row>
    <row r="57" spans="9:17" x14ac:dyDescent="0.2">
      <c r="I57" s="112"/>
      <c r="J57" s="112"/>
      <c r="K57" s="113"/>
      <c r="L57" s="112"/>
      <c r="M57" s="112"/>
      <c r="N57" s="112"/>
      <c r="O57" s="112"/>
      <c r="P57" s="112"/>
      <c r="Q57" s="112"/>
    </row>
    <row r="58" spans="9:17" x14ac:dyDescent="0.2">
      <c r="I58" s="112"/>
      <c r="J58" s="112"/>
      <c r="K58" s="113"/>
      <c r="L58" s="112"/>
      <c r="M58" s="112"/>
      <c r="N58" s="112"/>
      <c r="O58" s="112"/>
      <c r="P58" s="112"/>
      <c r="Q58" s="112"/>
    </row>
    <row r="59" spans="9:17" x14ac:dyDescent="0.2">
      <c r="I59" s="112"/>
      <c r="J59" s="112"/>
      <c r="K59" s="113"/>
      <c r="L59" s="112"/>
      <c r="M59" s="112"/>
      <c r="N59" s="112"/>
      <c r="O59" s="112"/>
      <c r="P59" s="112"/>
      <c r="Q59" s="112"/>
    </row>
    <row r="60" spans="9:17" x14ac:dyDescent="0.2">
      <c r="I60" s="112"/>
      <c r="J60" s="112"/>
      <c r="K60" s="113"/>
      <c r="L60" s="112"/>
      <c r="M60" s="112"/>
      <c r="N60" s="112"/>
      <c r="O60" s="112"/>
      <c r="P60" s="112"/>
      <c r="Q60" s="112"/>
    </row>
    <row r="61" spans="9:17" x14ac:dyDescent="0.2">
      <c r="I61" s="112"/>
      <c r="J61" s="112"/>
      <c r="K61" s="113"/>
      <c r="L61" s="112"/>
      <c r="M61" s="112"/>
      <c r="N61" s="112"/>
      <c r="O61" s="112"/>
      <c r="P61" s="112"/>
      <c r="Q61" s="112"/>
    </row>
    <row r="62" spans="9:17" x14ac:dyDescent="0.2">
      <c r="I62" s="112"/>
      <c r="J62" s="112"/>
      <c r="K62" s="113"/>
      <c r="L62" s="112"/>
      <c r="M62" s="112"/>
      <c r="N62" s="112"/>
      <c r="O62" s="112"/>
      <c r="P62" s="112"/>
      <c r="Q62" s="112"/>
    </row>
    <row r="63" spans="9:17" x14ac:dyDescent="0.2">
      <c r="I63" s="112"/>
      <c r="J63" s="112"/>
      <c r="K63" s="113"/>
      <c r="L63" s="112"/>
      <c r="M63" s="112"/>
      <c r="N63" s="112"/>
      <c r="O63" s="112"/>
      <c r="P63" s="112"/>
      <c r="Q63" s="112"/>
    </row>
  </sheetData>
  <mergeCells count="45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43:R43"/>
    <mergeCell ref="Q44:R44"/>
    <mergeCell ref="Q38:R38"/>
    <mergeCell ref="Q39:R39"/>
    <mergeCell ref="Q40:R40"/>
    <mergeCell ref="Q41:R41"/>
    <mergeCell ref="Q42:R42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96"/>
  <sheetViews>
    <sheetView rightToLeft="1" workbookViewId="0">
      <selection activeCell="I11" sqref="I11"/>
    </sheetView>
  </sheetViews>
  <sheetFormatPr defaultRowHeight="12.75" x14ac:dyDescent="0.2"/>
  <cols>
    <col min="1" max="1" width="27.5703125" style="20" bestFit="1" customWidth="1"/>
    <col min="2" max="2" width="1.28515625" style="20" customWidth="1"/>
    <col min="3" max="3" width="11.7109375" style="40" bestFit="1" customWidth="1"/>
    <col min="4" max="4" width="1.28515625" style="20" customWidth="1"/>
    <col min="5" max="5" width="17.140625" style="20" bestFit="1" customWidth="1"/>
    <col min="6" max="6" width="1.28515625" style="20" customWidth="1"/>
    <col min="7" max="7" width="17.5703125" style="20" bestFit="1" customWidth="1"/>
    <col min="8" max="8" width="1.28515625" style="20" customWidth="1"/>
    <col min="9" max="9" width="18.42578125" style="20" customWidth="1"/>
    <col min="10" max="10" width="1.28515625" style="20" customWidth="1"/>
    <col min="11" max="11" width="11.7109375" style="40" bestFit="1" customWidth="1"/>
    <col min="12" max="12" width="1.28515625" style="20" customWidth="1"/>
    <col min="13" max="13" width="17.140625" style="20" bestFit="1" customWidth="1"/>
    <col min="14" max="14" width="1.28515625" style="20" customWidth="1"/>
    <col min="15" max="15" width="18" style="20" bestFit="1" customWidth="1"/>
    <col min="16" max="16" width="1.28515625" style="20" customWidth="1"/>
    <col min="17" max="17" width="16.7109375" style="20" customWidth="1"/>
    <col min="18" max="18" width="1.28515625" style="20" customWidth="1"/>
    <col min="19" max="19" width="0.28515625" style="20" customWidth="1"/>
    <col min="20" max="16384" width="9.140625" style="20"/>
  </cols>
  <sheetData>
    <row r="1" spans="1:18" ht="25.5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8" ht="25.5" x14ac:dyDescent="0.2">
      <c r="A2" s="122" t="s">
        <v>95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3" spans="1:18" ht="25.5" x14ac:dyDescent="0.2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5" spans="1:18" ht="24" x14ac:dyDescent="0.2">
      <c r="A5" s="134" t="s">
        <v>154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</row>
    <row r="6" spans="1:18" ht="21" x14ac:dyDescent="0.2">
      <c r="A6" s="128"/>
      <c r="C6" s="135" t="s">
        <v>109</v>
      </c>
      <c r="D6" s="135"/>
      <c r="E6" s="135"/>
      <c r="F6" s="135"/>
      <c r="G6" s="135"/>
      <c r="H6" s="135"/>
      <c r="I6" s="128"/>
      <c r="K6" s="135" t="s">
        <v>110</v>
      </c>
      <c r="L6" s="135"/>
      <c r="M6" s="135"/>
      <c r="N6" s="135"/>
      <c r="O6" s="135"/>
      <c r="P6" s="135"/>
      <c r="Q6" s="128"/>
      <c r="R6" s="128"/>
    </row>
    <row r="7" spans="1:18" ht="42" x14ac:dyDescent="0.2">
      <c r="A7" s="128"/>
      <c r="C7" s="10" t="s">
        <v>12</v>
      </c>
      <c r="D7" s="21"/>
      <c r="E7" s="10" t="s">
        <v>14</v>
      </c>
      <c r="F7" s="21"/>
      <c r="G7" s="10" t="s">
        <v>152</v>
      </c>
      <c r="H7" s="21"/>
      <c r="I7" s="19" t="s">
        <v>155</v>
      </c>
      <c r="K7" s="10" t="s">
        <v>12</v>
      </c>
      <c r="L7" s="21"/>
      <c r="M7" s="10" t="s">
        <v>14</v>
      </c>
      <c r="N7" s="21"/>
      <c r="O7" s="10" t="s">
        <v>152</v>
      </c>
      <c r="P7" s="21"/>
      <c r="Q7" s="154" t="s">
        <v>155</v>
      </c>
      <c r="R7" s="154"/>
    </row>
    <row r="8" spans="1:18" ht="21.75" customHeight="1" x14ac:dyDescent="0.2">
      <c r="A8" s="26" t="s">
        <v>38</v>
      </c>
      <c r="C8" s="41">
        <v>617383</v>
      </c>
      <c r="D8" s="32"/>
      <c r="E8" s="31">
        <v>612610629</v>
      </c>
      <c r="F8" s="32"/>
      <c r="G8" s="31">
        <v>612610629</v>
      </c>
      <c r="H8" s="32"/>
      <c r="I8" s="33">
        <f>E8-G8</f>
        <v>0</v>
      </c>
      <c r="J8" s="32"/>
      <c r="K8" s="41">
        <v>617383</v>
      </c>
      <c r="L8" s="32"/>
      <c r="M8" s="31">
        <v>612610629</v>
      </c>
      <c r="N8" s="32"/>
      <c r="O8" s="31">
        <v>612610629</v>
      </c>
      <c r="P8" s="32"/>
      <c r="Q8" s="155">
        <f>M8-O8</f>
        <v>0</v>
      </c>
      <c r="R8" s="155"/>
    </row>
    <row r="9" spans="1:18" ht="21.75" customHeight="1" x14ac:dyDescent="0.2">
      <c r="A9" s="24" t="s">
        <v>50</v>
      </c>
      <c r="C9" s="42">
        <v>100000</v>
      </c>
      <c r="D9" s="32"/>
      <c r="E9" s="34">
        <v>11025092124</v>
      </c>
      <c r="F9" s="32"/>
      <c r="G9" s="34">
        <v>12528401020</v>
      </c>
      <c r="H9" s="32"/>
      <c r="I9" s="35">
        <f t="shared" ref="I9:I66" si="0">E9-G9</f>
        <v>-1503308896</v>
      </c>
      <c r="J9" s="32"/>
      <c r="K9" s="42">
        <v>100000</v>
      </c>
      <c r="L9" s="32"/>
      <c r="M9" s="34">
        <v>11025092124</v>
      </c>
      <c r="N9" s="32"/>
      <c r="O9" s="34">
        <v>13741947243</v>
      </c>
      <c r="P9" s="32"/>
      <c r="Q9" s="152">
        <f t="shared" ref="Q9:Q66" si="1">M9-O9</f>
        <v>-2716855119</v>
      </c>
      <c r="R9" s="152"/>
    </row>
    <row r="10" spans="1:18" ht="21.75" customHeight="1" x14ac:dyDescent="0.2">
      <c r="A10" s="24" t="s">
        <v>70</v>
      </c>
      <c r="C10" s="42">
        <v>447253</v>
      </c>
      <c r="D10" s="32"/>
      <c r="E10" s="34">
        <v>4804088823</v>
      </c>
      <c r="F10" s="32"/>
      <c r="G10" s="34">
        <v>5458687532</v>
      </c>
      <c r="H10" s="32"/>
      <c r="I10" s="35">
        <f t="shared" si="0"/>
        <v>-654598709</v>
      </c>
      <c r="J10" s="32"/>
      <c r="K10" s="42">
        <v>447253</v>
      </c>
      <c r="L10" s="32"/>
      <c r="M10" s="34">
        <v>4804088823</v>
      </c>
      <c r="N10" s="32"/>
      <c r="O10" s="34">
        <v>6701315588</v>
      </c>
      <c r="P10" s="32"/>
      <c r="Q10" s="152">
        <f t="shared" si="1"/>
        <v>-1897226765</v>
      </c>
      <c r="R10" s="152"/>
    </row>
    <row r="11" spans="1:18" ht="21.75" customHeight="1" x14ac:dyDescent="0.2">
      <c r="A11" s="24" t="s">
        <v>22</v>
      </c>
      <c r="C11" s="42">
        <v>28438802</v>
      </c>
      <c r="D11" s="32"/>
      <c r="E11" s="34">
        <v>21607829754</v>
      </c>
      <c r="F11" s="32"/>
      <c r="G11" s="34">
        <v>24522284982</v>
      </c>
      <c r="H11" s="32"/>
      <c r="I11" s="35">
        <f t="shared" si="0"/>
        <v>-2914455228</v>
      </c>
      <c r="J11" s="32"/>
      <c r="K11" s="42">
        <v>28438802</v>
      </c>
      <c r="L11" s="32"/>
      <c r="M11" s="34">
        <v>21607829754</v>
      </c>
      <c r="N11" s="32"/>
      <c r="O11" s="34">
        <v>29311655846</v>
      </c>
      <c r="P11" s="32"/>
      <c r="Q11" s="152">
        <f t="shared" si="1"/>
        <v>-7703826092</v>
      </c>
      <c r="R11" s="152"/>
    </row>
    <row r="12" spans="1:18" ht="21.75" customHeight="1" x14ac:dyDescent="0.2">
      <c r="A12" s="24" t="s">
        <v>30</v>
      </c>
      <c r="C12" s="42">
        <v>100000</v>
      </c>
      <c r="D12" s="32"/>
      <c r="E12" s="34">
        <v>3915646260</v>
      </c>
      <c r="F12" s="32"/>
      <c r="G12" s="34">
        <v>6024071170</v>
      </c>
      <c r="H12" s="32"/>
      <c r="I12" s="35">
        <f t="shared" si="0"/>
        <v>-2108424910</v>
      </c>
      <c r="J12" s="32"/>
      <c r="K12" s="42">
        <v>100000</v>
      </c>
      <c r="L12" s="32"/>
      <c r="M12" s="34">
        <v>3915646260</v>
      </c>
      <c r="N12" s="32"/>
      <c r="O12" s="34">
        <v>4467199540</v>
      </c>
      <c r="P12" s="32"/>
      <c r="Q12" s="152">
        <f t="shared" si="1"/>
        <v>-551553280</v>
      </c>
      <c r="R12" s="152"/>
    </row>
    <row r="13" spans="1:18" ht="21.75" customHeight="1" x14ac:dyDescent="0.2">
      <c r="A13" s="24" t="s">
        <v>72</v>
      </c>
      <c r="C13" s="42">
        <v>13400000</v>
      </c>
      <c r="D13" s="32"/>
      <c r="E13" s="34">
        <v>13733870152</v>
      </c>
      <c r="F13" s="32"/>
      <c r="G13" s="34">
        <v>16141851452</v>
      </c>
      <c r="H13" s="32"/>
      <c r="I13" s="35">
        <f t="shared" si="0"/>
        <v>-2407981300</v>
      </c>
      <c r="J13" s="32"/>
      <c r="K13" s="42">
        <v>13400000</v>
      </c>
      <c r="L13" s="32"/>
      <c r="M13" s="34">
        <v>13733870152</v>
      </c>
      <c r="N13" s="32"/>
      <c r="O13" s="34">
        <v>22072053974</v>
      </c>
      <c r="P13" s="32"/>
      <c r="Q13" s="152">
        <f t="shared" si="1"/>
        <v>-8338183822</v>
      </c>
      <c r="R13" s="152"/>
    </row>
    <row r="14" spans="1:18" ht="21.75" customHeight="1" x14ac:dyDescent="0.2">
      <c r="A14" s="24" t="s">
        <v>65</v>
      </c>
      <c r="C14" s="42">
        <v>350000</v>
      </c>
      <c r="D14" s="32"/>
      <c r="E14" s="34">
        <v>1385427219</v>
      </c>
      <c r="F14" s="32"/>
      <c r="G14" s="34">
        <v>1629505794</v>
      </c>
      <c r="H14" s="32"/>
      <c r="I14" s="35">
        <f t="shared" si="0"/>
        <v>-244078575</v>
      </c>
      <c r="J14" s="32"/>
      <c r="K14" s="42">
        <v>350000</v>
      </c>
      <c r="L14" s="32"/>
      <c r="M14" s="34">
        <v>1385427219</v>
      </c>
      <c r="N14" s="32"/>
      <c r="O14" s="34">
        <v>2097658780</v>
      </c>
      <c r="P14" s="32"/>
      <c r="Q14" s="152">
        <f t="shared" si="1"/>
        <v>-712231561</v>
      </c>
      <c r="R14" s="152"/>
    </row>
    <row r="15" spans="1:18" ht="21.75" customHeight="1" x14ac:dyDescent="0.2">
      <c r="A15" s="24" t="s">
        <v>51</v>
      </c>
      <c r="C15" s="42">
        <v>1744082</v>
      </c>
      <c r="D15" s="32"/>
      <c r="E15" s="34">
        <v>14667529326</v>
      </c>
      <c r="F15" s="32"/>
      <c r="G15" s="34">
        <v>16665680370</v>
      </c>
      <c r="H15" s="32"/>
      <c r="I15" s="35">
        <f t="shared" si="0"/>
        <v>-1998151044</v>
      </c>
      <c r="J15" s="32"/>
      <c r="K15" s="42">
        <v>1744082</v>
      </c>
      <c r="L15" s="32"/>
      <c r="M15" s="34">
        <v>14667529326</v>
      </c>
      <c r="N15" s="32"/>
      <c r="O15" s="34">
        <v>19659618796</v>
      </c>
      <c r="P15" s="32"/>
      <c r="Q15" s="152">
        <f t="shared" si="1"/>
        <v>-4992089470</v>
      </c>
      <c r="R15" s="152"/>
    </row>
    <row r="16" spans="1:18" ht="21.75" customHeight="1" x14ac:dyDescent="0.2">
      <c r="A16" s="24" t="s">
        <v>61</v>
      </c>
      <c r="C16" s="42">
        <v>400000</v>
      </c>
      <c r="D16" s="32"/>
      <c r="E16" s="34">
        <v>939036699</v>
      </c>
      <c r="F16" s="32"/>
      <c r="G16" s="34">
        <v>1144682672</v>
      </c>
      <c r="H16" s="32"/>
      <c r="I16" s="35">
        <f t="shared" si="0"/>
        <v>-205645973</v>
      </c>
      <c r="J16" s="32"/>
      <c r="K16" s="42">
        <v>400000</v>
      </c>
      <c r="L16" s="32"/>
      <c r="M16" s="34">
        <v>939036699</v>
      </c>
      <c r="N16" s="32"/>
      <c r="O16" s="34">
        <v>1183544573</v>
      </c>
      <c r="P16" s="32"/>
      <c r="Q16" s="152">
        <f t="shared" si="1"/>
        <v>-244507874</v>
      </c>
      <c r="R16" s="152"/>
    </row>
    <row r="17" spans="1:18" ht="21.75" customHeight="1" x14ac:dyDescent="0.2">
      <c r="A17" s="24" t="s">
        <v>47</v>
      </c>
      <c r="C17" s="42">
        <v>21948</v>
      </c>
      <c r="D17" s="32"/>
      <c r="E17" s="34">
        <v>601800923</v>
      </c>
      <c r="F17" s="32"/>
      <c r="G17" s="34">
        <v>683839937</v>
      </c>
      <c r="H17" s="32"/>
      <c r="I17" s="35">
        <f t="shared" si="0"/>
        <v>-82039014</v>
      </c>
      <c r="J17" s="32"/>
      <c r="K17" s="42">
        <v>21948</v>
      </c>
      <c r="L17" s="32"/>
      <c r="M17" s="34">
        <v>601800923</v>
      </c>
      <c r="N17" s="32"/>
      <c r="O17" s="34">
        <v>835417203</v>
      </c>
      <c r="P17" s="32"/>
      <c r="Q17" s="152">
        <f t="shared" si="1"/>
        <v>-233616280</v>
      </c>
      <c r="R17" s="152"/>
    </row>
    <row r="18" spans="1:18" ht="21.75" customHeight="1" x14ac:dyDescent="0.2">
      <c r="A18" s="24" t="s">
        <v>54</v>
      </c>
      <c r="C18" s="42">
        <v>2960706</v>
      </c>
      <c r="D18" s="32"/>
      <c r="E18" s="34">
        <v>5024699996</v>
      </c>
      <c r="F18" s="32"/>
      <c r="G18" s="34">
        <v>6216426575</v>
      </c>
      <c r="H18" s="32"/>
      <c r="I18" s="35">
        <f t="shared" si="0"/>
        <v>-1191726579</v>
      </c>
      <c r="J18" s="32"/>
      <c r="K18" s="42">
        <v>2960706</v>
      </c>
      <c r="L18" s="32"/>
      <c r="M18" s="34">
        <v>5024699996</v>
      </c>
      <c r="N18" s="32"/>
      <c r="O18" s="34">
        <v>8737075903</v>
      </c>
      <c r="P18" s="32"/>
      <c r="Q18" s="152">
        <f t="shared" si="1"/>
        <v>-3712375907</v>
      </c>
      <c r="R18" s="152"/>
    </row>
    <row r="19" spans="1:18" ht="21.75" customHeight="1" x14ac:dyDescent="0.2">
      <c r="A19" s="24" t="s">
        <v>37</v>
      </c>
      <c r="C19" s="42">
        <v>670438</v>
      </c>
      <c r="D19" s="32"/>
      <c r="E19" s="34">
        <v>3109271222</v>
      </c>
      <c r="F19" s="32"/>
      <c r="G19" s="34">
        <v>3532506780</v>
      </c>
      <c r="H19" s="32"/>
      <c r="I19" s="35">
        <f t="shared" si="0"/>
        <v>-423235558</v>
      </c>
      <c r="J19" s="32"/>
      <c r="K19" s="42">
        <v>670438</v>
      </c>
      <c r="L19" s="32"/>
      <c r="M19" s="34">
        <v>3109271222</v>
      </c>
      <c r="N19" s="32"/>
      <c r="O19" s="34">
        <v>4922890805</v>
      </c>
      <c r="P19" s="32"/>
      <c r="Q19" s="152">
        <f t="shared" si="1"/>
        <v>-1813619583</v>
      </c>
      <c r="R19" s="152"/>
    </row>
    <row r="20" spans="1:18" ht="21.75" customHeight="1" x14ac:dyDescent="0.2">
      <c r="A20" s="24" t="s">
        <v>41</v>
      </c>
      <c r="C20" s="42">
        <v>2694999</v>
      </c>
      <c r="D20" s="32"/>
      <c r="E20" s="34">
        <v>20052506099</v>
      </c>
      <c r="F20" s="32"/>
      <c r="G20" s="34">
        <v>22783899923</v>
      </c>
      <c r="H20" s="32"/>
      <c r="I20" s="35">
        <f t="shared" si="0"/>
        <v>-2731393824</v>
      </c>
      <c r="J20" s="32"/>
      <c r="K20" s="42">
        <v>2694999</v>
      </c>
      <c r="L20" s="32"/>
      <c r="M20" s="34">
        <v>20052506099</v>
      </c>
      <c r="N20" s="32"/>
      <c r="O20" s="34">
        <v>26686099479</v>
      </c>
      <c r="P20" s="32"/>
      <c r="Q20" s="152">
        <f t="shared" si="1"/>
        <v>-6633593380</v>
      </c>
      <c r="R20" s="152"/>
    </row>
    <row r="21" spans="1:18" ht="21.75" customHeight="1" x14ac:dyDescent="0.2">
      <c r="A21" s="24" t="s">
        <v>46</v>
      </c>
      <c r="C21" s="42">
        <v>1200000</v>
      </c>
      <c r="D21" s="32"/>
      <c r="E21" s="34">
        <v>7996187949</v>
      </c>
      <c r="F21" s="32"/>
      <c r="G21" s="34">
        <v>9085224120</v>
      </c>
      <c r="H21" s="32"/>
      <c r="I21" s="35">
        <f t="shared" si="0"/>
        <v>-1089036171</v>
      </c>
      <c r="J21" s="32"/>
      <c r="K21" s="42">
        <v>1200000</v>
      </c>
      <c r="L21" s="32"/>
      <c r="M21" s="34">
        <v>7996187949</v>
      </c>
      <c r="N21" s="32"/>
      <c r="O21" s="34">
        <v>10645072560</v>
      </c>
      <c r="P21" s="32"/>
      <c r="Q21" s="152">
        <f t="shared" si="1"/>
        <v>-2648884611</v>
      </c>
      <c r="R21" s="152"/>
    </row>
    <row r="22" spans="1:18" ht="21.75" customHeight="1" x14ac:dyDescent="0.2">
      <c r="A22" s="24" t="s">
        <v>43</v>
      </c>
      <c r="C22" s="42">
        <v>1200000</v>
      </c>
      <c r="D22" s="32"/>
      <c r="E22" s="34">
        <v>36025830909</v>
      </c>
      <c r="F22" s="32"/>
      <c r="G22" s="34">
        <v>40937091120</v>
      </c>
      <c r="H22" s="32"/>
      <c r="I22" s="35">
        <f t="shared" si="0"/>
        <v>-4911260211</v>
      </c>
      <c r="J22" s="32"/>
      <c r="K22" s="42">
        <v>1200000</v>
      </c>
      <c r="L22" s="32"/>
      <c r="M22" s="34">
        <v>36025830909</v>
      </c>
      <c r="N22" s="32"/>
      <c r="O22" s="34">
        <v>45711894360</v>
      </c>
      <c r="P22" s="32"/>
      <c r="Q22" s="152">
        <f t="shared" si="1"/>
        <v>-9686063451</v>
      </c>
      <c r="R22" s="152"/>
    </row>
    <row r="23" spans="1:18" ht="21.75" customHeight="1" x14ac:dyDescent="0.2">
      <c r="A23" s="24" t="s">
        <v>67</v>
      </c>
      <c r="C23" s="42">
        <v>100000</v>
      </c>
      <c r="D23" s="32"/>
      <c r="E23" s="34">
        <v>1748240822</v>
      </c>
      <c r="F23" s="32"/>
      <c r="G23" s="34">
        <v>1986524540</v>
      </c>
      <c r="H23" s="32"/>
      <c r="I23" s="35">
        <f t="shared" si="0"/>
        <v>-238283718</v>
      </c>
      <c r="J23" s="32"/>
      <c r="K23" s="42">
        <v>100000</v>
      </c>
      <c r="L23" s="32"/>
      <c r="M23" s="34">
        <v>1748240822</v>
      </c>
      <c r="N23" s="32"/>
      <c r="O23" s="34">
        <v>2149711609</v>
      </c>
      <c r="P23" s="32"/>
      <c r="Q23" s="152">
        <f t="shared" si="1"/>
        <v>-401470787</v>
      </c>
      <c r="R23" s="152"/>
    </row>
    <row r="24" spans="1:18" ht="21.75" customHeight="1" x14ac:dyDescent="0.2">
      <c r="A24" s="24" t="s">
        <v>76</v>
      </c>
      <c r="C24" s="42">
        <v>3193394</v>
      </c>
      <c r="D24" s="32"/>
      <c r="E24" s="34">
        <v>12339333341</v>
      </c>
      <c r="F24" s="32"/>
      <c r="G24" s="34">
        <v>12176411322</v>
      </c>
      <c r="H24" s="32"/>
      <c r="I24" s="35">
        <f t="shared" si="0"/>
        <v>162922019</v>
      </c>
      <c r="J24" s="32"/>
      <c r="K24" s="42">
        <v>3193394</v>
      </c>
      <c r="L24" s="32"/>
      <c r="M24" s="34">
        <v>12339333341</v>
      </c>
      <c r="N24" s="32"/>
      <c r="O24" s="34">
        <v>12176411322</v>
      </c>
      <c r="P24" s="32"/>
      <c r="Q24" s="152">
        <f t="shared" si="1"/>
        <v>162922019</v>
      </c>
      <c r="R24" s="152"/>
    </row>
    <row r="25" spans="1:18" ht="21.75" customHeight="1" x14ac:dyDescent="0.2">
      <c r="A25" s="24" t="s">
        <v>69</v>
      </c>
      <c r="C25" s="42">
        <v>257500</v>
      </c>
      <c r="D25" s="32"/>
      <c r="E25" s="34">
        <v>3523629655</v>
      </c>
      <c r="F25" s="32"/>
      <c r="G25" s="34">
        <v>4003834256</v>
      </c>
      <c r="H25" s="32"/>
      <c r="I25" s="35">
        <f t="shared" si="0"/>
        <v>-480204601</v>
      </c>
      <c r="J25" s="32"/>
      <c r="K25" s="42">
        <v>257500</v>
      </c>
      <c r="L25" s="32"/>
      <c r="M25" s="34">
        <v>3523629655</v>
      </c>
      <c r="N25" s="32"/>
      <c r="O25" s="34">
        <v>5176623060</v>
      </c>
      <c r="P25" s="32"/>
      <c r="Q25" s="152">
        <f t="shared" si="1"/>
        <v>-1652993405</v>
      </c>
      <c r="R25" s="152"/>
    </row>
    <row r="26" spans="1:18" ht="21.75" customHeight="1" x14ac:dyDescent="0.2">
      <c r="A26" s="24" t="s">
        <v>64</v>
      </c>
      <c r="C26" s="42">
        <v>2000000</v>
      </c>
      <c r="D26" s="32"/>
      <c r="E26" s="34">
        <v>23910134828</v>
      </c>
      <c r="F26" s="32"/>
      <c r="G26" s="34">
        <v>27168352600</v>
      </c>
      <c r="H26" s="32"/>
      <c r="I26" s="35">
        <f t="shared" si="0"/>
        <v>-3258217772</v>
      </c>
      <c r="J26" s="32"/>
      <c r="K26" s="42">
        <v>2000000</v>
      </c>
      <c r="L26" s="32"/>
      <c r="M26" s="34">
        <v>23910134828</v>
      </c>
      <c r="N26" s="32"/>
      <c r="O26" s="34">
        <v>23241862600</v>
      </c>
      <c r="P26" s="32"/>
      <c r="Q26" s="152">
        <f t="shared" si="1"/>
        <v>668272228</v>
      </c>
      <c r="R26" s="152"/>
    </row>
    <row r="27" spans="1:18" ht="21.75" customHeight="1" x14ac:dyDescent="0.2">
      <c r="A27" s="24" t="s">
        <v>28</v>
      </c>
      <c r="C27" s="42">
        <v>1000000</v>
      </c>
      <c r="D27" s="32"/>
      <c r="E27" s="34">
        <v>6188787990</v>
      </c>
      <c r="F27" s="32"/>
      <c r="G27" s="34">
        <v>6876431100</v>
      </c>
      <c r="H27" s="32"/>
      <c r="I27" s="35">
        <f t="shared" si="0"/>
        <v>-687643110</v>
      </c>
      <c r="J27" s="32"/>
      <c r="K27" s="42">
        <v>1000000</v>
      </c>
      <c r="L27" s="32"/>
      <c r="M27" s="34">
        <v>6188787990</v>
      </c>
      <c r="N27" s="32"/>
      <c r="O27" s="34">
        <v>6998594683</v>
      </c>
      <c r="P27" s="32"/>
      <c r="Q27" s="152">
        <f t="shared" si="1"/>
        <v>-809806693</v>
      </c>
      <c r="R27" s="152"/>
    </row>
    <row r="28" spans="1:18" ht="21.75" customHeight="1" x14ac:dyDescent="0.2">
      <c r="A28" s="24" t="s">
        <v>58</v>
      </c>
      <c r="C28" s="42">
        <v>1653828</v>
      </c>
      <c r="D28" s="32"/>
      <c r="E28" s="34">
        <v>1772327422</v>
      </c>
      <c r="F28" s="32"/>
      <c r="G28" s="34">
        <v>1842892310</v>
      </c>
      <c r="H28" s="32"/>
      <c r="I28" s="35">
        <f t="shared" si="0"/>
        <v>-70564888</v>
      </c>
      <c r="J28" s="32"/>
      <c r="K28" s="42">
        <v>1653828</v>
      </c>
      <c r="L28" s="32"/>
      <c r="M28" s="34">
        <v>1772327422</v>
      </c>
      <c r="N28" s="32"/>
      <c r="O28" s="34">
        <v>1894194981</v>
      </c>
      <c r="P28" s="32"/>
      <c r="Q28" s="152">
        <f t="shared" si="1"/>
        <v>-121867559</v>
      </c>
      <c r="R28" s="152"/>
    </row>
    <row r="29" spans="1:18" ht="21.75" customHeight="1" x14ac:dyDescent="0.2">
      <c r="A29" s="24" t="s">
        <v>24</v>
      </c>
      <c r="C29" s="42">
        <v>426720</v>
      </c>
      <c r="D29" s="32"/>
      <c r="E29" s="34">
        <v>739310796</v>
      </c>
      <c r="F29" s="32"/>
      <c r="G29" s="34">
        <v>839644744</v>
      </c>
      <c r="H29" s="32"/>
      <c r="I29" s="35">
        <f t="shared" si="0"/>
        <v>-100333948</v>
      </c>
      <c r="J29" s="32"/>
      <c r="K29" s="42">
        <v>426720</v>
      </c>
      <c r="L29" s="32"/>
      <c r="M29" s="34">
        <v>739310796</v>
      </c>
      <c r="N29" s="32"/>
      <c r="O29" s="34">
        <v>955662222</v>
      </c>
      <c r="P29" s="32"/>
      <c r="Q29" s="152">
        <f t="shared" si="1"/>
        <v>-216351426</v>
      </c>
      <c r="R29" s="152"/>
    </row>
    <row r="30" spans="1:18" ht="21.75" customHeight="1" x14ac:dyDescent="0.2">
      <c r="A30" s="24" t="s">
        <v>74</v>
      </c>
      <c r="C30" s="42">
        <v>2500000</v>
      </c>
      <c r="D30" s="32"/>
      <c r="E30" s="34">
        <v>15807357235</v>
      </c>
      <c r="F30" s="32"/>
      <c r="G30" s="34">
        <v>17960087000</v>
      </c>
      <c r="H30" s="32"/>
      <c r="I30" s="35">
        <f t="shared" si="0"/>
        <v>-2152729765</v>
      </c>
      <c r="J30" s="32"/>
      <c r="K30" s="42">
        <v>2500000</v>
      </c>
      <c r="L30" s="32"/>
      <c r="M30" s="34">
        <v>15807357235</v>
      </c>
      <c r="N30" s="32"/>
      <c r="O30" s="34">
        <v>18381801814</v>
      </c>
      <c r="P30" s="32"/>
      <c r="Q30" s="152">
        <f t="shared" si="1"/>
        <v>-2574444579</v>
      </c>
      <c r="R30" s="152"/>
    </row>
    <row r="31" spans="1:18" ht="21.75" customHeight="1" x14ac:dyDescent="0.2">
      <c r="A31" s="24" t="s">
        <v>36</v>
      </c>
      <c r="C31" s="42">
        <v>800000</v>
      </c>
      <c r="D31" s="32"/>
      <c r="E31" s="34">
        <v>13224498270</v>
      </c>
      <c r="F31" s="32"/>
      <c r="G31" s="34">
        <v>15026936880</v>
      </c>
      <c r="H31" s="32"/>
      <c r="I31" s="35">
        <f t="shared" si="0"/>
        <v>-1802438610</v>
      </c>
      <c r="J31" s="32"/>
      <c r="K31" s="42">
        <v>800000</v>
      </c>
      <c r="L31" s="32"/>
      <c r="M31" s="34">
        <v>13224498270</v>
      </c>
      <c r="N31" s="32"/>
      <c r="O31" s="34">
        <v>19082701183</v>
      </c>
      <c r="P31" s="32"/>
      <c r="Q31" s="152">
        <f t="shared" si="1"/>
        <v>-5858202913</v>
      </c>
      <c r="R31" s="152"/>
    </row>
    <row r="32" spans="1:18" ht="21.75" customHeight="1" x14ac:dyDescent="0.2">
      <c r="A32" s="24" t="s">
        <v>60</v>
      </c>
      <c r="C32" s="42">
        <v>375000</v>
      </c>
      <c r="D32" s="32"/>
      <c r="E32" s="34">
        <v>3202824299</v>
      </c>
      <c r="F32" s="32"/>
      <c r="G32" s="34">
        <v>3639150225</v>
      </c>
      <c r="H32" s="32"/>
      <c r="I32" s="35">
        <f t="shared" si="0"/>
        <v>-436325926</v>
      </c>
      <c r="J32" s="32"/>
      <c r="K32" s="42">
        <v>375000</v>
      </c>
      <c r="L32" s="32"/>
      <c r="M32" s="34">
        <v>3202824299</v>
      </c>
      <c r="N32" s="32"/>
      <c r="O32" s="34">
        <v>3168785864</v>
      </c>
      <c r="P32" s="32"/>
      <c r="Q32" s="152">
        <f t="shared" si="1"/>
        <v>34038435</v>
      </c>
      <c r="R32" s="152"/>
    </row>
    <row r="33" spans="1:18" ht="21.75" customHeight="1" x14ac:dyDescent="0.2">
      <c r="A33" s="24" t="s">
        <v>56</v>
      </c>
      <c r="C33" s="42">
        <v>1630606</v>
      </c>
      <c r="D33" s="32"/>
      <c r="E33" s="34">
        <v>7724532918</v>
      </c>
      <c r="F33" s="32"/>
      <c r="G33" s="34">
        <v>10620297339</v>
      </c>
      <c r="H33" s="32"/>
      <c r="I33" s="35">
        <f t="shared" si="0"/>
        <v>-2895764421</v>
      </c>
      <c r="J33" s="32"/>
      <c r="K33" s="42">
        <v>1630606</v>
      </c>
      <c r="L33" s="32"/>
      <c r="M33" s="34">
        <v>7724532918</v>
      </c>
      <c r="N33" s="32"/>
      <c r="O33" s="34">
        <v>12822184159</v>
      </c>
      <c r="P33" s="32"/>
      <c r="Q33" s="152">
        <f t="shared" si="1"/>
        <v>-5097651241</v>
      </c>
      <c r="R33" s="152"/>
    </row>
    <row r="34" spans="1:18" ht="21.75" customHeight="1" x14ac:dyDescent="0.2">
      <c r="A34" s="24" t="s">
        <v>35</v>
      </c>
      <c r="C34" s="42">
        <v>900000</v>
      </c>
      <c r="D34" s="32"/>
      <c r="E34" s="34">
        <v>3231636843</v>
      </c>
      <c r="F34" s="32"/>
      <c r="G34" s="34">
        <v>4341082023</v>
      </c>
      <c r="H34" s="32"/>
      <c r="I34" s="35">
        <f t="shared" si="0"/>
        <v>-1109445180</v>
      </c>
      <c r="J34" s="32"/>
      <c r="K34" s="42">
        <v>900000</v>
      </c>
      <c r="L34" s="32"/>
      <c r="M34" s="34">
        <v>3231636843</v>
      </c>
      <c r="N34" s="32"/>
      <c r="O34" s="34">
        <v>4965319080</v>
      </c>
      <c r="P34" s="32"/>
      <c r="Q34" s="152">
        <f t="shared" si="1"/>
        <v>-1733682237</v>
      </c>
      <c r="R34" s="152"/>
    </row>
    <row r="35" spans="1:18" ht="21.75" customHeight="1" x14ac:dyDescent="0.2">
      <c r="A35" s="24" t="s">
        <v>71</v>
      </c>
      <c r="C35" s="42">
        <v>1228499</v>
      </c>
      <c r="D35" s="32"/>
      <c r="E35" s="34">
        <v>8057364064</v>
      </c>
      <c r="F35" s="32"/>
      <c r="G35" s="34">
        <v>9154710297</v>
      </c>
      <c r="H35" s="32"/>
      <c r="I35" s="35">
        <f t="shared" si="0"/>
        <v>-1097346233</v>
      </c>
      <c r="J35" s="32"/>
      <c r="K35" s="42">
        <v>1228499</v>
      </c>
      <c r="L35" s="32"/>
      <c r="M35" s="34">
        <v>8057364064</v>
      </c>
      <c r="N35" s="32"/>
      <c r="O35" s="34">
        <v>12567917879</v>
      </c>
      <c r="P35" s="32"/>
      <c r="Q35" s="152">
        <f t="shared" si="1"/>
        <v>-4510553815</v>
      </c>
      <c r="R35" s="152"/>
    </row>
    <row r="36" spans="1:18" ht="21.75" customHeight="1" x14ac:dyDescent="0.2">
      <c r="A36" s="24" t="s">
        <v>21</v>
      </c>
      <c r="C36" s="42">
        <v>34290521</v>
      </c>
      <c r="D36" s="32"/>
      <c r="E36" s="34">
        <v>14496204964</v>
      </c>
      <c r="F36" s="32"/>
      <c r="G36" s="34">
        <v>16434294896</v>
      </c>
      <c r="H36" s="32"/>
      <c r="I36" s="35">
        <f t="shared" si="0"/>
        <v>-1938089932</v>
      </c>
      <c r="J36" s="32"/>
      <c r="K36" s="42">
        <v>34290521</v>
      </c>
      <c r="L36" s="32"/>
      <c r="M36" s="34">
        <v>14496204964</v>
      </c>
      <c r="N36" s="32"/>
      <c r="O36" s="34">
        <v>22694978690</v>
      </c>
      <c r="P36" s="32"/>
      <c r="Q36" s="152">
        <f t="shared" si="1"/>
        <v>-8198773726</v>
      </c>
      <c r="R36" s="152"/>
    </row>
    <row r="37" spans="1:18" ht="21.75" customHeight="1" x14ac:dyDescent="0.2">
      <c r="A37" s="24" t="s">
        <v>19</v>
      </c>
      <c r="C37" s="42">
        <v>40000000</v>
      </c>
      <c r="D37" s="32"/>
      <c r="E37" s="34">
        <v>14987246080</v>
      </c>
      <c r="F37" s="32"/>
      <c r="G37" s="34">
        <v>18734057600</v>
      </c>
      <c r="H37" s="32"/>
      <c r="I37" s="35">
        <f t="shared" si="0"/>
        <v>-3746811520</v>
      </c>
      <c r="J37" s="32"/>
      <c r="K37" s="42">
        <v>40000000</v>
      </c>
      <c r="L37" s="32"/>
      <c r="M37" s="34">
        <v>14987246080</v>
      </c>
      <c r="N37" s="32"/>
      <c r="O37" s="34">
        <v>24846440800</v>
      </c>
      <c r="P37" s="32"/>
      <c r="Q37" s="152">
        <f t="shared" si="1"/>
        <v>-9859194720</v>
      </c>
      <c r="R37" s="152"/>
    </row>
    <row r="38" spans="1:18" ht="21.75" customHeight="1" x14ac:dyDescent="0.2">
      <c r="A38" s="24" t="s">
        <v>29</v>
      </c>
      <c r="C38" s="42">
        <v>4000000</v>
      </c>
      <c r="D38" s="32"/>
      <c r="E38" s="34">
        <v>8172335720</v>
      </c>
      <c r="F38" s="32"/>
      <c r="G38" s="34">
        <v>10891155520</v>
      </c>
      <c r="H38" s="32"/>
      <c r="I38" s="35">
        <f t="shared" si="0"/>
        <v>-2718819800</v>
      </c>
      <c r="J38" s="32"/>
      <c r="K38" s="42">
        <v>4000000</v>
      </c>
      <c r="L38" s="32"/>
      <c r="M38" s="34">
        <v>8172335720</v>
      </c>
      <c r="N38" s="32"/>
      <c r="O38" s="34">
        <v>12720901400</v>
      </c>
      <c r="P38" s="32"/>
      <c r="Q38" s="152">
        <f t="shared" si="1"/>
        <v>-4548565680</v>
      </c>
      <c r="R38" s="152"/>
    </row>
    <row r="39" spans="1:18" ht="21.75" customHeight="1" x14ac:dyDescent="0.2">
      <c r="A39" s="24" t="s">
        <v>39</v>
      </c>
      <c r="C39" s="42">
        <v>2400000</v>
      </c>
      <c r="D39" s="32"/>
      <c r="E39" s="34">
        <v>30494441640</v>
      </c>
      <c r="F39" s="32"/>
      <c r="G39" s="34">
        <v>34650068400</v>
      </c>
      <c r="H39" s="32"/>
      <c r="I39" s="35">
        <f t="shared" si="0"/>
        <v>-4155626760</v>
      </c>
      <c r="J39" s="32"/>
      <c r="K39" s="42">
        <v>2400000</v>
      </c>
      <c r="L39" s="32"/>
      <c r="M39" s="34">
        <v>30494441640</v>
      </c>
      <c r="N39" s="32"/>
      <c r="O39" s="34">
        <v>44866480320</v>
      </c>
      <c r="P39" s="32"/>
      <c r="Q39" s="152">
        <f t="shared" si="1"/>
        <v>-14372038680</v>
      </c>
      <c r="R39" s="152"/>
    </row>
    <row r="40" spans="1:18" ht="21.75" customHeight="1" x14ac:dyDescent="0.2">
      <c r="A40" s="24" t="s">
        <v>62</v>
      </c>
      <c r="C40" s="42">
        <v>300000</v>
      </c>
      <c r="D40" s="32"/>
      <c r="E40" s="34">
        <v>6608041910</v>
      </c>
      <c r="F40" s="32"/>
      <c r="G40" s="34">
        <v>8058224670</v>
      </c>
      <c r="H40" s="32"/>
      <c r="I40" s="35">
        <f t="shared" si="0"/>
        <v>-1450182760</v>
      </c>
      <c r="J40" s="32"/>
      <c r="K40" s="42">
        <v>300000</v>
      </c>
      <c r="L40" s="32"/>
      <c r="M40" s="34">
        <v>6608041910</v>
      </c>
      <c r="N40" s="32"/>
      <c r="O40" s="34">
        <v>8324153030</v>
      </c>
      <c r="P40" s="32"/>
      <c r="Q40" s="152">
        <f t="shared" si="1"/>
        <v>-1716111120</v>
      </c>
      <c r="R40" s="152"/>
    </row>
    <row r="41" spans="1:18" ht="21.75" customHeight="1" x14ac:dyDescent="0.2">
      <c r="A41" s="24" t="s">
        <v>45</v>
      </c>
      <c r="C41" s="42">
        <v>1000000</v>
      </c>
      <c r="D41" s="32"/>
      <c r="E41" s="34">
        <v>1940036690</v>
      </c>
      <c r="F41" s="32"/>
      <c r="G41" s="34">
        <v>2281228730</v>
      </c>
      <c r="H41" s="32"/>
      <c r="I41" s="35">
        <f t="shared" si="0"/>
        <v>-341192040</v>
      </c>
      <c r="J41" s="32"/>
      <c r="K41" s="42">
        <v>1000000</v>
      </c>
      <c r="L41" s="32"/>
      <c r="M41" s="34">
        <v>1940036690</v>
      </c>
      <c r="N41" s="32"/>
      <c r="O41" s="34">
        <v>4559480650</v>
      </c>
      <c r="P41" s="32"/>
      <c r="Q41" s="152">
        <f t="shared" si="1"/>
        <v>-2619443960</v>
      </c>
      <c r="R41" s="152"/>
    </row>
    <row r="42" spans="1:18" ht="21.75" customHeight="1" x14ac:dyDescent="0.2">
      <c r="A42" s="24" t="s">
        <v>75</v>
      </c>
      <c r="C42" s="42">
        <v>3000000</v>
      </c>
      <c r="D42" s="32"/>
      <c r="E42" s="34">
        <v>14425621260</v>
      </c>
      <c r="F42" s="32"/>
      <c r="G42" s="34">
        <v>18694366800</v>
      </c>
      <c r="H42" s="32"/>
      <c r="I42" s="35">
        <f t="shared" si="0"/>
        <v>-4268745540</v>
      </c>
      <c r="J42" s="32"/>
      <c r="K42" s="42">
        <v>3000000</v>
      </c>
      <c r="L42" s="32"/>
      <c r="M42" s="34">
        <v>14425621260</v>
      </c>
      <c r="N42" s="32"/>
      <c r="O42" s="34">
        <v>20926974300</v>
      </c>
      <c r="P42" s="32"/>
      <c r="Q42" s="152">
        <f t="shared" si="1"/>
        <v>-6501353040</v>
      </c>
      <c r="R42" s="152"/>
    </row>
    <row r="43" spans="1:18" ht="21.75" customHeight="1" x14ac:dyDescent="0.2">
      <c r="A43" s="24" t="s">
        <v>68</v>
      </c>
      <c r="C43" s="42">
        <v>600000</v>
      </c>
      <c r="D43" s="32"/>
      <c r="E43" s="34">
        <v>6413358536</v>
      </c>
      <c r="F43" s="32"/>
      <c r="G43" s="34">
        <v>7287230880</v>
      </c>
      <c r="H43" s="32"/>
      <c r="I43" s="35">
        <f t="shared" si="0"/>
        <v>-873872344</v>
      </c>
      <c r="J43" s="32"/>
      <c r="K43" s="42">
        <v>600000</v>
      </c>
      <c r="L43" s="32"/>
      <c r="M43" s="34">
        <v>6413358536</v>
      </c>
      <c r="N43" s="32"/>
      <c r="O43" s="34">
        <v>10064741192</v>
      </c>
      <c r="P43" s="32"/>
      <c r="Q43" s="152">
        <f t="shared" si="1"/>
        <v>-3651382656</v>
      </c>
      <c r="R43" s="152"/>
    </row>
    <row r="44" spans="1:18" ht="21.75" customHeight="1" x14ac:dyDescent="0.2">
      <c r="A44" s="24" t="s">
        <v>73</v>
      </c>
      <c r="C44" s="42">
        <v>360000</v>
      </c>
      <c r="D44" s="32"/>
      <c r="E44" s="34">
        <v>3099859418</v>
      </c>
      <c r="F44" s="32"/>
      <c r="G44" s="34">
        <v>3522161592</v>
      </c>
      <c r="H44" s="32"/>
      <c r="I44" s="35">
        <f t="shared" si="0"/>
        <v>-422302174</v>
      </c>
      <c r="J44" s="32"/>
      <c r="K44" s="42">
        <v>360000</v>
      </c>
      <c r="L44" s="32"/>
      <c r="M44" s="34">
        <v>3099859418</v>
      </c>
      <c r="N44" s="32"/>
      <c r="O44" s="34">
        <v>4543802784</v>
      </c>
      <c r="P44" s="32"/>
      <c r="Q44" s="152">
        <f t="shared" si="1"/>
        <v>-1443943366</v>
      </c>
      <c r="R44" s="152"/>
    </row>
    <row r="45" spans="1:18" ht="21.75" customHeight="1" x14ac:dyDescent="0.2">
      <c r="A45" s="24" t="s">
        <v>52</v>
      </c>
      <c r="C45" s="42">
        <v>220000</v>
      </c>
      <c r="D45" s="32"/>
      <c r="E45" s="34">
        <v>6748813270</v>
      </c>
      <c r="F45" s="32"/>
      <c r="G45" s="34">
        <v>7668857922</v>
      </c>
      <c r="H45" s="32"/>
      <c r="I45" s="35">
        <f t="shared" si="0"/>
        <v>-920044652</v>
      </c>
      <c r="J45" s="32"/>
      <c r="K45" s="42">
        <v>220000</v>
      </c>
      <c r="L45" s="32"/>
      <c r="M45" s="34">
        <v>6748813270</v>
      </c>
      <c r="N45" s="32"/>
      <c r="O45" s="34">
        <v>9705787505</v>
      </c>
      <c r="P45" s="32"/>
      <c r="Q45" s="152">
        <f t="shared" si="1"/>
        <v>-2956974235</v>
      </c>
      <c r="R45" s="152"/>
    </row>
    <row r="46" spans="1:18" ht="21.75" customHeight="1" x14ac:dyDescent="0.2">
      <c r="A46" s="24" t="s">
        <v>20</v>
      </c>
      <c r="C46" s="42">
        <v>1600000</v>
      </c>
      <c r="D46" s="32"/>
      <c r="E46" s="34">
        <v>19231780232</v>
      </c>
      <c r="F46" s="32"/>
      <c r="G46" s="34">
        <v>22623756000</v>
      </c>
      <c r="H46" s="32"/>
      <c r="I46" s="35">
        <f t="shared" si="0"/>
        <v>-3391975768</v>
      </c>
      <c r="J46" s="32"/>
      <c r="K46" s="42">
        <v>1600000</v>
      </c>
      <c r="L46" s="32"/>
      <c r="M46" s="34">
        <v>19231780232</v>
      </c>
      <c r="N46" s="32"/>
      <c r="O46" s="34">
        <v>27799436334</v>
      </c>
      <c r="P46" s="32"/>
      <c r="Q46" s="152">
        <f t="shared" si="1"/>
        <v>-8567656102</v>
      </c>
      <c r="R46" s="152"/>
    </row>
    <row r="47" spans="1:18" ht="21.75" customHeight="1" x14ac:dyDescent="0.2">
      <c r="A47" s="24" t="s">
        <v>55</v>
      </c>
      <c r="C47" s="42">
        <v>3750000</v>
      </c>
      <c r="D47" s="32"/>
      <c r="E47" s="34">
        <v>11657634481</v>
      </c>
      <c r="F47" s="32"/>
      <c r="G47" s="34">
        <v>13243083487</v>
      </c>
      <c r="H47" s="32"/>
      <c r="I47" s="35">
        <f t="shared" si="0"/>
        <v>-1585449006</v>
      </c>
      <c r="J47" s="32"/>
      <c r="K47" s="42">
        <v>3750000</v>
      </c>
      <c r="L47" s="32"/>
      <c r="M47" s="34">
        <v>11657634481</v>
      </c>
      <c r="N47" s="32"/>
      <c r="O47" s="34">
        <v>15870118312</v>
      </c>
      <c r="P47" s="32"/>
      <c r="Q47" s="152">
        <f t="shared" si="1"/>
        <v>-4212483831</v>
      </c>
      <c r="R47" s="152"/>
    </row>
    <row r="48" spans="1:18" ht="21.75" customHeight="1" x14ac:dyDescent="0.2">
      <c r="A48" s="24" t="s">
        <v>40</v>
      </c>
      <c r="C48" s="42">
        <v>650000</v>
      </c>
      <c r="D48" s="32"/>
      <c r="E48" s="34">
        <v>23055681208</v>
      </c>
      <c r="F48" s="32"/>
      <c r="G48" s="34">
        <v>26198904810</v>
      </c>
      <c r="H48" s="32"/>
      <c r="I48" s="35">
        <f t="shared" si="0"/>
        <v>-3143223602</v>
      </c>
      <c r="J48" s="32"/>
      <c r="K48" s="42">
        <v>650000</v>
      </c>
      <c r="L48" s="32"/>
      <c r="M48" s="34">
        <v>23055681208</v>
      </c>
      <c r="N48" s="32"/>
      <c r="O48" s="34">
        <v>31249062975</v>
      </c>
      <c r="P48" s="32"/>
      <c r="Q48" s="152">
        <f t="shared" si="1"/>
        <v>-8193381767</v>
      </c>
      <c r="R48" s="152"/>
    </row>
    <row r="49" spans="1:18" ht="21.75" customHeight="1" x14ac:dyDescent="0.2">
      <c r="A49" s="24" t="s">
        <v>25</v>
      </c>
      <c r="C49" s="42">
        <v>1891700</v>
      </c>
      <c r="D49" s="32"/>
      <c r="E49" s="34">
        <v>2626500214</v>
      </c>
      <c r="F49" s="32"/>
      <c r="G49" s="34">
        <v>3087791926</v>
      </c>
      <c r="H49" s="32"/>
      <c r="I49" s="35">
        <f t="shared" si="0"/>
        <v>-461291712</v>
      </c>
      <c r="J49" s="32"/>
      <c r="K49" s="42">
        <v>1891700</v>
      </c>
      <c r="L49" s="32"/>
      <c r="M49" s="34">
        <v>2626500214</v>
      </c>
      <c r="N49" s="32"/>
      <c r="O49" s="34">
        <v>5895899356</v>
      </c>
      <c r="P49" s="32"/>
      <c r="Q49" s="152">
        <f t="shared" si="1"/>
        <v>-3269399142</v>
      </c>
      <c r="R49" s="152"/>
    </row>
    <row r="50" spans="1:18" ht="21.75" customHeight="1" x14ac:dyDescent="0.2">
      <c r="A50" s="24" t="s">
        <v>57</v>
      </c>
      <c r="C50" s="42">
        <v>12476724</v>
      </c>
      <c r="D50" s="32"/>
      <c r="E50" s="34">
        <v>19355328068</v>
      </c>
      <c r="F50" s="32"/>
      <c r="G50" s="34">
        <v>32238246316</v>
      </c>
      <c r="H50" s="32"/>
      <c r="I50" s="35">
        <f t="shared" si="0"/>
        <v>-12882918248</v>
      </c>
      <c r="J50" s="32"/>
      <c r="K50" s="42">
        <v>12476724</v>
      </c>
      <c r="L50" s="32"/>
      <c r="M50" s="34">
        <v>19355328068</v>
      </c>
      <c r="N50" s="32"/>
      <c r="O50" s="34">
        <v>38590629596</v>
      </c>
      <c r="P50" s="32"/>
      <c r="Q50" s="152">
        <f t="shared" si="1"/>
        <v>-19235301528</v>
      </c>
      <c r="R50" s="152"/>
    </row>
    <row r="51" spans="1:18" ht="21.75" customHeight="1" x14ac:dyDescent="0.2">
      <c r="A51" s="24" t="s">
        <v>32</v>
      </c>
      <c r="C51" s="42">
        <v>250000</v>
      </c>
      <c r="D51" s="32"/>
      <c r="E51" s="34">
        <v>24822626320</v>
      </c>
      <c r="F51" s="32"/>
      <c r="G51" s="34">
        <v>26406785375</v>
      </c>
      <c r="H51" s="32"/>
      <c r="I51" s="35">
        <f t="shared" si="0"/>
        <v>-1584159055</v>
      </c>
      <c r="J51" s="32"/>
      <c r="K51" s="42">
        <v>250000</v>
      </c>
      <c r="L51" s="32"/>
      <c r="M51" s="34">
        <v>24822626320</v>
      </c>
      <c r="N51" s="32"/>
      <c r="O51" s="34">
        <v>24831556750</v>
      </c>
      <c r="P51" s="32"/>
      <c r="Q51" s="152">
        <f t="shared" si="1"/>
        <v>-8930430</v>
      </c>
      <c r="R51" s="152"/>
    </row>
    <row r="52" spans="1:18" ht="21.75" customHeight="1" x14ac:dyDescent="0.2">
      <c r="A52" s="24" t="s">
        <v>26</v>
      </c>
      <c r="C52" s="42">
        <v>60076364</v>
      </c>
      <c r="D52" s="32"/>
      <c r="E52" s="34">
        <v>51206685413</v>
      </c>
      <c r="F52" s="32"/>
      <c r="G52" s="34">
        <v>58121674363</v>
      </c>
      <c r="H52" s="32"/>
      <c r="I52" s="35">
        <f t="shared" si="0"/>
        <v>-6914988950</v>
      </c>
      <c r="J52" s="32"/>
      <c r="K52" s="42">
        <v>60076364</v>
      </c>
      <c r="L52" s="32"/>
      <c r="M52" s="34">
        <v>51206685413</v>
      </c>
      <c r="N52" s="32"/>
      <c r="O52" s="34">
        <v>49484322750</v>
      </c>
      <c r="P52" s="32"/>
      <c r="Q52" s="152">
        <f t="shared" si="1"/>
        <v>1722362663</v>
      </c>
      <c r="R52" s="152"/>
    </row>
    <row r="53" spans="1:18" ht="21.75" customHeight="1" x14ac:dyDescent="0.2">
      <c r="A53" s="24" t="s">
        <v>44</v>
      </c>
      <c r="C53" s="42">
        <v>600000</v>
      </c>
      <c r="D53" s="32"/>
      <c r="E53" s="34">
        <v>8870536582</v>
      </c>
      <c r="F53" s="32"/>
      <c r="G53" s="34">
        <v>10079478660</v>
      </c>
      <c r="H53" s="32"/>
      <c r="I53" s="35">
        <f t="shared" si="0"/>
        <v>-1208942078</v>
      </c>
      <c r="J53" s="32"/>
      <c r="K53" s="42">
        <v>600000</v>
      </c>
      <c r="L53" s="32"/>
      <c r="M53" s="34">
        <v>8870536582</v>
      </c>
      <c r="N53" s="32"/>
      <c r="O53" s="34">
        <v>12633581640</v>
      </c>
      <c r="P53" s="32"/>
      <c r="Q53" s="152">
        <f t="shared" si="1"/>
        <v>-3763045058</v>
      </c>
      <c r="R53" s="152"/>
    </row>
    <row r="54" spans="1:18" ht="21.75" customHeight="1" x14ac:dyDescent="0.2">
      <c r="A54" s="24" t="s">
        <v>23</v>
      </c>
      <c r="C54" s="42">
        <v>16483818</v>
      </c>
      <c r="D54" s="32"/>
      <c r="E54" s="34">
        <v>29149064158</v>
      </c>
      <c r="F54" s="32"/>
      <c r="G54" s="34">
        <v>33105349727</v>
      </c>
      <c r="H54" s="32"/>
      <c r="I54" s="35">
        <f t="shared" si="0"/>
        <v>-3956285569</v>
      </c>
      <c r="J54" s="32"/>
      <c r="K54" s="42">
        <v>16483818</v>
      </c>
      <c r="L54" s="32"/>
      <c r="M54" s="34">
        <v>29149064158</v>
      </c>
      <c r="N54" s="32"/>
      <c r="O54" s="34">
        <v>33979291819</v>
      </c>
      <c r="P54" s="32"/>
      <c r="Q54" s="152">
        <f t="shared" si="1"/>
        <v>-4830227661</v>
      </c>
      <c r="R54" s="152"/>
    </row>
    <row r="55" spans="1:18" ht="21.75" customHeight="1" x14ac:dyDescent="0.2">
      <c r="A55" s="24" t="s">
        <v>34</v>
      </c>
      <c r="C55" s="42">
        <v>3882353</v>
      </c>
      <c r="D55" s="32"/>
      <c r="E55" s="34">
        <v>18985113871</v>
      </c>
      <c r="F55" s="32"/>
      <c r="G55" s="34">
        <v>23726576911</v>
      </c>
      <c r="H55" s="32"/>
      <c r="I55" s="35">
        <f t="shared" si="0"/>
        <v>-4741463040</v>
      </c>
      <c r="J55" s="32"/>
      <c r="K55" s="42">
        <v>3882353</v>
      </c>
      <c r="L55" s="32"/>
      <c r="M55" s="34">
        <v>18985113871</v>
      </c>
      <c r="N55" s="32"/>
      <c r="O55" s="34">
        <v>24141929051</v>
      </c>
      <c r="P55" s="32"/>
      <c r="Q55" s="152">
        <f t="shared" si="1"/>
        <v>-5156815180</v>
      </c>
      <c r="R55" s="152"/>
    </row>
    <row r="56" spans="1:18" ht="21.75" customHeight="1" x14ac:dyDescent="0.2">
      <c r="A56" s="24" t="s">
        <v>53</v>
      </c>
      <c r="C56" s="42">
        <v>600000</v>
      </c>
      <c r="D56" s="32"/>
      <c r="E56" s="34">
        <v>8147528970</v>
      </c>
      <c r="F56" s="32"/>
      <c r="G56" s="34">
        <v>9257879100</v>
      </c>
      <c r="H56" s="32"/>
      <c r="I56" s="35">
        <f t="shared" si="0"/>
        <v>-1110350130</v>
      </c>
      <c r="J56" s="32"/>
      <c r="K56" s="42">
        <v>600000</v>
      </c>
      <c r="L56" s="32"/>
      <c r="M56" s="34">
        <v>8147528970</v>
      </c>
      <c r="N56" s="32"/>
      <c r="O56" s="34">
        <v>11811982075</v>
      </c>
      <c r="P56" s="32"/>
      <c r="Q56" s="152">
        <f t="shared" si="1"/>
        <v>-3664453105</v>
      </c>
      <c r="R56" s="152"/>
    </row>
    <row r="57" spans="1:18" ht="21.75" customHeight="1" x14ac:dyDescent="0.2">
      <c r="A57" s="24" t="s">
        <v>59</v>
      </c>
      <c r="C57" s="42">
        <v>3280000</v>
      </c>
      <c r="D57" s="32"/>
      <c r="E57" s="34">
        <v>36892709734</v>
      </c>
      <c r="F57" s="32"/>
      <c r="G57" s="34">
        <v>41919835328</v>
      </c>
      <c r="H57" s="32"/>
      <c r="I57" s="35">
        <f t="shared" si="0"/>
        <v>-5027125594</v>
      </c>
      <c r="J57" s="32"/>
      <c r="K57" s="42">
        <v>3280000</v>
      </c>
      <c r="L57" s="32"/>
      <c r="M57" s="34">
        <v>36892709734</v>
      </c>
      <c r="N57" s="32"/>
      <c r="O57" s="34">
        <v>32155898528</v>
      </c>
      <c r="P57" s="32"/>
      <c r="Q57" s="152">
        <f t="shared" si="1"/>
        <v>4736811206</v>
      </c>
      <c r="R57" s="152"/>
    </row>
    <row r="58" spans="1:18" ht="21.75" customHeight="1" x14ac:dyDescent="0.2">
      <c r="A58" s="24" t="s">
        <v>49</v>
      </c>
      <c r="C58" s="42">
        <v>4710000</v>
      </c>
      <c r="D58" s="32"/>
      <c r="E58" s="34">
        <v>45039403212</v>
      </c>
      <c r="F58" s="32"/>
      <c r="G58" s="34">
        <v>51175829115</v>
      </c>
      <c r="H58" s="32"/>
      <c r="I58" s="35">
        <f t="shared" si="0"/>
        <v>-6136425903</v>
      </c>
      <c r="J58" s="32"/>
      <c r="K58" s="42">
        <v>4710000</v>
      </c>
      <c r="L58" s="32"/>
      <c r="M58" s="34">
        <v>45039403212</v>
      </c>
      <c r="N58" s="32"/>
      <c r="O58" s="34">
        <v>62485921034</v>
      </c>
      <c r="P58" s="32"/>
      <c r="Q58" s="152">
        <f t="shared" si="1"/>
        <v>-17446517822</v>
      </c>
      <c r="R58" s="152"/>
    </row>
    <row r="59" spans="1:18" ht="21.75" customHeight="1" x14ac:dyDescent="0.2">
      <c r="A59" s="24" t="s">
        <v>27</v>
      </c>
      <c r="C59" s="42">
        <v>3571813</v>
      </c>
      <c r="D59" s="32"/>
      <c r="E59" s="34">
        <v>16424190591</v>
      </c>
      <c r="F59" s="32"/>
      <c r="G59" s="34">
        <v>18247845300</v>
      </c>
      <c r="H59" s="32"/>
      <c r="I59" s="35">
        <f t="shared" si="0"/>
        <v>-1823654709</v>
      </c>
      <c r="J59" s="32"/>
      <c r="K59" s="42">
        <v>3571813</v>
      </c>
      <c r="L59" s="32"/>
      <c r="M59" s="34">
        <v>16424190591</v>
      </c>
      <c r="N59" s="32"/>
      <c r="O59" s="34">
        <v>19594483430</v>
      </c>
      <c r="P59" s="32"/>
      <c r="Q59" s="152">
        <f t="shared" si="1"/>
        <v>-3170292839</v>
      </c>
      <c r="R59" s="152"/>
    </row>
    <row r="60" spans="1:18" ht="21.75" customHeight="1" x14ac:dyDescent="0.2">
      <c r="A60" s="24" t="s">
        <v>33</v>
      </c>
      <c r="C60" s="42">
        <v>10000000</v>
      </c>
      <c r="D60" s="32"/>
      <c r="E60" s="34">
        <v>13396041908</v>
      </c>
      <c r="F60" s="32"/>
      <c r="G60" s="34">
        <v>15211499100</v>
      </c>
      <c r="H60" s="32"/>
      <c r="I60" s="35">
        <f t="shared" si="0"/>
        <v>-1815457192</v>
      </c>
      <c r="J60" s="32"/>
      <c r="K60" s="42">
        <v>10000000</v>
      </c>
      <c r="L60" s="32"/>
      <c r="M60" s="34">
        <v>13396041908</v>
      </c>
      <c r="N60" s="32"/>
      <c r="O60" s="34">
        <v>18237922600</v>
      </c>
      <c r="P60" s="32"/>
      <c r="Q60" s="152">
        <f t="shared" si="1"/>
        <v>-4841880692</v>
      </c>
      <c r="R60" s="152"/>
    </row>
    <row r="61" spans="1:18" ht="21.75" customHeight="1" x14ac:dyDescent="0.2">
      <c r="A61" s="24" t="s">
        <v>31</v>
      </c>
      <c r="C61" s="42">
        <v>100000</v>
      </c>
      <c r="D61" s="32"/>
      <c r="E61" s="34">
        <v>3449229747</v>
      </c>
      <c r="F61" s="32"/>
      <c r="G61" s="34">
        <v>3919466500</v>
      </c>
      <c r="H61" s="32"/>
      <c r="I61" s="35">
        <f t="shared" si="0"/>
        <v>-470236753</v>
      </c>
      <c r="J61" s="32"/>
      <c r="K61" s="42">
        <v>100000</v>
      </c>
      <c r="L61" s="32"/>
      <c r="M61" s="34">
        <v>3449229747</v>
      </c>
      <c r="N61" s="32"/>
      <c r="O61" s="34">
        <v>4127843200</v>
      </c>
      <c r="P61" s="32"/>
      <c r="Q61" s="152">
        <f t="shared" si="1"/>
        <v>-678613453</v>
      </c>
      <c r="R61" s="152"/>
    </row>
    <row r="62" spans="1:18" ht="21.75" customHeight="1" x14ac:dyDescent="0.2">
      <c r="A62" s="24" t="s">
        <v>42</v>
      </c>
      <c r="C62" s="42">
        <v>562500</v>
      </c>
      <c r="D62" s="32"/>
      <c r="E62" s="34">
        <v>4082211183</v>
      </c>
      <c r="F62" s="32"/>
      <c r="G62" s="34">
        <v>4638242081</v>
      </c>
      <c r="H62" s="32"/>
      <c r="I62" s="35">
        <f t="shared" si="0"/>
        <v>-556030898</v>
      </c>
      <c r="J62" s="32"/>
      <c r="K62" s="42">
        <v>562500</v>
      </c>
      <c r="L62" s="32"/>
      <c r="M62" s="34">
        <v>4082211183</v>
      </c>
      <c r="N62" s="32"/>
      <c r="O62" s="34">
        <v>5575937231</v>
      </c>
      <c r="P62" s="32"/>
      <c r="Q62" s="152">
        <f t="shared" si="1"/>
        <v>-1493726048</v>
      </c>
      <c r="R62" s="152"/>
    </row>
    <row r="63" spans="1:18" ht="21.75" customHeight="1" x14ac:dyDescent="0.2">
      <c r="A63" s="24" t="s">
        <v>48</v>
      </c>
      <c r="C63" s="42">
        <v>4580</v>
      </c>
      <c r="D63" s="32"/>
      <c r="E63" s="34">
        <v>136778723</v>
      </c>
      <c r="F63" s="32"/>
      <c r="G63" s="34">
        <v>155425203</v>
      </c>
      <c r="H63" s="32"/>
      <c r="I63" s="35">
        <f t="shared" si="0"/>
        <v>-18646480</v>
      </c>
      <c r="J63" s="32"/>
      <c r="K63" s="42">
        <v>4580</v>
      </c>
      <c r="L63" s="32"/>
      <c r="M63" s="34">
        <v>136778723</v>
      </c>
      <c r="N63" s="32"/>
      <c r="O63" s="34">
        <v>143154796</v>
      </c>
      <c r="P63" s="32"/>
      <c r="Q63" s="152">
        <f t="shared" si="1"/>
        <v>-6376073</v>
      </c>
      <c r="R63" s="152"/>
    </row>
    <row r="64" spans="1:18" ht="21.75" customHeight="1" x14ac:dyDescent="0.2">
      <c r="A64" s="24" t="s">
        <v>66</v>
      </c>
      <c r="C64" s="42">
        <v>3000000</v>
      </c>
      <c r="D64" s="32"/>
      <c r="E64" s="34">
        <v>21433032000</v>
      </c>
      <c r="F64" s="32"/>
      <c r="G64" s="34">
        <v>23814480000</v>
      </c>
      <c r="H64" s="32"/>
      <c r="I64" s="35">
        <f t="shared" si="0"/>
        <v>-2381448000</v>
      </c>
      <c r="J64" s="32"/>
      <c r="K64" s="42">
        <v>3000000</v>
      </c>
      <c r="L64" s="32"/>
      <c r="M64" s="34">
        <v>21433032000</v>
      </c>
      <c r="N64" s="32"/>
      <c r="O64" s="34">
        <v>26255464200</v>
      </c>
      <c r="P64" s="32"/>
      <c r="Q64" s="152">
        <f t="shared" si="1"/>
        <v>-4822432200</v>
      </c>
      <c r="R64" s="152"/>
    </row>
    <row r="65" spans="1:18" ht="21.75" customHeight="1" x14ac:dyDescent="0.2">
      <c r="A65" s="24" t="s">
        <v>63</v>
      </c>
      <c r="C65" s="42">
        <v>1256500</v>
      </c>
      <c r="D65" s="32"/>
      <c r="E65" s="34">
        <v>6759831139</v>
      </c>
      <c r="F65" s="32"/>
      <c r="G65" s="34">
        <v>7680209490</v>
      </c>
      <c r="H65" s="32"/>
      <c r="I65" s="35">
        <f t="shared" si="0"/>
        <v>-920378351</v>
      </c>
      <c r="J65" s="32"/>
      <c r="K65" s="42">
        <v>1256500</v>
      </c>
      <c r="L65" s="32"/>
      <c r="M65" s="34">
        <v>6759831139</v>
      </c>
      <c r="N65" s="32"/>
      <c r="O65" s="34">
        <v>7911683326</v>
      </c>
      <c r="P65" s="32"/>
      <c r="Q65" s="152">
        <f t="shared" si="1"/>
        <v>-1151852187</v>
      </c>
      <c r="R65" s="152"/>
    </row>
    <row r="66" spans="1:18" ht="21.75" customHeight="1" x14ac:dyDescent="0.2">
      <c r="A66" s="26" t="s">
        <v>18</v>
      </c>
      <c r="C66" s="33">
        <v>2700000</v>
      </c>
      <c r="D66" s="32"/>
      <c r="E66" s="37">
        <v>17071945813</v>
      </c>
      <c r="F66" s="32"/>
      <c r="G66" s="37">
        <v>19396893960</v>
      </c>
      <c r="H66" s="32"/>
      <c r="I66" s="35">
        <f t="shared" si="0"/>
        <v>-2324948147</v>
      </c>
      <c r="J66" s="32"/>
      <c r="K66" s="33">
        <v>2700000</v>
      </c>
      <c r="L66" s="32"/>
      <c r="M66" s="37">
        <v>17071945813</v>
      </c>
      <c r="N66" s="32"/>
      <c r="O66" s="37">
        <v>19700528580</v>
      </c>
      <c r="P66" s="32"/>
      <c r="Q66" s="152">
        <f t="shared" si="1"/>
        <v>-2628582767</v>
      </c>
      <c r="R66" s="152"/>
    </row>
    <row r="67" spans="1:18" s="28" customFormat="1" ht="21.75" customHeight="1" x14ac:dyDescent="0.2">
      <c r="A67" s="13"/>
      <c r="C67" s="43"/>
      <c r="D67" s="38"/>
      <c r="E67" s="39">
        <f>SUM(E8:E66)</f>
        <v>736151219622</v>
      </c>
      <c r="F67" s="38"/>
      <c r="G67" s="39">
        <f>SUM(G8:G66)</f>
        <v>856074018474</v>
      </c>
      <c r="H67" s="38"/>
      <c r="I67" s="44">
        <f>SUM(I8:I66)</f>
        <v>-119922798852</v>
      </c>
      <c r="J67" s="38"/>
      <c r="K67" s="43"/>
      <c r="L67" s="38"/>
      <c r="M67" s="39">
        <f>SUM(M8:M66)</f>
        <v>736151219622</v>
      </c>
      <c r="N67" s="38"/>
      <c r="O67" s="39">
        <f>SUM(O8:O66)</f>
        <v>956698213989</v>
      </c>
      <c r="P67" s="38"/>
      <c r="Q67" s="153">
        <f>SUM(Q8:R66)</f>
        <v>-220546994367</v>
      </c>
      <c r="R67" s="153"/>
    </row>
    <row r="68" spans="1:18" ht="13.5" thickTop="1" x14ac:dyDescent="0.2"/>
    <row r="69" spans="1:18" x14ac:dyDescent="0.2">
      <c r="A69" s="110"/>
      <c r="B69" s="110"/>
      <c r="C69" s="109"/>
      <c r="D69" s="110"/>
      <c r="E69" s="110"/>
      <c r="F69" s="110"/>
      <c r="G69" s="110"/>
      <c r="H69" s="110"/>
      <c r="I69" s="110"/>
      <c r="J69" s="110"/>
      <c r="K69" s="109"/>
      <c r="L69" s="110"/>
      <c r="M69" s="110"/>
      <c r="N69" s="110"/>
      <c r="O69" s="110"/>
      <c r="P69" s="110"/>
      <c r="Q69" s="111"/>
    </row>
    <row r="70" spans="1:18" x14ac:dyDescent="0.2">
      <c r="A70" s="110"/>
      <c r="B70" s="110"/>
      <c r="C70" s="109"/>
      <c r="D70" s="110"/>
      <c r="E70" s="110"/>
      <c r="F70" s="110"/>
      <c r="G70" s="110"/>
      <c r="H70" s="110"/>
      <c r="I70" s="110"/>
      <c r="J70" s="110"/>
      <c r="K70" s="109"/>
      <c r="L70" s="110"/>
      <c r="M70" s="110"/>
      <c r="N70" s="110"/>
      <c r="O70" s="111"/>
      <c r="P70" s="110"/>
      <c r="Q70" s="111"/>
    </row>
    <row r="71" spans="1:18" x14ac:dyDescent="0.2">
      <c r="A71" s="110"/>
      <c r="B71" s="110"/>
      <c r="C71" s="109"/>
      <c r="D71" s="110"/>
      <c r="E71" s="110"/>
      <c r="F71" s="110"/>
      <c r="G71" s="110"/>
      <c r="H71" s="110"/>
      <c r="I71" s="110"/>
      <c r="J71" s="110"/>
      <c r="K71" s="109"/>
      <c r="L71" s="110"/>
      <c r="M71" s="111"/>
      <c r="N71" s="110"/>
      <c r="O71" s="110"/>
      <c r="P71" s="110"/>
      <c r="Q71" s="110"/>
    </row>
    <row r="72" spans="1:18" x14ac:dyDescent="0.2">
      <c r="A72" s="110"/>
      <c r="B72" s="110"/>
      <c r="C72" s="109"/>
      <c r="D72" s="110"/>
      <c r="E72" s="110"/>
      <c r="F72" s="110"/>
      <c r="G72" s="110"/>
      <c r="H72" s="110"/>
      <c r="I72" s="46">
        <v>115930094111</v>
      </c>
      <c r="J72" s="110"/>
      <c r="K72" s="109"/>
      <c r="L72" s="110"/>
      <c r="M72" s="111"/>
      <c r="N72" s="110"/>
      <c r="O72" s="110"/>
      <c r="P72" s="110"/>
      <c r="Q72" s="46">
        <v>206337877706</v>
      </c>
    </row>
    <row r="73" spans="1:18" x14ac:dyDescent="0.2">
      <c r="A73" s="110"/>
      <c r="B73" s="110"/>
      <c r="C73" s="109"/>
      <c r="D73" s="110"/>
      <c r="E73" s="110"/>
      <c r="F73" s="110"/>
      <c r="G73" s="110"/>
      <c r="H73" s="110"/>
      <c r="I73" s="46">
        <v>3992704741</v>
      </c>
      <c r="J73" s="110"/>
      <c r="K73" s="109"/>
      <c r="L73" s="110"/>
      <c r="M73" s="111"/>
      <c r="N73" s="110"/>
      <c r="O73" s="111"/>
      <c r="P73" s="110"/>
      <c r="Q73" s="46">
        <v>14209116661</v>
      </c>
    </row>
    <row r="74" spans="1:18" x14ac:dyDescent="0.2">
      <c r="A74" s="110"/>
      <c r="B74" s="110"/>
      <c r="C74" s="109"/>
      <c r="D74" s="110"/>
      <c r="E74" s="110"/>
      <c r="F74" s="110"/>
      <c r="G74" s="110"/>
      <c r="H74" s="110"/>
      <c r="I74" s="46">
        <f>SUM(I72:I73)</f>
        <v>119922798852</v>
      </c>
      <c r="J74" s="110"/>
      <c r="K74" s="109"/>
      <c r="L74" s="110"/>
      <c r="M74" s="111"/>
      <c r="N74" s="110"/>
      <c r="O74" s="110"/>
      <c r="P74" s="110"/>
      <c r="Q74" s="46">
        <f>SUM(Q72:Q73)</f>
        <v>220546994367</v>
      </c>
    </row>
    <row r="75" spans="1:18" x14ac:dyDescent="0.2">
      <c r="A75" s="110"/>
      <c r="B75" s="110"/>
      <c r="C75" s="109"/>
      <c r="D75" s="110"/>
      <c r="E75" s="110"/>
      <c r="F75" s="110"/>
      <c r="G75" s="110"/>
      <c r="H75" s="110"/>
      <c r="I75" s="45"/>
      <c r="J75" s="110"/>
      <c r="K75" s="109"/>
      <c r="L75" s="110"/>
      <c r="M75" s="110"/>
      <c r="N75" s="110"/>
      <c r="O75" s="110"/>
      <c r="P75" s="110"/>
      <c r="Q75" s="46">
        <f>Q74+Q67</f>
        <v>0</v>
      </c>
    </row>
    <row r="76" spans="1:18" x14ac:dyDescent="0.2">
      <c r="A76" s="110"/>
      <c r="B76" s="110"/>
      <c r="C76" s="109"/>
      <c r="D76" s="110"/>
      <c r="E76" s="110"/>
      <c r="F76" s="110"/>
      <c r="G76" s="110"/>
      <c r="H76" s="110"/>
      <c r="I76" s="45"/>
      <c r="J76" s="110"/>
      <c r="K76" s="109"/>
      <c r="L76" s="110"/>
      <c r="M76" s="111"/>
      <c r="N76" s="110"/>
      <c r="O76" s="110"/>
      <c r="P76" s="110"/>
      <c r="Q76" s="45"/>
    </row>
    <row r="77" spans="1:18" x14ac:dyDescent="0.2">
      <c r="A77" s="110"/>
      <c r="B77" s="110"/>
      <c r="C77" s="109"/>
      <c r="D77" s="110"/>
      <c r="E77" s="110"/>
      <c r="F77" s="110"/>
      <c r="G77" s="110"/>
      <c r="H77" s="110"/>
      <c r="I77" s="46">
        <f>I74+I67</f>
        <v>0</v>
      </c>
      <c r="J77" s="110"/>
      <c r="K77" s="109"/>
      <c r="L77" s="110"/>
      <c r="M77" s="110"/>
      <c r="N77" s="110"/>
      <c r="O77" s="110"/>
      <c r="P77" s="110"/>
      <c r="Q77" s="45"/>
    </row>
    <row r="78" spans="1:18" x14ac:dyDescent="0.2">
      <c r="A78" s="110"/>
      <c r="B78" s="110"/>
      <c r="C78" s="109"/>
      <c r="D78" s="110"/>
      <c r="E78" s="110"/>
      <c r="F78" s="110"/>
      <c r="G78" s="110"/>
      <c r="H78" s="110"/>
      <c r="I78" s="45"/>
      <c r="J78" s="110"/>
      <c r="K78" s="109"/>
      <c r="L78" s="110"/>
      <c r="M78" s="110"/>
      <c r="N78" s="110"/>
      <c r="O78" s="110"/>
      <c r="P78" s="110"/>
      <c r="Q78" s="45"/>
    </row>
    <row r="79" spans="1:18" x14ac:dyDescent="0.2">
      <c r="A79" s="110"/>
      <c r="B79" s="110"/>
      <c r="C79" s="109"/>
      <c r="D79" s="110"/>
      <c r="E79" s="110"/>
      <c r="F79" s="110"/>
      <c r="G79" s="110"/>
      <c r="H79" s="110"/>
      <c r="I79" s="45"/>
      <c r="J79" s="110"/>
      <c r="K79" s="109"/>
      <c r="L79" s="110"/>
      <c r="M79" s="110"/>
      <c r="N79" s="110"/>
      <c r="O79" s="110"/>
      <c r="P79" s="110"/>
      <c r="Q79" s="45"/>
    </row>
    <row r="80" spans="1:18" x14ac:dyDescent="0.2">
      <c r="A80" s="110"/>
      <c r="B80" s="110"/>
      <c r="C80" s="109"/>
      <c r="D80" s="110"/>
      <c r="E80" s="110"/>
      <c r="F80" s="110"/>
      <c r="G80" s="110"/>
      <c r="H80" s="110"/>
      <c r="I80" s="110"/>
      <c r="J80" s="110"/>
      <c r="K80" s="109"/>
      <c r="L80" s="110"/>
      <c r="M80" s="110"/>
      <c r="N80" s="110"/>
      <c r="O80" s="110"/>
      <c r="P80" s="110"/>
      <c r="Q80" s="110"/>
    </row>
    <row r="81" spans="1:17" x14ac:dyDescent="0.2">
      <c r="A81" s="110"/>
      <c r="B81" s="110"/>
      <c r="C81" s="109"/>
      <c r="D81" s="110"/>
      <c r="E81" s="110"/>
      <c r="F81" s="110"/>
      <c r="G81" s="110"/>
      <c r="H81" s="110"/>
      <c r="I81" s="110"/>
      <c r="J81" s="110"/>
      <c r="K81" s="109"/>
      <c r="L81" s="110"/>
      <c r="M81" s="110"/>
      <c r="N81" s="110"/>
      <c r="O81" s="110"/>
      <c r="P81" s="110"/>
      <c r="Q81" s="110"/>
    </row>
    <row r="82" spans="1:17" x14ac:dyDescent="0.2">
      <c r="A82" s="110"/>
      <c r="B82" s="110"/>
      <c r="C82" s="109"/>
      <c r="D82" s="110"/>
      <c r="E82" s="110"/>
      <c r="F82" s="110"/>
      <c r="G82" s="110"/>
      <c r="H82" s="110"/>
      <c r="I82" s="110"/>
      <c r="J82" s="110"/>
      <c r="K82" s="109"/>
      <c r="L82" s="110"/>
      <c r="M82" s="110"/>
      <c r="N82" s="110"/>
      <c r="O82" s="110"/>
      <c r="P82" s="110"/>
      <c r="Q82" s="110"/>
    </row>
    <row r="83" spans="1:17" x14ac:dyDescent="0.2">
      <c r="A83" s="110"/>
      <c r="B83" s="110"/>
      <c r="C83" s="109"/>
      <c r="D83" s="110"/>
      <c r="E83" s="110"/>
      <c r="F83" s="110"/>
      <c r="G83" s="110"/>
      <c r="H83" s="110"/>
      <c r="I83" s="110"/>
      <c r="J83" s="110"/>
      <c r="K83" s="109"/>
      <c r="L83" s="110"/>
      <c r="M83" s="110"/>
      <c r="N83" s="110"/>
      <c r="O83" s="110"/>
      <c r="P83" s="110"/>
      <c r="Q83" s="110"/>
    </row>
    <row r="84" spans="1:17" x14ac:dyDescent="0.2">
      <c r="A84" s="110"/>
      <c r="B84" s="110"/>
      <c r="C84" s="109"/>
      <c r="D84" s="110"/>
      <c r="E84" s="110"/>
      <c r="F84" s="110"/>
      <c r="G84" s="110"/>
      <c r="H84" s="110"/>
      <c r="I84" s="110"/>
      <c r="J84" s="110"/>
      <c r="K84" s="109"/>
      <c r="L84" s="110"/>
      <c r="M84" s="110"/>
      <c r="N84" s="110"/>
      <c r="O84" s="110"/>
      <c r="P84" s="110"/>
      <c r="Q84" s="110"/>
    </row>
    <row r="85" spans="1:17" x14ac:dyDescent="0.2">
      <c r="A85" s="110"/>
      <c r="B85" s="110"/>
      <c r="C85" s="109"/>
      <c r="D85" s="110"/>
      <c r="E85" s="110"/>
      <c r="F85" s="110"/>
      <c r="G85" s="110"/>
      <c r="H85" s="110"/>
      <c r="I85" s="110"/>
      <c r="J85" s="110"/>
      <c r="K85" s="109"/>
      <c r="L85" s="110"/>
      <c r="M85" s="110"/>
      <c r="N85" s="110"/>
      <c r="O85" s="110"/>
      <c r="P85" s="110"/>
      <c r="Q85" s="110"/>
    </row>
    <row r="86" spans="1:17" x14ac:dyDescent="0.2">
      <c r="A86" s="110"/>
      <c r="B86" s="110"/>
      <c r="C86" s="109"/>
      <c r="D86" s="110"/>
      <c r="E86" s="110"/>
      <c r="F86" s="110"/>
      <c r="G86" s="110"/>
      <c r="H86" s="110"/>
      <c r="I86" s="110"/>
      <c r="J86" s="110"/>
      <c r="K86" s="109"/>
      <c r="L86" s="110"/>
      <c r="M86" s="110"/>
      <c r="N86" s="110"/>
      <c r="O86" s="110"/>
      <c r="P86" s="110"/>
      <c r="Q86" s="110"/>
    </row>
    <row r="87" spans="1:17" x14ac:dyDescent="0.2">
      <c r="A87" s="110"/>
      <c r="B87" s="110"/>
      <c r="C87" s="109"/>
      <c r="D87" s="110"/>
      <c r="E87" s="110"/>
      <c r="F87" s="110"/>
      <c r="G87" s="110"/>
      <c r="H87" s="110"/>
      <c r="I87" s="110"/>
      <c r="J87" s="110"/>
      <c r="K87" s="109"/>
      <c r="L87" s="110"/>
      <c r="M87" s="110"/>
      <c r="N87" s="110"/>
      <c r="O87" s="110"/>
      <c r="P87" s="110"/>
      <c r="Q87" s="110"/>
    </row>
    <row r="88" spans="1:17" x14ac:dyDescent="0.2">
      <c r="A88" s="110"/>
      <c r="B88" s="110"/>
      <c r="C88" s="109"/>
      <c r="D88" s="110"/>
      <c r="E88" s="110"/>
      <c r="F88" s="110"/>
      <c r="G88" s="110"/>
      <c r="H88" s="110"/>
      <c r="I88" s="110"/>
      <c r="J88" s="110"/>
      <c r="K88" s="109"/>
      <c r="L88" s="110"/>
      <c r="M88" s="110"/>
      <c r="N88" s="110"/>
      <c r="O88" s="110"/>
      <c r="P88" s="110"/>
      <c r="Q88" s="110"/>
    </row>
    <row r="89" spans="1:17" x14ac:dyDescent="0.2">
      <c r="A89" s="110"/>
      <c r="B89" s="110"/>
      <c r="C89" s="109"/>
      <c r="D89" s="110"/>
      <c r="E89" s="110"/>
      <c r="F89" s="110"/>
      <c r="G89" s="110"/>
      <c r="H89" s="110"/>
      <c r="I89" s="110"/>
      <c r="J89" s="110"/>
      <c r="K89" s="109"/>
      <c r="L89" s="110"/>
      <c r="M89" s="110"/>
      <c r="N89" s="110"/>
      <c r="O89" s="110"/>
      <c r="P89" s="110"/>
      <c r="Q89" s="110"/>
    </row>
    <row r="90" spans="1:17" x14ac:dyDescent="0.2">
      <c r="A90" s="110"/>
      <c r="B90" s="110"/>
      <c r="C90" s="109"/>
      <c r="D90" s="110"/>
      <c r="E90" s="110"/>
      <c r="F90" s="110"/>
      <c r="G90" s="110"/>
      <c r="H90" s="110"/>
      <c r="I90" s="110"/>
      <c r="J90" s="110"/>
      <c r="K90" s="109"/>
      <c r="L90" s="110"/>
      <c r="M90" s="110"/>
      <c r="N90" s="110"/>
      <c r="O90" s="110"/>
      <c r="P90" s="110"/>
      <c r="Q90" s="110"/>
    </row>
    <row r="91" spans="1:17" x14ac:dyDescent="0.2">
      <c r="A91" s="110"/>
      <c r="B91" s="110"/>
      <c r="C91" s="109"/>
      <c r="D91" s="110"/>
      <c r="E91" s="110"/>
      <c r="F91" s="110"/>
      <c r="G91" s="110"/>
      <c r="H91" s="110"/>
      <c r="I91" s="110"/>
      <c r="J91" s="110"/>
      <c r="K91" s="109"/>
      <c r="L91" s="110"/>
      <c r="M91" s="110"/>
      <c r="N91" s="110"/>
      <c r="O91" s="110"/>
      <c r="P91" s="110"/>
      <c r="Q91" s="110"/>
    </row>
    <row r="92" spans="1:17" x14ac:dyDescent="0.2">
      <c r="A92" s="110"/>
      <c r="B92" s="110"/>
      <c r="C92" s="109"/>
      <c r="D92" s="110"/>
      <c r="E92" s="110"/>
      <c r="F92" s="110"/>
      <c r="G92" s="110"/>
      <c r="H92" s="110"/>
      <c r="I92" s="110"/>
      <c r="J92" s="110"/>
      <c r="K92" s="109"/>
      <c r="L92" s="110"/>
      <c r="M92" s="110"/>
      <c r="N92" s="110"/>
      <c r="O92" s="110"/>
      <c r="P92" s="110"/>
      <c r="Q92" s="110"/>
    </row>
    <row r="93" spans="1:17" x14ac:dyDescent="0.2">
      <c r="A93" s="110"/>
      <c r="B93" s="110"/>
      <c r="C93" s="109"/>
      <c r="D93" s="110"/>
      <c r="E93" s="110"/>
      <c r="F93" s="110"/>
      <c r="G93" s="110"/>
      <c r="H93" s="110"/>
      <c r="I93" s="110"/>
      <c r="J93" s="110"/>
      <c r="K93" s="109"/>
      <c r="L93" s="110"/>
      <c r="M93" s="110"/>
      <c r="N93" s="110"/>
      <c r="O93" s="110"/>
      <c r="P93" s="110"/>
      <c r="Q93" s="110"/>
    </row>
    <row r="94" spans="1:17" x14ac:dyDescent="0.2">
      <c r="A94" s="110"/>
      <c r="B94" s="110"/>
      <c r="C94" s="109"/>
      <c r="D94" s="110"/>
      <c r="E94" s="110"/>
      <c r="F94" s="110"/>
      <c r="G94" s="110"/>
      <c r="H94" s="110"/>
      <c r="I94" s="110"/>
      <c r="J94" s="110"/>
      <c r="K94" s="109"/>
      <c r="L94" s="110"/>
      <c r="M94" s="110"/>
      <c r="N94" s="110"/>
      <c r="O94" s="110"/>
      <c r="P94" s="110"/>
      <c r="Q94" s="110"/>
    </row>
    <row r="95" spans="1:17" x14ac:dyDescent="0.2">
      <c r="A95" s="110"/>
      <c r="B95" s="110"/>
      <c r="C95" s="109"/>
      <c r="D95" s="110"/>
      <c r="E95" s="110"/>
      <c r="F95" s="110"/>
      <c r="G95" s="110"/>
      <c r="H95" s="110"/>
      <c r="I95" s="110"/>
      <c r="J95" s="110"/>
      <c r="K95" s="109"/>
      <c r="L95" s="110"/>
      <c r="M95" s="110"/>
      <c r="N95" s="110"/>
      <c r="O95" s="110"/>
      <c r="P95" s="110"/>
      <c r="Q95" s="110"/>
    </row>
    <row r="96" spans="1:17" x14ac:dyDescent="0.2">
      <c r="A96" s="110"/>
      <c r="B96" s="110"/>
      <c r="C96" s="109"/>
      <c r="D96" s="110"/>
      <c r="E96" s="110"/>
      <c r="F96" s="110"/>
      <c r="G96" s="110"/>
      <c r="H96" s="110"/>
      <c r="I96" s="110"/>
      <c r="J96" s="110"/>
      <c r="K96" s="109"/>
      <c r="L96" s="110"/>
      <c r="M96" s="110"/>
      <c r="N96" s="110"/>
      <c r="O96" s="110"/>
      <c r="P96" s="110"/>
      <c r="Q96" s="110"/>
    </row>
  </sheetData>
  <mergeCells count="68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</mergeCells>
  <pageMargins left="0.39" right="0.39" top="0.39" bottom="0.39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80"/>
  <sheetViews>
    <sheetView rightToLeft="1" zoomScaleNormal="100" workbookViewId="0">
      <selection activeCell="AB69" sqref="AB69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140625" style="87" bestFit="1" customWidth="1"/>
    <col min="7" max="7" width="1.28515625" customWidth="1"/>
    <col min="8" max="8" width="17.28515625" bestFit="1" customWidth="1"/>
    <col min="9" max="9" width="1.28515625" customWidth="1"/>
    <col min="10" max="10" width="18.7109375" bestFit="1" customWidth="1"/>
    <col min="11" max="11" width="1.28515625" customWidth="1"/>
    <col min="12" max="12" width="9.85546875" style="70" bestFit="1" customWidth="1"/>
    <col min="13" max="13" width="1.28515625" style="70" customWidth="1"/>
    <col min="14" max="14" width="12.85546875" style="70" bestFit="1" customWidth="1"/>
    <col min="15" max="15" width="1.28515625" style="70" customWidth="1"/>
    <col min="16" max="16" width="5.42578125" style="70" bestFit="1" customWidth="1"/>
    <col min="17" max="17" width="1.28515625" style="70" customWidth="1"/>
    <col min="18" max="18" width="10.28515625" style="70" bestFit="1" customWidth="1"/>
    <col min="19" max="19" width="1.28515625" customWidth="1"/>
    <col min="20" max="20" width="11" bestFit="1" customWidth="1"/>
    <col min="21" max="21" width="1.28515625" customWidth="1"/>
    <col min="22" max="22" width="16.140625" style="70" bestFit="1" customWidth="1"/>
    <col min="23" max="23" width="1.28515625" customWidth="1"/>
    <col min="24" max="24" width="17.28515625" bestFit="1" customWidth="1"/>
    <col min="25" max="25" width="1.28515625" customWidth="1"/>
    <col min="26" max="26" width="16.5703125" bestFit="1" customWidth="1"/>
    <col min="27" max="27" width="1.28515625" customWidth="1"/>
    <col min="28" max="28" width="18.28515625" style="70" bestFit="1" customWidth="1"/>
    <col min="29" max="29" width="0.28515625" customWidth="1"/>
    <col min="33" max="33" width="14.85546875" bestFit="1" customWidth="1"/>
  </cols>
  <sheetData>
    <row r="1" spans="1:33" ht="25.5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</row>
    <row r="2" spans="1:33" ht="25.5" x14ac:dyDescent="0.2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</row>
    <row r="3" spans="1:33" ht="25.5" x14ac:dyDescent="0.2">
      <c r="A3" s="122" t="s">
        <v>164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G3" s="56">
        <v>986102943914</v>
      </c>
    </row>
    <row r="4" spans="1:33" ht="24" x14ac:dyDescent="0.2">
      <c r="A4" s="1" t="s">
        <v>3</v>
      </c>
      <c r="B4" s="134" t="s">
        <v>4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</row>
    <row r="5" spans="1:33" ht="24" x14ac:dyDescent="0.2">
      <c r="A5" s="134" t="s">
        <v>5</v>
      </c>
      <c r="B5" s="134"/>
      <c r="C5" s="134" t="s">
        <v>6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</row>
    <row r="6" spans="1:33" ht="21" x14ac:dyDescent="0.2">
      <c r="F6" s="135" t="s">
        <v>7</v>
      </c>
      <c r="G6" s="135"/>
      <c r="H6" s="135"/>
      <c r="I6" s="135"/>
      <c r="J6" s="135"/>
      <c r="L6" s="135" t="s">
        <v>8</v>
      </c>
      <c r="M6" s="135"/>
      <c r="N6" s="135"/>
      <c r="O6" s="135"/>
      <c r="P6" s="135"/>
      <c r="Q6" s="135"/>
      <c r="R6" s="135"/>
      <c r="T6" s="135" t="s">
        <v>9</v>
      </c>
      <c r="U6" s="135"/>
      <c r="V6" s="135"/>
      <c r="W6" s="135"/>
      <c r="X6" s="135"/>
      <c r="Y6" s="135"/>
      <c r="Z6" s="135"/>
      <c r="AA6" s="135"/>
      <c r="AB6" s="128"/>
    </row>
    <row r="7" spans="1:33" ht="21" x14ac:dyDescent="0.2">
      <c r="E7" s="128" t="s">
        <v>12</v>
      </c>
      <c r="F7" s="128"/>
      <c r="G7" s="3"/>
      <c r="H7" s="130" t="s">
        <v>13</v>
      </c>
      <c r="I7" s="3"/>
      <c r="J7" s="130" t="s">
        <v>14</v>
      </c>
      <c r="L7" s="136" t="s">
        <v>10</v>
      </c>
      <c r="M7" s="136"/>
      <c r="N7" s="136"/>
      <c r="O7" s="71"/>
      <c r="P7" s="136" t="s">
        <v>11</v>
      </c>
      <c r="Q7" s="136"/>
      <c r="R7" s="136"/>
      <c r="T7" s="130" t="s">
        <v>12</v>
      </c>
      <c r="U7" s="3"/>
      <c r="V7" s="130" t="s">
        <v>16</v>
      </c>
      <c r="W7" s="3"/>
      <c r="X7" s="130" t="s">
        <v>13</v>
      </c>
      <c r="Y7" s="3"/>
      <c r="Z7" s="130" t="s">
        <v>14</v>
      </c>
      <c r="AA7" s="3"/>
      <c r="AB7" s="131" t="s">
        <v>17</v>
      </c>
    </row>
    <row r="8" spans="1:33" ht="21" x14ac:dyDescent="0.2">
      <c r="A8" s="128"/>
      <c r="B8" s="128"/>
      <c r="C8" s="128"/>
      <c r="E8" s="129"/>
      <c r="F8" s="129"/>
      <c r="H8" s="129"/>
      <c r="J8" s="129"/>
      <c r="L8" s="12" t="s">
        <v>12</v>
      </c>
      <c r="M8" s="71"/>
      <c r="N8" s="12" t="s">
        <v>13</v>
      </c>
      <c r="P8" s="12" t="s">
        <v>12</v>
      </c>
      <c r="Q8" s="71"/>
      <c r="R8" s="12" t="s">
        <v>15</v>
      </c>
      <c r="T8" s="129"/>
      <c r="V8" s="129"/>
      <c r="X8" s="129"/>
      <c r="Z8" s="129"/>
      <c r="AB8" s="132"/>
    </row>
    <row r="9" spans="1:33" ht="18.75" x14ac:dyDescent="0.2">
      <c r="A9" s="126" t="s">
        <v>18</v>
      </c>
      <c r="B9" s="126"/>
      <c r="C9" s="126"/>
      <c r="E9" s="137">
        <v>2700000</v>
      </c>
      <c r="F9" s="137"/>
      <c r="H9" s="6">
        <v>19638207270</v>
      </c>
      <c r="J9" s="6">
        <v>19396893960</v>
      </c>
      <c r="L9" s="84">
        <v>0</v>
      </c>
      <c r="N9" s="84">
        <v>0</v>
      </c>
      <c r="P9" s="84">
        <v>0</v>
      </c>
      <c r="R9" s="84">
        <v>0</v>
      </c>
      <c r="T9" s="84">
        <v>2700000</v>
      </c>
      <c r="V9" s="84">
        <v>6372.2</v>
      </c>
      <c r="X9" s="6">
        <v>19638207270</v>
      </c>
      <c r="Z9" s="6">
        <v>17071945813.799999</v>
      </c>
      <c r="AB9" s="163">
        <f>Z9/$AG$3</f>
        <v>1.7312539141236837E-2</v>
      </c>
    </row>
    <row r="10" spans="1:33" ht="18.75" x14ac:dyDescent="0.2">
      <c r="A10" s="124" t="s">
        <v>19</v>
      </c>
      <c r="B10" s="124"/>
      <c r="C10" s="124"/>
      <c r="E10" s="125">
        <v>40000000</v>
      </c>
      <c r="F10" s="125"/>
      <c r="H10" s="8">
        <v>14550352428</v>
      </c>
      <c r="J10" s="8">
        <v>18734057600</v>
      </c>
      <c r="L10" s="85">
        <v>0</v>
      </c>
      <c r="N10" s="85">
        <v>0</v>
      </c>
      <c r="P10" s="85">
        <v>0</v>
      </c>
      <c r="R10" s="85">
        <v>0</v>
      </c>
      <c r="T10" s="85">
        <v>40000000</v>
      </c>
      <c r="V10" s="85">
        <v>377.6</v>
      </c>
      <c r="X10" s="8">
        <v>14550352428</v>
      </c>
      <c r="Z10" s="8">
        <v>14987246080</v>
      </c>
      <c r="AB10" s="163">
        <f>Z10/$AG$3</f>
        <v>1.5198459930068993E-2</v>
      </c>
    </row>
    <row r="11" spans="1:33" ht="18.75" x14ac:dyDescent="0.2">
      <c r="A11" s="124" t="s">
        <v>20</v>
      </c>
      <c r="B11" s="124"/>
      <c r="C11" s="124"/>
      <c r="E11" s="125">
        <v>1600000</v>
      </c>
      <c r="F11" s="125"/>
      <c r="H11" s="8">
        <v>21242246582</v>
      </c>
      <c r="J11" s="8">
        <v>22623756000</v>
      </c>
      <c r="L11" s="85">
        <v>0</v>
      </c>
      <c r="N11" s="85">
        <v>0</v>
      </c>
      <c r="P11" s="85">
        <v>0</v>
      </c>
      <c r="R11" s="85">
        <v>0</v>
      </c>
      <c r="T11" s="85">
        <v>1600000</v>
      </c>
      <c r="V11" s="85">
        <v>12113.5</v>
      </c>
      <c r="X11" s="8">
        <v>21242246582</v>
      </c>
      <c r="Z11" s="8">
        <v>19231780232</v>
      </c>
      <c r="AB11" s="163">
        <f t="shared" ref="AB11:AB67" si="0">Z11/$AG$3</f>
        <v>1.9502811902848596E-2</v>
      </c>
    </row>
    <row r="12" spans="1:33" ht="18.75" x14ac:dyDescent="0.2">
      <c r="A12" s="124" t="s">
        <v>21</v>
      </c>
      <c r="B12" s="124"/>
      <c r="C12" s="124"/>
      <c r="E12" s="125">
        <v>34290521</v>
      </c>
      <c r="F12" s="125"/>
      <c r="H12" s="8">
        <v>21938889227</v>
      </c>
      <c r="J12" s="8">
        <v>16434294896.6996</v>
      </c>
      <c r="L12" s="85">
        <v>0</v>
      </c>
      <c r="N12" s="85">
        <v>0</v>
      </c>
      <c r="P12" s="85">
        <v>0</v>
      </c>
      <c r="R12" s="85">
        <v>0</v>
      </c>
      <c r="T12" s="85">
        <v>34290521</v>
      </c>
      <c r="V12" s="85">
        <v>426.04</v>
      </c>
      <c r="X12" s="8">
        <v>21938889227</v>
      </c>
      <c r="Z12" s="8">
        <v>14496204964.368299</v>
      </c>
      <c r="AB12" s="163">
        <f t="shared" si="0"/>
        <v>1.4700498618156992E-2</v>
      </c>
    </row>
    <row r="13" spans="1:33" ht="18.75" x14ac:dyDescent="0.2">
      <c r="A13" s="124" t="s">
        <v>22</v>
      </c>
      <c r="B13" s="124"/>
      <c r="C13" s="124"/>
      <c r="E13" s="125">
        <v>28438802</v>
      </c>
      <c r="F13" s="125"/>
      <c r="H13" s="8">
        <v>12692898796</v>
      </c>
      <c r="J13" s="8">
        <v>24522284982.609299</v>
      </c>
      <c r="L13" s="85">
        <v>0</v>
      </c>
      <c r="N13" s="85">
        <v>0</v>
      </c>
      <c r="P13" s="85">
        <v>0</v>
      </c>
      <c r="R13" s="85">
        <v>0</v>
      </c>
      <c r="T13" s="85">
        <v>28438802</v>
      </c>
      <c r="V13" s="85">
        <v>765.72</v>
      </c>
      <c r="X13" s="8">
        <v>12692898796</v>
      </c>
      <c r="Z13" s="8">
        <v>21607829754.756699</v>
      </c>
      <c r="AB13" s="163">
        <f t="shared" si="0"/>
        <v>2.1912346868159398E-2</v>
      </c>
    </row>
    <row r="14" spans="1:33" ht="18.75" x14ac:dyDescent="0.2">
      <c r="A14" s="124" t="s">
        <v>23</v>
      </c>
      <c r="B14" s="124"/>
      <c r="C14" s="124"/>
      <c r="E14" s="125">
        <v>16483818</v>
      </c>
      <c r="F14" s="125"/>
      <c r="H14" s="8">
        <v>13377998921</v>
      </c>
      <c r="J14" s="8">
        <v>33105349727.8046</v>
      </c>
      <c r="L14" s="85">
        <v>0</v>
      </c>
      <c r="N14" s="85">
        <v>0</v>
      </c>
      <c r="P14" s="85">
        <v>0</v>
      </c>
      <c r="R14" s="85">
        <v>0</v>
      </c>
      <c r="T14" s="85">
        <v>16483818</v>
      </c>
      <c r="V14" s="85">
        <v>1782.12</v>
      </c>
      <c r="X14" s="8">
        <v>13377998921</v>
      </c>
      <c r="Z14" s="8">
        <v>29149064158.554901</v>
      </c>
      <c r="AB14" s="163">
        <f t="shared" si="0"/>
        <v>2.9559859179466207E-2</v>
      </c>
    </row>
    <row r="15" spans="1:33" ht="18.75" x14ac:dyDescent="0.2">
      <c r="A15" s="124" t="s">
        <v>24</v>
      </c>
      <c r="B15" s="124"/>
      <c r="C15" s="124"/>
      <c r="E15" s="125">
        <v>426720</v>
      </c>
      <c r="F15" s="125"/>
      <c r="H15" s="8">
        <v>619940930</v>
      </c>
      <c r="J15" s="8">
        <v>839644744.07519996</v>
      </c>
      <c r="L15" s="85">
        <v>0</v>
      </c>
      <c r="N15" s="85">
        <v>0</v>
      </c>
      <c r="P15" s="85">
        <v>0</v>
      </c>
      <c r="R15" s="85">
        <v>0</v>
      </c>
      <c r="T15" s="85">
        <v>426720</v>
      </c>
      <c r="V15" s="85">
        <v>1746.04</v>
      </c>
      <c r="X15" s="8">
        <v>619940930</v>
      </c>
      <c r="Z15" s="8">
        <v>739310796.24057603</v>
      </c>
      <c r="AB15" s="163">
        <f t="shared" si="0"/>
        <v>7.4972983379010454E-4</v>
      </c>
    </row>
    <row r="16" spans="1:33" ht="18.75" x14ac:dyDescent="0.2">
      <c r="A16" s="124" t="s">
        <v>25</v>
      </c>
      <c r="B16" s="124"/>
      <c r="C16" s="124"/>
      <c r="E16" s="125">
        <v>1891700</v>
      </c>
      <c r="F16" s="125"/>
      <c r="H16" s="8">
        <v>6613179564</v>
      </c>
      <c r="J16" s="8">
        <v>3087791926.5549998</v>
      </c>
      <c r="L16" s="85">
        <v>0</v>
      </c>
      <c r="N16" s="85">
        <v>0</v>
      </c>
      <c r="P16" s="85">
        <v>0</v>
      </c>
      <c r="R16" s="85">
        <v>0</v>
      </c>
      <c r="T16" s="85">
        <v>1891700</v>
      </c>
      <c r="V16" s="85">
        <v>1399.25</v>
      </c>
      <c r="X16" s="8">
        <v>6613179564</v>
      </c>
      <c r="Z16" s="8">
        <v>2626500214.7307501</v>
      </c>
      <c r="AB16" s="163">
        <f t="shared" si="0"/>
        <v>2.6635152353422162E-3</v>
      </c>
    </row>
    <row r="17" spans="1:28" ht="18.75" x14ac:dyDescent="0.2">
      <c r="A17" s="124" t="s">
        <v>26</v>
      </c>
      <c r="B17" s="124"/>
      <c r="C17" s="124"/>
      <c r="E17" s="125">
        <v>60076364</v>
      </c>
      <c r="F17" s="125"/>
      <c r="H17" s="8">
        <v>35190301246</v>
      </c>
      <c r="J17" s="8">
        <v>58121674363.623001</v>
      </c>
      <c r="L17" s="85">
        <v>0</v>
      </c>
      <c r="N17" s="85">
        <v>0</v>
      </c>
      <c r="P17" s="85">
        <v>0</v>
      </c>
      <c r="R17" s="85">
        <v>0</v>
      </c>
      <c r="T17" s="85">
        <v>60076364</v>
      </c>
      <c r="V17" s="85">
        <v>859</v>
      </c>
      <c r="X17" s="8">
        <v>35190301246</v>
      </c>
      <c r="Z17" s="8">
        <v>51206685413.694504</v>
      </c>
      <c r="AB17" s="163">
        <f t="shared" si="0"/>
        <v>5.192833641733894E-2</v>
      </c>
    </row>
    <row r="18" spans="1:28" ht="18.75" x14ac:dyDescent="0.2">
      <c r="A18" s="124" t="s">
        <v>27</v>
      </c>
      <c r="B18" s="124"/>
      <c r="C18" s="124"/>
      <c r="E18" s="125">
        <v>3000000</v>
      </c>
      <c r="F18" s="125"/>
      <c r="H18" s="8">
        <v>13601253875</v>
      </c>
      <c r="J18" s="8">
        <v>18247845300</v>
      </c>
      <c r="L18" s="85">
        <v>571813</v>
      </c>
      <c r="N18" s="85">
        <v>0</v>
      </c>
      <c r="P18" s="85">
        <v>0</v>
      </c>
      <c r="R18" s="85">
        <v>0</v>
      </c>
      <c r="T18" s="85">
        <v>3571813</v>
      </c>
      <c r="V18" s="85">
        <v>4634.1000000000004</v>
      </c>
      <c r="X18" s="8">
        <v>13601253875</v>
      </c>
      <c r="Z18" s="8">
        <v>16424190591.741899</v>
      </c>
      <c r="AB18" s="163">
        <f t="shared" si="0"/>
        <v>1.6655655165729113E-2</v>
      </c>
    </row>
    <row r="19" spans="1:28" ht="18.75" x14ac:dyDescent="0.2">
      <c r="A19" s="124" t="s">
        <v>28</v>
      </c>
      <c r="B19" s="124"/>
      <c r="C19" s="124"/>
      <c r="E19" s="125">
        <v>1000000</v>
      </c>
      <c r="F19" s="125"/>
      <c r="H19" s="8">
        <v>6998594683</v>
      </c>
      <c r="J19" s="8">
        <v>6876431100</v>
      </c>
      <c r="L19" s="85">
        <v>0</v>
      </c>
      <c r="N19" s="85">
        <v>0</v>
      </c>
      <c r="P19" s="85">
        <v>0</v>
      </c>
      <c r="R19" s="85">
        <v>0</v>
      </c>
      <c r="T19" s="85">
        <v>1000000</v>
      </c>
      <c r="V19" s="85">
        <v>6237</v>
      </c>
      <c r="X19" s="8">
        <v>6998594683</v>
      </c>
      <c r="Z19" s="8">
        <v>6188787990</v>
      </c>
      <c r="AB19" s="163">
        <f t="shared" si="0"/>
        <v>6.2760059973411223E-3</v>
      </c>
    </row>
    <row r="20" spans="1:28" ht="18.75" x14ac:dyDescent="0.2">
      <c r="A20" s="124" t="s">
        <v>29</v>
      </c>
      <c r="B20" s="124"/>
      <c r="C20" s="124"/>
      <c r="E20" s="125">
        <v>4000000</v>
      </c>
      <c r="F20" s="125"/>
      <c r="H20" s="8">
        <v>14046504299</v>
      </c>
      <c r="J20" s="8">
        <v>10891155520</v>
      </c>
      <c r="L20" s="85">
        <v>0</v>
      </c>
      <c r="N20" s="85">
        <v>0</v>
      </c>
      <c r="P20" s="85">
        <v>0</v>
      </c>
      <c r="R20" s="85">
        <v>0</v>
      </c>
      <c r="T20" s="85">
        <v>4000000</v>
      </c>
      <c r="V20" s="85">
        <v>2059</v>
      </c>
      <c r="X20" s="8">
        <v>14046504299</v>
      </c>
      <c r="Z20" s="8">
        <v>8172335720</v>
      </c>
      <c r="AB20" s="163">
        <f t="shared" si="0"/>
        <v>8.2875076790286158E-3</v>
      </c>
    </row>
    <row r="21" spans="1:28" ht="18.75" x14ac:dyDescent="0.2">
      <c r="A21" s="124" t="s">
        <v>30</v>
      </c>
      <c r="B21" s="124"/>
      <c r="C21" s="124"/>
      <c r="E21" s="125">
        <v>100000</v>
      </c>
      <c r="F21" s="125"/>
      <c r="H21" s="8">
        <v>3709856793</v>
      </c>
      <c r="J21" s="8">
        <v>6024071170</v>
      </c>
      <c r="L21" s="85">
        <v>0</v>
      </c>
      <c r="N21" s="85">
        <v>0</v>
      </c>
      <c r="P21" s="85">
        <v>0</v>
      </c>
      <c r="R21" s="85">
        <v>0</v>
      </c>
      <c r="T21" s="85">
        <v>100000</v>
      </c>
      <c r="V21" s="85">
        <v>39461.5</v>
      </c>
      <c r="X21" s="8">
        <v>3709856793</v>
      </c>
      <c r="Z21" s="8">
        <v>3915646260.5</v>
      </c>
      <c r="AB21" s="163">
        <f t="shared" si="0"/>
        <v>3.9708290951431247E-3</v>
      </c>
    </row>
    <row r="22" spans="1:28" ht="18.75" x14ac:dyDescent="0.2">
      <c r="A22" s="124" t="s">
        <v>31</v>
      </c>
      <c r="B22" s="124"/>
      <c r="C22" s="124"/>
      <c r="E22" s="125">
        <v>100000</v>
      </c>
      <c r="F22" s="125"/>
      <c r="H22" s="8">
        <v>2651405291</v>
      </c>
      <c r="J22" s="8">
        <v>3919466500</v>
      </c>
      <c r="L22" s="85">
        <v>0</v>
      </c>
      <c r="N22" s="85">
        <v>0</v>
      </c>
      <c r="P22" s="85">
        <v>0</v>
      </c>
      <c r="R22" s="85">
        <v>0</v>
      </c>
      <c r="T22" s="85">
        <v>100000</v>
      </c>
      <c r="V22" s="85">
        <v>34761</v>
      </c>
      <c r="X22" s="8">
        <v>2651405291</v>
      </c>
      <c r="Z22" s="8">
        <v>3449229747</v>
      </c>
      <c r="AB22" s="163">
        <f t="shared" si="0"/>
        <v>3.4978394175657324E-3</v>
      </c>
    </row>
    <row r="23" spans="1:28" ht="18.75" x14ac:dyDescent="0.2">
      <c r="A23" s="124" t="s">
        <v>32</v>
      </c>
      <c r="B23" s="124"/>
      <c r="C23" s="124"/>
      <c r="E23" s="125">
        <v>250000</v>
      </c>
      <c r="F23" s="125"/>
      <c r="H23" s="8">
        <v>11623044150</v>
      </c>
      <c r="J23" s="8">
        <v>26406785375</v>
      </c>
      <c r="L23" s="85">
        <v>0</v>
      </c>
      <c r="N23" s="85">
        <v>0</v>
      </c>
      <c r="P23" s="85">
        <v>0</v>
      </c>
      <c r="R23" s="85">
        <v>0</v>
      </c>
      <c r="T23" s="85">
        <v>250000</v>
      </c>
      <c r="V23" s="85">
        <v>100064</v>
      </c>
      <c r="X23" s="8">
        <v>11623044150</v>
      </c>
      <c r="Z23" s="8">
        <v>24822626320</v>
      </c>
      <c r="AB23" s="163">
        <f t="shared" si="0"/>
        <v>2.517244925917677E-2</v>
      </c>
    </row>
    <row r="24" spans="1:28" ht="18.75" x14ac:dyDescent="0.2">
      <c r="A24" s="124" t="s">
        <v>33</v>
      </c>
      <c r="B24" s="124"/>
      <c r="C24" s="124"/>
      <c r="E24" s="125">
        <v>10000000</v>
      </c>
      <c r="F24" s="125"/>
      <c r="H24" s="8">
        <v>11114090286</v>
      </c>
      <c r="J24" s="8">
        <v>15211499088</v>
      </c>
      <c r="L24" s="85">
        <v>0</v>
      </c>
      <c r="N24" s="85">
        <v>0</v>
      </c>
      <c r="P24" s="85">
        <v>0</v>
      </c>
      <c r="R24" s="85">
        <v>0</v>
      </c>
      <c r="T24" s="85">
        <v>10000000</v>
      </c>
      <c r="V24" s="85">
        <v>1350.04</v>
      </c>
      <c r="X24" s="8">
        <v>11114090286</v>
      </c>
      <c r="Z24" s="8">
        <v>13396041885</v>
      </c>
      <c r="AB24" s="163">
        <f t="shared" si="0"/>
        <v>1.3584831043936419E-2</v>
      </c>
    </row>
    <row r="25" spans="1:28" ht="18.75" x14ac:dyDescent="0.2">
      <c r="A25" s="124" t="s">
        <v>34</v>
      </c>
      <c r="B25" s="124"/>
      <c r="C25" s="124"/>
      <c r="E25" s="125">
        <v>3882353</v>
      </c>
      <c r="F25" s="125"/>
      <c r="H25" s="8">
        <v>7766905844</v>
      </c>
      <c r="J25" s="8">
        <v>23726576911.258301</v>
      </c>
      <c r="L25" s="85">
        <v>0</v>
      </c>
      <c r="N25" s="85">
        <v>0</v>
      </c>
      <c r="P25" s="85">
        <v>0</v>
      </c>
      <c r="R25" s="85">
        <v>0</v>
      </c>
      <c r="T25" s="85">
        <v>3882353</v>
      </c>
      <c r="V25" s="85">
        <v>4928.2</v>
      </c>
      <c r="X25" s="8">
        <v>7766905844</v>
      </c>
      <c r="Z25" s="8">
        <v>18985113871.4179</v>
      </c>
      <c r="AB25" s="163">
        <f t="shared" si="0"/>
        <v>1.9252669296435678E-2</v>
      </c>
    </row>
    <row r="26" spans="1:28" ht="18.75" x14ac:dyDescent="0.2">
      <c r="A26" s="124" t="s">
        <v>35</v>
      </c>
      <c r="B26" s="124"/>
      <c r="C26" s="124"/>
      <c r="E26" s="125">
        <v>900000</v>
      </c>
      <c r="F26" s="125"/>
      <c r="H26" s="8">
        <v>2934412033</v>
      </c>
      <c r="J26" s="8">
        <v>4341082023</v>
      </c>
      <c r="L26" s="85">
        <v>0</v>
      </c>
      <c r="N26" s="85">
        <v>0</v>
      </c>
      <c r="P26" s="85">
        <v>0</v>
      </c>
      <c r="R26" s="85">
        <v>0</v>
      </c>
      <c r="T26" s="85">
        <v>900000</v>
      </c>
      <c r="V26" s="85">
        <v>3618.68</v>
      </c>
      <c r="X26" s="8">
        <v>2934412033</v>
      </c>
      <c r="Z26" s="8">
        <v>3231636843.2399998</v>
      </c>
      <c r="AB26" s="163">
        <f t="shared" si="0"/>
        <v>3.2771799974687403E-3</v>
      </c>
    </row>
    <row r="27" spans="1:28" ht="18.75" x14ac:dyDescent="0.2">
      <c r="A27" s="124" t="s">
        <v>36</v>
      </c>
      <c r="B27" s="124"/>
      <c r="C27" s="124"/>
      <c r="E27" s="125">
        <v>800000</v>
      </c>
      <c r="F27" s="125"/>
      <c r="H27" s="8">
        <v>19082701183</v>
      </c>
      <c r="J27" s="8">
        <v>15026936880</v>
      </c>
      <c r="L27" s="85">
        <v>0</v>
      </c>
      <c r="N27" s="85">
        <v>0</v>
      </c>
      <c r="P27" s="85">
        <v>0</v>
      </c>
      <c r="R27" s="85">
        <v>0</v>
      </c>
      <c r="T27" s="85">
        <v>800000</v>
      </c>
      <c r="V27" s="85">
        <v>16659.400000000001</v>
      </c>
      <c r="X27" s="8">
        <v>19082701183</v>
      </c>
      <c r="Z27" s="8">
        <v>13224498270.4</v>
      </c>
      <c r="AB27" s="163">
        <f t="shared" si="0"/>
        <v>1.3410869881302509E-2</v>
      </c>
    </row>
    <row r="28" spans="1:28" ht="18.75" x14ac:dyDescent="0.2">
      <c r="A28" s="124" t="s">
        <v>37</v>
      </c>
      <c r="B28" s="124"/>
      <c r="C28" s="124"/>
      <c r="E28" s="125">
        <v>670438</v>
      </c>
      <c r="F28" s="125"/>
      <c r="H28" s="8">
        <v>4197397467</v>
      </c>
      <c r="J28" s="8">
        <v>3532506780.7206001</v>
      </c>
      <c r="L28" s="85">
        <v>0</v>
      </c>
      <c r="N28" s="85">
        <v>0</v>
      </c>
      <c r="P28" s="85">
        <v>0</v>
      </c>
      <c r="R28" s="85">
        <v>0</v>
      </c>
      <c r="T28" s="85">
        <v>670438</v>
      </c>
      <c r="V28" s="85">
        <v>4673.8</v>
      </c>
      <c r="X28" s="8">
        <v>4197397467</v>
      </c>
      <c r="Z28" s="8">
        <v>3109271222.5483899</v>
      </c>
      <c r="AB28" s="163">
        <f t="shared" si="0"/>
        <v>3.1530898895881965E-3</v>
      </c>
    </row>
    <row r="29" spans="1:28" ht="18.75" x14ac:dyDescent="0.2">
      <c r="A29" s="124" t="s">
        <v>38</v>
      </c>
      <c r="B29" s="124"/>
      <c r="C29" s="124"/>
      <c r="E29" s="125">
        <v>617383</v>
      </c>
      <c r="F29" s="125"/>
      <c r="H29" s="8">
        <v>1854876906</v>
      </c>
      <c r="J29" s="8">
        <v>612610629.40999997</v>
      </c>
      <c r="L29" s="85">
        <v>0</v>
      </c>
      <c r="N29" s="85">
        <v>0</v>
      </c>
      <c r="P29" s="85">
        <v>0</v>
      </c>
      <c r="R29" s="85">
        <v>0</v>
      </c>
      <c r="T29" s="85">
        <v>617383</v>
      </c>
      <c r="V29" s="85">
        <v>1000</v>
      </c>
      <c r="X29" s="8">
        <v>1854876906</v>
      </c>
      <c r="Z29" s="8">
        <v>612610629.40999997</v>
      </c>
      <c r="AB29" s="163">
        <f t="shared" si="0"/>
        <v>6.2124409341934481E-4</v>
      </c>
    </row>
    <row r="30" spans="1:28" ht="18.75" x14ac:dyDescent="0.2">
      <c r="A30" s="124" t="s">
        <v>39</v>
      </c>
      <c r="B30" s="124"/>
      <c r="C30" s="124"/>
      <c r="E30" s="125">
        <v>2400000</v>
      </c>
      <c r="F30" s="125"/>
      <c r="H30" s="8">
        <v>30892800000</v>
      </c>
      <c r="J30" s="8">
        <v>34650068400</v>
      </c>
      <c r="L30" s="85">
        <v>0</v>
      </c>
      <c r="N30" s="85">
        <v>0</v>
      </c>
      <c r="P30" s="85">
        <v>0</v>
      </c>
      <c r="R30" s="85">
        <v>0</v>
      </c>
      <c r="T30" s="85">
        <v>2400000</v>
      </c>
      <c r="V30" s="85">
        <v>12805</v>
      </c>
      <c r="X30" s="8">
        <v>30892800000</v>
      </c>
      <c r="Z30" s="8">
        <v>30494441640</v>
      </c>
      <c r="AB30" s="163">
        <f t="shared" si="0"/>
        <v>3.0924196939279679E-2</v>
      </c>
    </row>
    <row r="31" spans="1:28" ht="18.75" x14ac:dyDescent="0.2">
      <c r="A31" s="124" t="s">
        <v>40</v>
      </c>
      <c r="B31" s="124"/>
      <c r="C31" s="124"/>
      <c r="E31" s="125">
        <v>650000</v>
      </c>
      <c r="F31" s="125"/>
      <c r="H31" s="8">
        <v>20168699200</v>
      </c>
      <c r="J31" s="8">
        <v>26198904810</v>
      </c>
      <c r="L31" s="85">
        <v>0</v>
      </c>
      <c r="N31" s="85">
        <v>0</v>
      </c>
      <c r="P31" s="85">
        <v>0</v>
      </c>
      <c r="R31" s="85">
        <v>0</v>
      </c>
      <c r="T31" s="85">
        <v>650000</v>
      </c>
      <c r="V31" s="85">
        <v>35746.6</v>
      </c>
      <c r="X31" s="8">
        <v>20168699200</v>
      </c>
      <c r="Z31" s="8">
        <v>23055681208.299999</v>
      </c>
      <c r="AB31" s="163">
        <f t="shared" si="0"/>
        <v>2.3380602756126374E-2</v>
      </c>
    </row>
    <row r="32" spans="1:28" ht="18.75" x14ac:dyDescent="0.2">
      <c r="A32" s="124" t="s">
        <v>41</v>
      </c>
      <c r="B32" s="124"/>
      <c r="C32" s="124"/>
      <c r="E32" s="125">
        <v>2694999</v>
      </c>
      <c r="F32" s="125"/>
      <c r="H32" s="8">
        <v>11029401514</v>
      </c>
      <c r="J32" s="8">
        <v>22783899923.8596</v>
      </c>
      <c r="L32" s="85">
        <v>0</v>
      </c>
      <c r="N32" s="85">
        <v>0</v>
      </c>
      <c r="P32" s="85">
        <v>0</v>
      </c>
      <c r="R32" s="85">
        <v>0</v>
      </c>
      <c r="T32" s="85">
        <v>2694999</v>
      </c>
      <c r="V32" s="85">
        <v>7498.6</v>
      </c>
      <c r="X32" s="8">
        <v>11029401514</v>
      </c>
      <c r="Z32" s="8">
        <v>20052506099.654202</v>
      </c>
      <c r="AB32" s="163">
        <f t="shared" si="0"/>
        <v>2.0335104183000007E-2</v>
      </c>
    </row>
    <row r="33" spans="1:28" ht="18.75" x14ac:dyDescent="0.2">
      <c r="A33" s="124" t="s">
        <v>42</v>
      </c>
      <c r="B33" s="124"/>
      <c r="C33" s="124"/>
      <c r="E33" s="125">
        <v>562500</v>
      </c>
      <c r="F33" s="125"/>
      <c r="H33" s="8">
        <v>4968006854</v>
      </c>
      <c r="J33" s="8">
        <v>4638242081.25</v>
      </c>
      <c r="L33" s="85">
        <v>0</v>
      </c>
      <c r="N33" s="85">
        <v>0</v>
      </c>
      <c r="P33" s="85">
        <v>0</v>
      </c>
      <c r="R33" s="85">
        <v>0</v>
      </c>
      <c r="T33" s="85">
        <v>562500</v>
      </c>
      <c r="V33" s="85">
        <v>7313.8</v>
      </c>
      <c r="X33" s="8">
        <v>4968006854</v>
      </c>
      <c r="Z33" s="8">
        <v>4082211183.375</v>
      </c>
      <c r="AB33" s="163">
        <f t="shared" si="0"/>
        <v>4.1397414018175954E-3</v>
      </c>
    </row>
    <row r="34" spans="1:28" ht="18.75" x14ac:dyDescent="0.2">
      <c r="A34" s="124" t="s">
        <v>43</v>
      </c>
      <c r="B34" s="124"/>
      <c r="C34" s="124"/>
      <c r="E34" s="125">
        <v>1200000</v>
      </c>
      <c r="F34" s="125"/>
      <c r="H34" s="8">
        <v>29387285787</v>
      </c>
      <c r="J34" s="8">
        <v>40937091120</v>
      </c>
      <c r="L34" s="85">
        <v>0</v>
      </c>
      <c r="N34" s="85">
        <v>0</v>
      </c>
      <c r="P34" s="85">
        <v>0</v>
      </c>
      <c r="R34" s="85">
        <v>0</v>
      </c>
      <c r="T34" s="85">
        <v>1200000</v>
      </c>
      <c r="V34" s="85">
        <v>30255.4</v>
      </c>
      <c r="X34" s="8">
        <v>29387285787</v>
      </c>
      <c r="Z34" s="8">
        <v>36025830909.599998</v>
      </c>
      <c r="AB34" s="163">
        <f t="shared" si="0"/>
        <v>3.653353955785562E-2</v>
      </c>
    </row>
    <row r="35" spans="1:28" ht="18.75" x14ac:dyDescent="0.2">
      <c r="A35" s="124" t="s">
        <v>44</v>
      </c>
      <c r="B35" s="124"/>
      <c r="C35" s="124"/>
      <c r="E35" s="125">
        <v>600000</v>
      </c>
      <c r="F35" s="125"/>
      <c r="H35" s="8">
        <v>7875851981</v>
      </c>
      <c r="J35" s="8">
        <v>10079478660</v>
      </c>
      <c r="L35" s="85">
        <v>0</v>
      </c>
      <c r="N35" s="85">
        <v>0</v>
      </c>
      <c r="P35" s="85">
        <v>0</v>
      </c>
      <c r="R35" s="85">
        <v>0</v>
      </c>
      <c r="T35" s="85">
        <v>600000</v>
      </c>
      <c r="V35" s="85">
        <v>14899.4</v>
      </c>
      <c r="X35" s="8">
        <v>7875851981</v>
      </c>
      <c r="Z35" s="8">
        <v>8870536582.7999992</v>
      </c>
      <c r="AB35" s="163">
        <f t="shared" si="0"/>
        <v>8.9955482209508712E-3</v>
      </c>
    </row>
    <row r="36" spans="1:28" ht="18.75" x14ac:dyDescent="0.2">
      <c r="A36" s="124" t="s">
        <v>45</v>
      </c>
      <c r="B36" s="124"/>
      <c r="C36" s="124"/>
      <c r="E36" s="125">
        <v>1000000</v>
      </c>
      <c r="F36" s="125"/>
      <c r="H36" s="8">
        <v>5765170532</v>
      </c>
      <c r="J36" s="8">
        <v>2281228730</v>
      </c>
      <c r="L36" s="85">
        <v>0</v>
      </c>
      <c r="N36" s="85">
        <v>0</v>
      </c>
      <c r="P36" s="85">
        <v>0</v>
      </c>
      <c r="R36" s="85">
        <v>0</v>
      </c>
      <c r="T36" s="85">
        <v>1000000</v>
      </c>
      <c r="V36" s="85">
        <v>1955.15</v>
      </c>
      <c r="X36" s="8">
        <v>5765170532</v>
      </c>
      <c r="Z36" s="8">
        <v>1940036690.5</v>
      </c>
      <c r="AB36" s="163">
        <f t="shared" si="0"/>
        <v>1.9673774451982513E-3</v>
      </c>
    </row>
    <row r="37" spans="1:28" ht="18.75" x14ac:dyDescent="0.2">
      <c r="A37" s="124" t="s">
        <v>46</v>
      </c>
      <c r="B37" s="124"/>
      <c r="C37" s="124"/>
      <c r="E37" s="125">
        <v>1200000</v>
      </c>
      <c r="F37" s="125"/>
      <c r="H37" s="8">
        <v>12046928609</v>
      </c>
      <c r="J37" s="8">
        <v>9085224120</v>
      </c>
      <c r="L37" s="85">
        <v>0</v>
      </c>
      <c r="N37" s="85">
        <v>0</v>
      </c>
      <c r="P37" s="85">
        <v>0</v>
      </c>
      <c r="R37" s="85">
        <v>0</v>
      </c>
      <c r="T37" s="85">
        <v>1200000</v>
      </c>
      <c r="V37" s="85">
        <v>6715.4</v>
      </c>
      <c r="X37" s="8">
        <v>12046928609</v>
      </c>
      <c r="Z37" s="8">
        <v>7996187949.6000004</v>
      </c>
      <c r="AB37" s="163">
        <f t="shared" si="0"/>
        <v>8.1088774746598501E-3</v>
      </c>
    </row>
    <row r="38" spans="1:28" ht="18.75" x14ac:dyDescent="0.2">
      <c r="A38" s="124" t="s">
        <v>47</v>
      </c>
      <c r="B38" s="124"/>
      <c r="C38" s="124"/>
      <c r="E38" s="125">
        <v>21948</v>
      </c>
      <c r="F38" s="125"/>
      <c r="H38" s="8">
        <v>760325209</v>
      </c>
      <c r="J38" s="8">
        <v>683839937.54400003</v>
      </c>
      <c r="L38" s="85">
        <v>0</v>
      </c>
      <c r="N38" s="85">
        <v>0</v>
      </c>
      <c r="P38" s="85">
        <v>0</v>
      </c>
      <c r="R38" s="85">
        <v>0</v>
      </c>
      <c r="T38" s="85">
        <v>21948</v>
      </c>
      <c r="V38" s="85">
        <v>27633</v>
      </c>
      <c r="X38" s="8">
        <v>760325209</v>
      </c>
      <c r="Z38" s="8">
        <v>601800923.38067997</v>
      </c>
      <c r="AB38" s="163">
        <f t="shared" si="0"/>
        <v>6.1028204721916355E-4</v>
      </c>
    </row>
    <row r="39" spans="1:28" ht="18.75" x14ac:dyDescent="0.2">
      <c r="A39" s="124" t="s">
        <v>48</v>
      </c>
      <c r="B39" s="124"/>
      <c r="C39" s="124"/>
      <c r="E39" s="125">
        <v>4580</v>
      </c>
      <c r="F39" s="125"/>
      <c r="H39" s="8">
        <v>103802677</v>
      </c>
      <c r="J39" s="8">
        <v>155425203.72</v>
      </c>
      <c r="L39" s="85">
        <v>0</v>
      </c>
      <c r="N39" s="85">
        <v>0</v>
      </c>
      <c r="P39" s="85">
        <v>0</v>
      </c>
      <c r="R39" s="85">
        <v>0</v>
      </c>
      <c r="T39" s="85">
        <v>4580</v>
      </c>
      <c r="V39" s="85">
        <v>30097</v>
      </c>
      <c r="X39" s="8">
        <v>103802677</v>
      </c>
      <c r="Z39" s="8">
        <v>136778723.87020001</v>
      </c>
      <c r="AB39" s="163">
        <f t="shared" si="0"/>
        <v>1.3870633356726774E-4</v>
      </c>
    </row>
    <row r="40" spans="1:28" ht="18.75" x14ac:dyDescent="0.2">
      <c r="A40" s="124" t="s">
        <v>49</v>
      </c>
      <c r="B40" s="124"/>
      <c r="C40" s="124"/>
      <c r="E40" s="125">
        <v>4710000</v>
      </c>
      <c r="F40" s="125"/>
      <c r="H40" s="8">
        <v>17739938865</v>
      </c>
      <c r="J40" s="8">
        <v>51175829115</v>
      </c>
      <c r="L40" s="85">
        <v>0</v>
      </c>
      <c r="N40" s="85">
        <v>0</v>
      </c>
      <c r="P40" s="85">
        <v>0</v>
      </c>
      <c r="R40" s="85">
        <v>0</v>
      </c>
      <c r="T40" s="85">
        <v>4710000</v>
      </c>
      <c r="V40" s="85">
        <v>9637</v>
      </c>
      <c r="X40" s="8">
        <v>17739938865</v>
      </c>
      <c r="Z40" s="8">
        <v>45039403212.900002</v>
      </c>
      <c r="AB40" s="163">
        <f t="shared" si="0"/>
        <v>4.5674139288268849E-2</v>
      </c>
    </row>
    <row r="41" spans="1:28" ht="18.75" x14ac:dyDescent="0.2">
      <c r="A41" s="124" t="s">
        <v>50</v>
      </c>
      <c r="B41" s="124"/>
      <c r="C41" s="124"/>
      <c r="E41" s="125">
        <v>100000</v>
      </c>
      <c r="F41" s="125"/>
      <c r="H41" s="8">
        <v>2268462830</v>
      </c>
      <c r="J41" s="8">
        <v>12528401020</v>
      </c>
      <c r="L41" s="85">
        <v>0</v>
      </c>
      <c r="N41" s="85">
        <v>0</v>
      </c>
      <c r="P41" s="85">
        <v>0</v>
      </c>
      <c r="R41" s="85">
        <v>0</v>
      </c>
      <c r="T41" s="85">
        <v>100000</v>
      </c>
      <c r="V41" s="85">
        <v>111109.8</v>
      </c>
      <c r="X41" s="8">
        <v>2268462830</v>
      </c>
      <c r="Z41" s="8">
        <v>11025092124.6</v>
      </c>
      <c r="AB41" s="163">
        <f t="shared" si="0"/>
        <v>1.1180467711453786E-2</v>
      </c>
    </row>
    <row r="42" spans="1:28" ht="18.75" x14ac:dyDescent="0.2">
      <c r="A42" s="124" t="s">
        <v>51</v>
      </c>
      <c r="B42" s="124"/>
      <c r="C42" s="124"/>
      <c r="E42" s="125">
        <v>1744082</v>
      </c>
      <c r="F42" s="125"/>
      <c r="H42" s="8">
        <v>25086461666</v>
      </c>
      <c r="J42" s="8">
        <v>16665680370.328199</v>
      </c>
      <c r="L42" s="85">
        <v>0</v>
      </c>
      <c r="N42" s="85">
        <v>0</v>
      </c>
      <c r="P42" s="85">
        <v>0</v>
      </c>
      <c r="R42" s="85">
        <v>0</v>
      </c>
      <c r="T42" s="85">
        <v>1744082</v>
      </c>
      <c r="V42" s="85">
        <v>8475.4</v>
      </c>
      <c r="X42" s="8">
        <v>25086461666</v>
      </c>
      <c r="Z42" s="8">
        <v>14667529326.135</v>
      </c>
      <c r="AB42" s="163">
        <f t="shared" si="0"/>
        <v>1.4874237438048036E-2</v>
      </c>
    </row>
    <row r="43" spans="1:28" ht="18.75" x14ac:dyDescent="0.2">
      <c r="A43" s="124" t="s">
        <v>52</v>
      </c>
      <c r="B43" s="124"/>
      <c r="C43" s="124"/>
      <c r="E43" s="125">
        <v>220000</v>
      </c>
      <c r="F43" s="125"/>
      <c r="H43" s="8">
        <v>9705787505</v>
      </c>
      <c r="J43" s="8">
        <v>7668857922</v>
      </c>
      <c r="L43" s="85">
        <v>0</v>
      </c>
      <c r="N43" s="85">
        <v>0</v>
      </c>
      <c r="P43" s="85">
        <v>0</v>
      </c>
      <c r="R43" s="85">
        <v>0</v>
      </c>
      <c r="T43" s="85">
        <v>220000</v>
      </c>
      <c r="V43" s="85">
        <v>30915.4</v>
      </c>
      <c r="X43" s="8">
        <v>9705787505</v>
      </c>
      <c r="Z43" s="8">
        <v>6748813270.7600002</v>
      </c>
      <c r="AB43" s="163">
        <f t="shared" si="0"/>
        <v>6.8439236617354399E-3</v>
      </c>
    </row>
    <row r="44" spans="1:28" ht="18.75" x14ac:dyDescent="0.2">
      <c r="A44" s="124" t="s">
        <v>53</v>
      </c>
      <c r="B44" s="124"/>
      <c r="C44" s="124"/>
      <c r="E44" s="125">
        <v>600000</v>
      </c>
      <c r="F44" s="125"/>
      <c r="H44" s="8">
        <v>8323598586</v>
      </c>
      <c r="J44" s="8">
        <v>9257879100</v>
      </c>
      <c r="L44" s="85">
        <v>0</v>
      </c>
      <c r="N44" s="85">
        <v>0</v>
      </c>
      <c r="P44" s="85">
        <v>0</v>
      </c>
      <c r="R44" s="85">
        <v>0</v>
      </c>
      <c r="T44" s="85">
        <v>600000</v>
      </c>
      <c r="V44" s="85">
        <v>13685</v>
      </c>
      <c r="X44" s="8">
        <v>8323598586</v>
      </c>
      <c r="Z44" s="8">
        <v>8147528970</v>
      </c>
      <c r="AB44" s="163">
        <f t="shared" si="0"/>
        <v>8.2623513298329242E-3</v>
      </c>
    </row>
    <row r="45" spans="1:28" ht="18.75" x14ac:dyDescent="0.2">
      <c r="A45" s="124" t="s">
        <v>54</v>
      </c>
      <c r="B45" s="124"/>
      <c r="C45" s="124"/>
      <c r="E45" s="125">
        <v>2960706</v>
      </c>
      <c r="F45" s="125"/>
      <c r="H45" s="8">
        <v>12778235031</v>
      </c>
      <c r="J45" s="8">
        <v>6216426575.3839197</v>
      </c>
      <c r="L45" s="85">
        <v>0</v>
      </c>
      <c r="N45" s="85">
        <v>0</v>
      </c>
      <c r="P45" s="85">
        <v>0</v>
      </c>
      <c r="R45" s="85">
        <v>0</v>
      </c>
      <c r="T45" s="85">
        <v>2960706</v>
      </c>
      <c r="V45" s="85">
        <v>1710.35</v>
      </c>
      <c r="X45" s="8">
        <v>12778235031</v>
      </c>
      <c r="Z45" s="8">
        <v>5024699996.7901201</v>
      </c>
      <c r="AB45" s="163">
        <f t="shared" si="0"/>
        <v>5.0955126214777165E-3</v>
      </c>
    </row>
    <row r="46" spans="1:28" ht="18.75" x14ac:dyDescent="0.2">
      <c r="A46" s="124" t="s">
        <v>55</v>
      </c>
      <c r="B46" s="124"/>
      <c r="C46" s="124"/>
      <c r="E46" s="125">
        <v>3750000</v>
      </c>
      <c r="F46" s="125"/>
      <c r="H46" s="8">
        <v>11808212130</v>
      </c>
      <c r="J46" s="8">
        <v>13243083487.5</v>
      </c>
      <c r="L46" s="85">
        <v>0</v>
      </c>
      <c r="N46" s="85">
        <v>0</v>
      </c>
      <c r="P46" s="85">
        <v>0</v>
      </c>
      <c r="R46" s="85">
        <v>0</v>
      </c>
      <c r="T46" s="85">
        <v>3750000</v>
      </c>
      <c r="V46" s="85">
        <v>3132.92</v>
      </c>
      <c r="X46" s="8">
        <v>11808212130</v>
      </c>
      <c r="Z46" s="8">
        <v>11657634481.5</v>
      </c>
      <c r="AB46" s="163">
        <f t="shared" si="0"/>
        <v>1.1821924428324885E-2</v>
      </c>
    </row>
    <row r="47" spans="1:28" ht="18.75" x14ac:dyDescent="0.2">
      <c r="A47" s="124" t="s">
        <v>56</v>
      </c>
      <c r="B47" s="124"/>
      <c r="C47" s="124"/>
      <c r="E47" s="125">
        <v>1206000</v>
      </c>
      <c r="F47" s="125"/>
      <c r="H47" s="8">
        <v>20026106994</v>
      </c>
      <c r="J47" s="8">
        <v>22796708661</v>
      </c>
      <c r="L47" s="85">
        <v>424606</v>
      </c>
      <c r="N47" s="85">
        <v>0</v>
      </c>
      <c r="P47" s="85">
        <v>0</v>
      </c>
      <c r="R47" s="85">
        <v>0</v>
      </c>
      <c r="T47" s="85">
        <v>1630606</v>
      </c>
      <c r="V47" s="85">
        <v>4774.12</v>
      </c>
      <c r="X47" s="8">
        <v>7849695672</v>
      </c>
      <c r="Z47" s="8">
        <v>7724532918.3397503</v>
      </c>
      <c r="AB47" s="163">
        <f t="shared" si="0"/>
        <v>7.8333940345820755E-3</v>
      </c>
    </row>
    <row r="48" spans="1:28" ht="18.75" x14ac:dyDescent="0.2">
      <c r="A48" s="124" t="s">
        <v>57</v>
      </c>
      <c r="B48" s="124"/>
      <c r="C48" s="124"/>
      <c r="E48" s="125">
        <v>12476724</v>
      </c>
      <c r="F48" s="125"/>
      <c r="H48" s="8">
        <v>22269515349</v>
      </c>
      <c r="J48" s="8">
        <v>32238246316.741901</v>
      </c>
      <c r="L48" s="85">
        <v>0</v>
      </c>
      <c r="N48" s="85">
        <v>0</v>
      </c>
      <c r="P48" s="85">
        <v>0</v>
      </c>
      <c r="R48" s="85">
        <v>0</v>
      </c>
      <c r="T48" s="85">
        <v>12476724</v>
      </c>
      <c r="V48" s="85">
        <v>1563.4</v>
      </c>
      <c r="X48" s="8">
        <v>22269515349</v>
      </c>
      <c r="Z48" s="8">
        <v>19355328068.968601</v>
      </c>
      <c r="AB48" s="163">
        <f t="shared" si="0"/>
        <v>1.9628100887868982E-2</v>
      </c>
    </row>
    <row r="49" spans="1:28" ht="18.75" x14ac:dyDescent="0.2">
      <c r="A49" s="124" t="s">
        <v>58</v>
      </c>
      <c r="B49" s="124"/>
      <c r="C49" s="124"/>
      <c r="E49" s="125">
        <v>1653828</v>
      </c>
      <c r="F49" s="125"/>
      <c r="H49" s="8">
        <v>1894194981</v>
      </c>
      <c r="J49" s="8">
        <v>1842892310.4358799</v>
      </c>
      <c r="L49" s="85">
        <v>0</v>
      </c>
      <c r="N49" s="85">
        <v>0</v>
      </c>
      <c r="P49" s="85">
        <v>0</v>
      </c>
      <c r="R49" s="85">
        <v>0</v>
      </c>
      <c r="T49" s="85">
        <v>1653828</v>
      </c>
      <c r="V49" s="85">
        <v>1080</v>
      </c>
      <c r="X49" s="8">
        <v>1894194981</v>
      </c>
      <c r="Z49" s="8">
        <v>1772327422.3248</v>
      </c>
      <c r="AB49" s="163">
        <f t="shared" si="0"/>
        <v>1.7973046660728438E-3</v>
      </c>
    </row>
    <row r="50" spans="1:28" ht="18.75" x14ac:dyDescent="0.2">
      <c r="A50" s="124" t="s">
        <v>59</v>
      </c>
      <c r="B50" s="124"/>
      <c r="C50" s="124"/>
      <c r="E50" s="125">
        <v>3280000</v>
      </c>
      <c r="F50" s="125"/>
      <c r="H50" s="8">
        <v>29974190258</v>
      </c>
      <c r="J50" s="8">
        <v>41919835328</v>
      </c>
      <c r="L50" s="85">
        <v>0</v>
      </c>
      <c r="N50" s="85">
        <v>0</v>
      </c>
      <c r="P50" s="85">
        <v>0</v>
      </c>
      <c r="R50" s="85">
        <v>0</v>
      </c>
      <c r="T50" s="85">
        <v>3280000</v>
      </c>
      <c r="V50" s="85">
        <v>11335.4</v>
      </c>
      <c r="X50" s="8">
        <v>29974190258</v>
      </c>
      <c r="Z50" s="8">
        <v>36892709734.239998</v>
      </c>
      <c r="AB50" s="163">
        <f t="shared" si="0"/>
        <v>3.7412635224276833E-2</v>
      </c>
    </row>
    <row r="51" spans="1:28" ht="18.75" x14ac:dyDescent="0.2">
      <c r="A51" s="124" t="s">
        <v>60</v>
      </c>
      <c r="B51" s="124"/>
      <c r="C51" s="124"/>
      <c r="E51" s="125">
        <v>375000</v>
      </c>
      <c r="F51" s="125"/>
      <c r="H51" s="8">
        <v>3168785864</v>
      </c>
      <c r="J51" s="8">
        <v>3639150225</v>
      </c>
      <c r="L51" s="85">
        <v>0</v>
      </c>
      <c r="N51" s="85">
        <v>0</v>
      </c>
      <c r="P51" s="85">
        <v>0</v>
      </c>
      <c r="R51" s="85">
        <v>0</v>
      </c>
      <c r="T51" s="85">
        <v>375000</v>
      </c>
      <c r="V51" s="85">
        <v>8607.4</v>
      </c>
      <c r="X51" s="8">
        <v>3168785864</v>
      </c>
      <c r="Z51" s="8">
        <v>3202824299.25</v>
      </c>
      <c r="AB51" s="163">
        <f t="shared" si="0"/>
        <v>3.2479614010049286E-3</v>
      </c>
    </row>
    <row r="52" spans="1:28" ht="18.75" x14ac:dyDescent="0.2">
      <c r="A52" s="124" t="s">
        <v>61</v>
      </c>
      <c r="B52" s="124"/>
      <c r="C52" s="124"/>
      <c r="E52" s="125">
        <v>400000</v>
      </c>
      <c r="F52" s="125"/>
      <c r="H52" s="8">
        <v>1183544573</v>
      </c>
      <c r="J52" s="8">
        <v>1144682672</v>
      </c>
      <c r="L52" s="85">
        <v>0</v>
      </c>
      <c r="N52" s="85">
        <v>0</v>
      </c>
      <c r="P52" s="85">
        <v>0</v>
      </c>
      <c r="R52" s="85">
        <v>0</v>
      </c>
      <c r="T52" s="85">
        <v>400000</v>
      </c>
      <c r="V52" s="85">
        <v>2365.88</v>
      </c>
      <c r="X52" s="8">
        <v>1183544573</v>
      </c>
      <c r="Z52" s="8">
        <v>939036699.03999996</v>
      </c>
      <c r="AB52" s="163">
        <f t="shared" si="0"/>
        <v>9.5227045496164265E-4</v>
      </c>
    </row>
    <row r="53" spans="1:28" ht="18.75" x14ac:dyDescent="0.2">
      <c r="A53" s="124" t="s">
        <v>62</v>
      </c>
      <c r="B53" s="124"/>
      <c r="C53" s="124"/>
      <c r="E53" s="125">
        <v>300000</v>
      </c>
      <c r="F53" s="125"/>
      <c r="H53" s="8">
        <v>5677263616</v>
      </c>
      <c r="J53" s="8">
        <v>8058224670</v>
      </c>
      <c r="L53" s="85">
        <v>0</v>
      </c>
      <c r="N53" s="85">
        <v>0</v>
      </c>
      <c r="P53" s="85">
        <v>0</v>
      </c>
      <c r="R53" s="85">
        <v>0</v>
      </c>
      <c r="T53" s="85">
        <v>300000</v>
      </c>
      <c r="V53" s="85">
        <v>22198.400000000001</v>
      </c>
      <c r="X53" s="8">
        <v>5677263616</v>
      </c>
      <c r="Z53" s="8">
        <v>6608041910.3999996</v>
      </c>
      <c r="AB53" s="163">
        <f t="shared" si="0"/>
        <v>6.7011684238276652E-3</v>
      </c>
    </row>
    <row r="54" spans="1:28" ht="18.75" x14ac:dyDescent="0.2">
      <c r="A54" s="124" t="s">
        <v>63</v>
      </c>
      <c r="B54" s="124"/>
      <c r="C54" s="124"/>
      <c r="E54" s="125">
        <v>1256500</v>
      </c>
      <c r="F54" s="125"/>
      <c r="H54" s="8">
        <v>7911683326</v>
      </c>
      <c r="J54" s="8">
        <v>7680209490.8000002</v>
      </c>
      <c r="L54" s="85">
        <v>0</v>
      </c>
      <c r="N54" s="85">
        <v>0</v>
      </c>
      <c r="P54" s="85">
        <v>0</v>
      </c>
      <c r="R54" s="85">
        <v>0</v>
      </c>
      <c r="T54" s="85">
        <v>1256500</v>
      </c>
      <c r="V54" s="85">
        <v>5421.8</v>
      </c>
      <c r="X54" s="8">
        <v>7911683326</v>
      </c>
      <c r="Z54" s="8">
        <v>6759831139.1590004</v>
      </c>
      <c r="AB54" s="163">
        <f t="shared" si="0"/>
        <v>6.8550968039180083E-3</v>
      </c>
    </row>
    <row r="55" spans="1:28" ht="18.75" x14ac:dyDescent="0.2">
      <c r="A55" s="124" t="s">
        <v>64</v>
      </c>
      <c r="B55" s="124"/>
      <c r="C55" s="124"/>
      <c r="E55" s="125">
        <v>2000000</v>
      </c>
      <c r="F55" s="125"/>
      <c r="H55" s="8">
        <v>9058498512</v>
      </c>
      <c r="J55" s="8">
        <v>27168352600</v>
      </c>
      <c r="L55" s="85">
        <v>0</v>
      </c>
      <c r="N55" s="85">
        <v>0</v>
      </c>
      <c r="P55" s="85">
        <v>0</v>
      </c>
      <c r="R55" s="85">
        <v>0</v>
      </c>
      <c r="T55" s="85">
        <v>2000000</v>
      </c>
      <c r="V55" s="85">
        <v>12048.2</v>
      </c>
      <c r="X55" s="8">
        <v>9058498512</v>
      </c>
      <c r="Z55" s="8">
        <v>23910134828</v>
      </c>
      <c r="AB55" s="163">
        <f t="shared" si="0"/>
        <v>2.424709811036245E-2</v>
      </c>
    </row>
    <row r="56" spans="1:28" ht="18.75" x14ac:dyDescent="0.2">
      <c r="A56" s="124" t="s">
        <v>65</v>
      </c>
      <c r="B56" s="124"/>
      <c r="C56" s="124"/>
      <c r="E56" s="125">
        <v>350000</v>
      </c>
      <c r="F56" s="125"/>
      <c r="H56" s="8">
        <v>2909039013</v>
      </c>
      <c r="J56" s="8">
        <v>1629505794</v>
      </c>
      <c r="L56" s="85">
        <v>0</v>
      </c>
      <c r="N56" s="85">
        <v>0</v>
      </c>
      <c r="P56" s="85">
        <v>0</v>
      </c>
      <c r="R56" s="85">
        <v>0</v>
      </c>
      <c r="T56" s="85">
        <v>350000</v>
      </c>
      <c r="V56" s="85">
        <v>3989.2</v>
      </c>
      <c r="X56" s="8">
        <v>2909039013</v>
      </c>
      <c r="Z56" s="8">
        <v>1385427219.4000001</v>
      </c>
      <c r="AB56" s="163">
        <f t="shared" si="0"/>
        <v>1.4049519149603371E-3</v>
      </c>
    </row>
    <row r="57" spans="1:28" ht="18.75" x14ac:dyDescent="0.2">
      <c r="A57" s="124" t="s">
        <v>66</v>
      </c>
      <c r="B57" s="124"/>
      <c r="C57" s="124"/>
      <c r="E57" s="125">
        <v>3000000</v>
      </c>
      <c r="F57" s="125"/>
      <c r="H57" s="8">
        <v>19332083180</v>
      </c>
      <c r="J57" s="8">
        <v>23814480000</v>
      </c>
      <c r="L57" s="85">
        <v>0</v>
      </c>
      <c r="N57" s="85">
        <v>0</v>
      </c>
      <c r="P57" s="85">
        <v>0</v>
      </c>
      <c r="R57" s="85">
        <v>0</v>
      </c>
      <c r="T57" s="85">
        <v>3000000</v>
      </c>
      <c r="V57" s="85">
        <v>7200</v>
      </c>
      <c r="X57" s="8">
        <v>19332083180</v>
      </c>
      <c r="Z57" s="8">
        <v>21433032000</v>
      </c>
      <c r="AB57" s="163">
        <f t="shared" si="0"/>
        <v>2.173508570507748E-2</v>
      </c>
    </row>
    <row r="58" spans="1:28" ht="18.75" x14ac:dyDescent="0.2">
      <c r="A58" s="124" t="s">
        <v>67</v>
      </c>
      <c r="B58" s="124"/>
      <c r="C58" s="124"/>
      <c r="E58" s="125">
        <v>100000</v>
      </c>
      <c r="F58" s="125"/>
      <c r="H58" s="8">
        <v>2149711609</v>
      </c>
      <c r="J58" s="8">
        <v>1986524540</v>
      </c>
      <c r="L58" s="85">
        <v>0</v>
      </c>
      <c r="N58" s="85">
        <v>0</v>
      </c>
      <c r="P58" s="85">
        <v>0</v>
      </c>
      <c r="R58" s="85">
        <v>0</v>
      </c>
      <c r="T58" s="85">
        <v>100000</v>
      </c>
      <c r="V58" s="85">
        <v>17618.599999999999</v>
      </c>
      <c r="X58" s="8">
        <v>2149711609</v>
      </c>
      <c r="Z58" s="8">
        <v>1748240822.2</v>
      </c>
      <c r="AB58" s="163">
        <f t="shared" si="0"/>
        <v>1.772878615756843E-3</v>
      </c>
    </row>
    <row r="59" spans="1:28" ht="18.75" x14ac:dyDescent="0.2">
      <c r="A59" s="124" t="s">
        <v>68</v>
      </c>
      <c r="B59" s="124"/>
      <c r="C59" s="124"/>
      <c r="E59" s="125">
        <v>600000</v>
      </c>
      <c r="F59" s="125"/>
      <c r="H59" s="8">
        <v>10064741192</v>
      </c>
      <c r="J59" s="8">
        <v>7287230880</v>
      </c>
      <c r="L59" s="85">
        <v>0</v>
      </c>
      <c r="N59" s="85">
        <v>0</v>
      </c>
      <c r="P59" s="85">
        <v>0</v>
      </c>
      <c r="R59" s="85">
        <v>0</v>
      </c>
      <c r="T59" s="85">
        <v>600000</v>
      </c>
      <c r="V59" s="85">
        <v>10772.2</v>
      </c>
      <c r="X59" s="8">
        <v>10064741192</v>
      </c>
      <c r="Z59" s="8">
        <v>6413358536.3999996</v>
      </c>
      <c r="AB59" s="163">
        <f t="shared" si="0"/>
        <v>6.5037413953398775E-3</v>
      </c>
    </row>
    <row r="60" spans="1:28" ht="18.75" x14ac:dyDescent="0.2">
      <c r="A60" s="124" t="s">
        <v>69</v>
      </c>
      <c r="B60" s="124"/>
      <c r="C60" s="124"/>
      <c r="E60" s="125">
        <v>257500</v>
      </c>
      <c r="F60" s="125"/>
      <c r="H60" s="8">
        <v>4249656465</v>
      </c>
      <c r="J60" s="8">
        <v>4003834256.75</v>
      </c>
      <c r="L60" s="85">
        <v>0</v>
      </c>
      <c r="N60" s="85">
        <v>0</v>
      </c>
      <c r="P60" s="85">
        <v>0</v>
      </c>
      <c r="R60" s="85">
        <v>0</v>
      </c>
      <c r="T60" s="85">
        <v>257500</v>
      </c>
      <c r="V60" s="85">
        <v>13790.6</v>
      </c>
      <c r="X60" s="8">
        <v>4249656465</v>
      </c>
      <c r="Z60" s="8">
        <v>3523629655.4650002</v>
      </c>
      <c r="AB60" s="163">
        <f t="shared" si="0"/>
        <v>3.5732878369464666E-3</v>
      </c>
    </row>
    <row r="61" spans="1:28" ht="18.75" x14ac:dyDescent="0.2">
      <c r="A61" s="124" t="s">
        <v>70</v>
      </c>
      <c r="B61" s="124"/>
      <c r="C61" s="124"/>
      <c r="E61" s="125">
        <v>447253</v>
      </c>
      <c r="F61" s="125"/>
      <c r="H61" s="8">
        <v>5023261418</v>
      </c>
      <c r="J61" s="8">
        <v>5458687532.0129995</v>
      </c>
      <c r="L61" s="85">
        <v>0</v>
      </c>
      <c r="N61" s="85">
        <v>0</v>
      </c>
      <c r="P61" s="85">
        <v>0</v>
      </c>
      <c r="R61" s="85">
        <v>0</v>
      </c>
      <c r="T61" s="85">
        <v>447253</v>
      </c>
      <c r="V61" s="85">
        <v>10825</v>
      </c>
      <c r="X61" s="8">
        <v>5023261418</v>
      </c>
      <c r="Z61" s="8">
        <v>4804088823.9057503</v>
      </c>
      <c r="AB61" s="163">
        <f t="shared" si="0"/>
        <v>4.8717923960733293E-3</v>
      </c>
    </row>
    <row r="62" spans="1:28" ht="18.75" x14ac:dyDescent="0.2">
      <c r="A62" s="124" t="s">
        <v>71</v>
      </c>
      <c r="B62" s="124"/>
      <c r="C62" s="124"/>
      <c r="E62" s="125">
        <v>1228499</v>
      </c>
      <c r="F62" s="125"/>
      <c r="H62" s="8">
        <v>10607806474</v>
      </c>
      <c r="J62" s="8">
        <v>9154710297.5023003</v>
      </c>
      <c r="L62" s="85">
        <v>0</v>
      </c>
      <c r="N62" s="85">
        <v>0</v>
      </c>
      <c r="P62" s="85">
        <v>0</v>
      </c>
      <c r="R62" s="85">
        <v>0</v>
      </c>
      <c r="T62" s="85">
        <v>1228499</v>
      </c>
      <c r="V62" s="85">
        <v>6609.8</v>
      </c>
      <c r="X62" s="8">
        <v>10607806474</v>
      </c>
      <c r="Z62" s="8">
        <v>8057364064.5047503</v>
      </c>
      <c r="AB62" s="163">
        <f t="shared" si="0"/>
        <v>8.170915738800846E-3</v>
      </c>
    </row>
    <row r="63" spans="1:28" ht="18.75" x14ac:dyDescent="0.2">
      <c r="A63" s="124" t="s">
        <v>72</v>
      </c>
      <c r="B63" s="124"/>
      <c r="C63" s="124"/>
      <c r="E63" s="125">
        <v>13400000</v>
      </c>
      <c r="F63" s="125"/>
      <c r="H63" s="8">
        <v>17655770501</v>
      </c>
      <c r="J63" s="8">
        <v>16141851452</v>
      </c>
      <c r="L63" s="85">
        <v>0</v>
      </c>
      <c r="N63" s="85">
        <v>0</v>
      </c>
      <c r="P63" s="85">
        <v>0</v>
      </c>
      <c r="R63" s="85">
        <v>0</v>
      </c>
      <c r="T63" s="85">
        <v>13400000</v>
      </c>
      <c r="V63" s="85">
        <v>1032.9000000000001</v>
      </c>
      <c r="X63" s="8">
        <v>17655770501</v>
      </c>
      <c r="Z63" s="8">
        <v>13733870152.200001</v>
      </c>
      <c r="AB63" s="163">
        <f t="shared" si="0"/>
        <v>1.3927420293147162E-2</v>
      </c>
    </row>
    <row r="64" spans="1:28" ht="18.75" x14ac:dyDescent="0.2">
      <c r="A64" s="124" t="s">
        <v>73</v>
      </c>
      <c r="B64" s="124"/>
      <c r="C64" s="124"/>
      <c r="E64" s="125">
        <v>360000</v>
      </c>
      <c r="F64" s="125"/>
      <c r="H64" s="8">
        <v>3511745772</v>
      </c>
      <c r="J64" s="8">
        <v>3522161592</v>
      </c>
      <c r="L64" s="85">
        <v>0</v>
      </c>
      <c r="N64" s="85">
        <v>0</v>
      </c>
      <c r="P64" s="85">
        <v>0</v>
      </c>
      <c r="R64" s="85">
        <v>0</v>
      </c>
      <c r="T64" s="85">
        <v>360000</v>
      </c>
      <c r="V64" s="85">
        <v>8677.7999999999993</v>
      </c>
      <c r="X64" s="8">
        <v>3511745772</v>
      </c>
      <c r="Z64" s="8">
        <v>3099859418.1599998</v>
      </c>
      <c r="AB64" s="163">
        <f t="shared" si="0"/>
        <v>3.1435454455253555E-3</v>
      </c>
    </row>
    <row r="65" spans="1:28" ht="18.75" x14ac:dyDescent="0.2">
      <c r="A65" s="124" t="s">
        <v>74</v>
      </c>
      <c r="B65" s="124"/>
      <c r="C65" s="124"/>
      <c r="E65" s="125">
        <v>2500000</v>
      </c>
      <c r="F65" s="125"/>
      <c r="H65" s="8">
        <v>11139531478</v>
      </c>
      <c r="J65" s="8">
        <v>17960087000</v>
      </c>
      <c r="L65" s="85">
        <v>0</v>
      </c>
      <c r="N65" s="85">
        <v>0</v>
      </c>
      <c r="P65" s="85">
        <v>0</v>
      </c>
      <c r="R65" s="85">
        <v>0</v>
      </c>
      <c r="T65" s="85">
        <v>2500000</v>
      </c>
      <c r="V65" s="85">
        <v>6372.2</v>
      </c>
      <c r="X65" s="8">
        <v>11139531478</v>
      </c>
      <c r="Z65" s="8">
        <v>15807357235</v>
      </c>
      <c r="AB65" s="163">
        <f t="shared" si="0"/>
        <v>1.6030128834478553E-2</v>
      </c>
    </row>
    <row r="66" spans="1:28" ht="18.75" x14ac:dyDescent="0.2">
      <c r="A66" s="124" t="s">
        <v>75</v>
      </c>
      <c r="B66" s="124"/>
      <c r="C66" s="124"/>
      <c r="E66" s="125">
        <v>3000000</v>
      </c>
      <c r="F66" s="125"/>
      <c r="H66" s="8">
        <v>12505340021</v>
      </c>
      <c r="J66" s="8">
        <v>18694366800</v>
      </c>
      <c r="L66" s="85">
        <v>0</v>
      </c>
      <c r="N66" s="85">
        <v>0</v>
      </c>
      <c r="P66" s="85">
        <v>0</v>
      </c>
      <c r="R66" s="85">
        <v>0</v>
      </c>
      <c r="T66" s="85">
        <v>3000000</v>
      </c>
      <c r="V66" s="85">
        <v>4846</v>
      </c>
      <c r="X66" s="8">
        <v>12505340021</v>
      </c>
      <c r="Z66" s="8">
        <v>14425621260</v>
      </c>
      <c r="AB66" s="163">
        <f t="shared" si="0"/>
        <v>1.4628920184278537E-2</v>
      </c>
    </row>
    <row r="67" spans="1:28" ht="18.75" x14ac:dyDescent="0.2">
      <c r="A67" s="126" t="s">
        <v>76</v>
      </c>
      <c r="B67" s="126"/>
      <c r="C67" s="126"/>
      <c r="D67" s="47"/>
      <c r="E67" s="125">
        <v>0</v>
      </c>
      <c r="F67" s="127"/>
      <c r="H67" s="86">
        <v>0</v>
      </c>
      <c r="J67" s="86">
        <v>0</v>
      </c>
      <c r="L67" s="89">
        <v>3193394</v>
      </c>
      <c r="N67" s="89">
        <v>0</v>
      </c>
      <c r="P67" s="89">
        <v>0</v>
      </c>
      <c r="R67" s="89">
        <v>0</v>
      </c>
      <c r="T67" s="89">
        <v>3193394</v>
      </c>
      <c r="V67" s="89">
        <v>3894.12</v>
      </c>
      <c r="X67" s="9">
        <v>12176411322</v>
      </c>
      <c r="Z67" s="9">
        <v>12339333341.7834</v>
      </c>
      <c r="AB67" s="163">
        <f t="shared" si="0"/>
        <v>1.2513230406560411E-2</v>
      </c>
    </row>
    <row r="68" spans="1:28" s="16" customFormat="1" ht="21.75" thickBot="1" x14ac:dyDescent="0.25">
      <c r="A68" s="128"/>
      <c r="B68" s="128"/>
      <c r="C68" s="128"/>
      <c r="D68" s="128"/>
      <c r="E68" s="133"/>
      <c r="F68" s="133"/>
      <c r="H68" s="17">
        <f>SUM(H9:H67)</f>
        <v>656466497346</v>
      </c>
      <c r="J68" s="17">
        <f>SUM(J9:J67)</f>
        <v>856074018473.58447</v>
      </c>
      <c r="L68" s="90"/>
      <c r="M68" s="91"/>
      <c r="N68" s="90"/>
      <c r="O68" s="92"/>
      <c r="P68" s="90"/>
      <c r="Q68" s="92"/>
      <c r="R68" s="90"/>
      <c r="T68" s="93"/>
      <c r="V68" s="90"/>
      <c r="X68" s="17">
        <f>SUM(X9:X67)</f>
        <v>656466497346</v>
      </c>
      <c r="Z68" s="17">
        <f>SUM(Z9:Z67)</f>
        <v>736151219621.91016</v>
      </c>
      <c r="AB68" s="164">
        <f>SUM(AB9:AB67)</f>
        <v>0.74652572955518015</v>
      </c>
    </row>
    <row r="69" spans="1:28" ht="13.5" thickTop="1" x14ac:dyDescent="0.2"/>
    <row r="72" spans="1:28" x14ac:dyDescent="0.2">
      <c r="H72" s="55"/>
      <c r="I72" s="55"/>
      <c r="J72" s="55"/>
      <c r="K72" s="55"/>
      <c r="L72" s="82"/>
      <c r="M72" s="82"/>
      <c r="N72" s="82"/>
      <c r="O72" s="82"/>
      <c r="P72" s="82"/>
      <c r="Q72" s="82"/>
      <c r="R72" s="82"/>
      <c r="S72" s="55"/>
      <c r="T72" s="55"/>
      <c r="U72" s="55"/>
      <c r="V72" s="82"/>
      <c r="W72" s="55"/>
      <c r="X72" s="55"/>
      <c r="Y72" s="55"/>
      <c r="Z72" s="55"/>
      <c r="AA72" s="55"/>
      <c r="AB72" s="82"/>
    </row>
    <row r="73" spans="1:28" x14ac:dyDescent="0.2">
      <c r="H73" s="55">
        <v>656466497346</v>
      </c>
      <c r="I73" s="55"/>
      <c r="J73" s="83">
        <v>856074018473.58447</v>
      </c>
      <c r="K73" s="55"/>
      <c r="L73" s="82"/>
      <c r="M73" s="82"/>
      <c r="N73" s="82"/>
      <c r="O73" s="82"/>
      <c r="P73" s="82"/>
      <c r="Q73" s="82"/>
      <c r="R73" s="82"/>
      <c r="S73" s="55"/>
      <c r="T73" s="55"/>
      <c r="U73" s="55"/>
      <c r="V73" s="82"/>
      <c r="W73" s="55"/>
      <c r="X73" s="56">
        <v>613397286024</v>
      </c>
      <c r="Y73" s="55"/>
      <c r="Z73" s="56">
        <v>736151219622</v>
      </c>
      <c r="AA73" s="55"/>
      <c r="AB73" s="82"/>
    </row>
    <row r="74" spans="1:28" x14ac:dyDescent="0.2">
      <c r="H74" s="55"/>
      <c r="I74" s="55"/>
      <c r="J74" s="55"/>
      <c r="K74" s="55"/>
      <c r="L74" s="82"/>
      <c r="M74" s="82"/>
      <c r="N74" s="82"/>
      <c r="O74" s="82"/>
      <c r="P74" s="82"/>
      <c r="Q74" s="82"/>
      <c r="R74" s="82"/>
      <c r="S74" s="55"/>
      <c r="T74" s="55"/>
      <c r="U74" s="55"/>
      <c r="V74" s="82"/>
      <c r="W74" s="55"/>
      <c r="X74" s="56">
        <v>43069211322</v>
      </c>
      <c r="Y74" s="55"/>
      <c r="Z74" s="55"/>
      <c r="AA74" s="55"/>
      <c r="AB74" s="82"/>
    </row>
    <row r="75" spans="1:28" x14ac:dyDescent="0.2">
      <c r="H75" s="55"/>
      <c r="I75" s="55"/>
      <c r="J75" s="55"/>
      <c r="K75" s="55"/>
      <c r="L75" s="82"/>
      <c r="M75" s="82"/>
      <c r="N75" s="82"/>
      <c r="O75" s="82"/>
      <c r="P75" s="82"/>
      <c r="Q75" s="82"/>
      <c r="R75" s="82"/>
      <c r="S75" s="55"/>
      <c r="T75" s="55"/>
      <c r="U75" s="55"/>
      <c r="V75" s="82"/>
      <c r="W75" s="55"/>
      <c r="X75" s="56">
        <f>SUM(X73:X74)</f>
        <v>656466497346</v>
      </c>
      <c r="Y75" s="55"/>
      <c r="Z75" s="56">
        <f>Z68-Z73</f>
        <v>-8.984375E-2</v>
      </c>
      <c r="AA75" s="55"/>
      <c r="AB75" s="82"/>
    </row>
    <row r="76" spans="1:28" x14ac:dyDescent="0.2">
      <c r="H76" s="56">
        <f>H68-H73</f>
        <v>0</v>
      </c>
      <c r="I76" s="55"/>
      <c r="J76" s="56">
        <f>J68-J73</f>
        <v>0</v>
      </c>
      <c r="K76" s="55"/>
      <c r="L76" s="82"/>
      <c r="M76" s="82"/>
      <c r="N76" s="82"/>
      <c r="O76" s="82"/>
      <c r="P76" s="82"/>
      <c r="Q76" s="82"/>
      <c r="R76" s="82"/>
      <c r="S76" s="55"/>
      <c r="T76" s="55"/>
      <c r="U76" s="55"/>
      <c r="V76" s="82"/>
      <c r="W76" s="55"/>
      <c r="X76" s="56">
        <f>X75-X68</f>
        <v>0</v>
      </c>
      <c r="Y76" s="55"/>
      <c r="Z76" s="55"/>
      <c r="AA76" s="55"/>
      <c r="AB76" s="82"/>
    </row>
    <row r="77" spans="1:28" x14ac:dyDescent="0.2">
      <c r="H77" s="55"/>
      <c r="I77" s="55"/>
      <c r="J77" s="55"/>
      <c r="K77" s="55"/>
      <c r="L77" s="82"/>
      <c r="M77" s="82"/>
      <c r="N77" s="82"/>
      <c r="O77" s="82"/>
      <c r="P77" s="82"/>
      <c r="Q77" s="82"/>
      <c r="R77" s="82"/>
      <c r="S77" s="55"/>
      <c r="T77" s="55"/>
      <c r="U77" s="55"/>
      <c r="V77" s="82"/>
      <c r="W77" s="55"/>
      <c r="X77" s="55"/>
      <c r="Y77" s="55"/>
      <c r="Z77" s="55"/>
      <c r="AA77" s="55"/>
      <c r="AB77" s="82"/>
    </row>
    <row r="78" spans="1:28" x14ac:dyDescent="0.2">
      <c r="H78" s="55"/>
      <c r="I78" s="55"/>
      <c r="J78" s="55"/>
      <c r="K78" s="55"/>
      <c r="L78" s="82"/>
      <c r="M78" s="82"/>
      <c r="N78" s="82"/>
      <c r="O78" s="82"/>
      <c r="P78" s="82"/>
      <c r="Q78" s="82"/>
      <c r="R78" s="82"/>
      <c r="S78" s="55"/>
      <c r="T78" s="55"/>
      <c r="U78" s="55"/>
      <c r="V78" s="82"/>
      <c r="W78" s="55"/>
      <c r="X78" s="55"/>
      <c r="Y78" s="55"/>
      <c r="Z78" s="55"/>
      <c r="AA78" s="55"/>
      <c r="AB78" s="82"/>
    </row>
    <row r="79" spans="1:28" x14ac:dyDescent="0.2">
      <c r="H79" s="55"/>
      <c r="I79" s="55"/>
      <c r="J79" s="55"/>
      <c r="K79" s="55"/>
      <c r="L79" s="82"/>
      <c r="M79" s="82"/>
      <c r="N79" s="82"/>
      <c r="O79" s="82"/>
      <c r="P79" s="82"/>
      <c r="Q79" s="82"/>
      <c r="R79" s="82"/>
      <c r="S79" s="55"/>
      <c r="T79" s="55"/>
      <c r="U79" s="55"/>
      <c r="V79" s="82"/>
      <c r="W79" s="55"/>
      <c r="X79" s="55"/>
      <c r="Y79" s="55"/>
      <c r="Z79" s="55"/>
      <c r="AA79" s="55"/>
      <c r="AB79" s="82"/>
    </row>
    <row r="80" spans="1:28" x14ac:dyDescent="0.2">
      <c r="H80" s="55"/>
      <c r="I80" s="55"/>
      <c r="J80" s="55"/>
      <c r="K80" s="55"/>
      <c r="L80" s="82"/>
      <c r="M80" s="82"/>
      <c r="N80" s="82"/>
      <c r="O80" s="82"/>
      <c r="P80" s="82"/>
      <c r="Q80" s="82"/>
      <c r="R80" s="82"/>
      <c r="S80" s="55"/>
      <c r="T80" s="55"/>
      <c r="U80" s="55"/>
      <c r="V80" s="82"/>
      <c r="W80" s="55"/>
      <c r="X80" s="55"/>
      <c r="Y80" s="55"/>
      <c r="Z80" s="55"/>
      <c r="AA80" s="55"/>
      <c r="AB80" s="82"/>
    </row>
  </sheetData>
  <mergeCells count="140">
    <mergeCell ref="AB7:AB8"/>
    <mergeCell ref="Z7:Z8"/>
    <mergeCell ref="X7:X8"/>
    <mergeCell ref="V7:V8"/>
    <mergeCell ref="T7:T8"/>
    <mergeCell ref="E68:F68"/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A9:C9"/>
    <mergeCell ref="E9:F9"/>
    <mergeCell ref="A10:C10"/>
    <mergeCell ref="E10:F10"/>
    <mergeCell ref="A11:C11"/>
    <mergeCell ref="E11:F11"/>
    <mergeCell ref="E7:F8"/>
    <mergeCell ref="H7:H8"/>
    <mergeCell ref="J7:J8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7:C67"/>
    <mergeCell ref="E67:F67"/>
    <mergeCell ref="A68:D68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71"/>
  <sheetViews>
    <sheetView rightToLeft="1" zoomScaleNormal="100" workbookViewId="0">
      <selection activeCell="H9" sqref="H9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style="40" customWidth="1"/>
    <col min="4" max="4" width="1.28515625" style="40" customWidth="1"/>
    <col min="5" max="5" width="15.5703125" style="40" customWidth="1"/>
    <col min="6" max="6" width="1.28515625" style="40" customWidth="1"/>
    <col min="7" max="7" width="13" style="40" customWidth="1"/>
    <col min="8" max="8" width="1.28515625" style="40" customWidth="1"/>
    <col min="9" max="9" width="13" style="40" customWidth="1"/>
    <col min="10" max="10" width="1.28515625" customWidth="1"/>
    <col min="11" max="11" width="26.140625" bestFit="1" customWidth="1"/>
    <col min="12" max="12" width="1.28515625" customWidth="1"/>
    <col min="13" max="13" width="33.7109375" customWidth="1"/>
    <col min="14" max="14" width="0.28515625" customWidth="1"/>
    <col min="18" max="18" width="16.5703125" hidden="1" customWidth="1"/>
    <col min="19" max="19" width="14" hidden="1" customWidth="1"/>
    <col min="20" max="20" width="15" hidden="1" customWidth="1"/>
    <col min="21" max="21" width="12.85546875" hidden="1" customWidth="1"/>
  </cols>
  <sheetData>
    <row r="1" spans="1:21" ht="25.5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S1">
        <v>2.7299999999999998E-3</v>
      </c>
      <c r="T1">
        <v>5.0000000000000001E-3</v>
      </c>
    </row>
    <row r="2" spans="1:21" ht="25.5" x14ac:dyDescent="0.2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S2">
        <f>S1+T1</f>
        <v>7.7299999999999999E-3</v>
      </c>
    </row>
    <row r="3" spans="1:21" ht="25.5" x14ac:dyDescent="0.2">
      <c r="A3" s="122" t="s">
        <v>164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21" ht="24" x14ac:dyDescent="0.2">
      <c r="A4" s="134" t="s">
        <v>77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S4" s="97"/>
    </row>
    <row r="5" spans="1:21" ht="24" x14ac:dyDescent="0.2">
      <c r="A5" s="134" t="s">
        <v>78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7" spans="1:21" ht="21" x14ac:dyDescent="0.2">
      <c r="C7" s="135" t="s">
        <v>9</v>
      </c>
      <c r="D7" s="135"/>
      <c r="E7" s="135"/>
      <c r="F7" s="135"/>
      <c r="G7" s="135"/>
      <c r="H7" s="135"/>
      <c r="I7" s="135"/>
      <c r="J7" s="135"/>
      <c r="K7" s="135"/>
      <c r="L7" s="135"/>
      <c r="M7" s="135"/>
    </row>
    <row r="8" spans="1:21" ht="29.25" customHeight="1" x14ac:dyDescent="0.2">
      <c r="A8" s="18"/>
      <c r="C8" s="12" t="s">
        <v>12</v>
      </c>
      <c r="D8" s="63"/>
      <c r="E8" s="12" t="s">
        <v>79</v>
      </c>
      <c r="F8" s="63"/>
      <c r="G8" s="12" t="s">
        <v>80</v>
      </c>
      <c r="H8" s="63"/>
      <c r="I8" s="12" t="s">
        <v>81</v>
      </c>
      <c r="J8" s="3"/>
      <c r="K8" s="4" t="s">
        <v>82</v>
      </c>
      <c r="L8" s="3"/>
      <c r="M8" s="4" t="s">
        <v>83</v>
      </c>
    </row>
    <row r="9" spans="1:21" ht="18.75" x14ac:dyDescent="0.2">
      <c r="A9" s="62" t="s">
        <v>67</v>
      </c>
      <c r="C9" s="48">
        <v>100000</v>
      </c>
      <c r="E9" s="48">
        <v>21020</v>
      </c>
      <c r="G9" s="48">
        <v>17618.599999999999</v>
      </c>
      <c r="I9" s="98">
        <v>-0.1618</v>
      </c>
      <c r="K9" s="6">
        <v>1748240822.2</v>
      </c>
      <c r="M9" s="5"/>
      <c r="R9" s="81">
        <f>C9*G9</f>
        <v>1761859999.9999998</v>
      </c>
      <c r="S9" s="81">
        <f>R9*$S$2</f>
        <v>13619177.799999999</v>
      </c>
      <c r="T9" s="96">
        <f>R9-S9</f>
        <v>1748240822.1999998</v>
      </c>
      <c r="U9" s="96">
        <f>T9-K9</f>
        <v>0</v>
      </c>
    </row>
    <row r="10" spans="1:21" ht="18.75" x14ac:dyDescent="0.2">
      <c r="A10" s="7" t="s">
        <v>34</v>
      </c>
      <c r="C10" s="49">
        <v>3882353</v>
      </c>
      <c r="E10" s="49">
        <v>6159</v>
      </c>
      <c r="G10" s="49">
        <v>4928.2</v>
      </c>
      <c r="I10" s="99">
        <v>-0.19980000000000001</v>
      </c>
      <c r="K10" s="8">
        <v>18985113871.417942</v>
      </c>
      <c r="M10" s="7"/>
      <c r="R10" s="81">
        <f t="shared" ref="R10:R66" si="0">C10*G10</f>
        <v>19133012054.599998</v>
      </c>
      <c r="S10" s="81">
        <f t="shared" ref="S10:S66" si="1">R10*$S$2</f>
        <v>147898183.18205798</v>
      </c>
      <c r="T10" s="96">
        <f t="shared" ref="T10:T66" si="2">R10-S10</f>
        <v>18985113871.417942</v>
      </c>
      <c r="U10" s="96">
        <f t="shared" ref="U10:U66" si="3">T10-K10</f>
        <v>0</v>
      </c>
    </row>
    <row r="11" spans="1:21" ht="18.75" x14ac:dyDescent="0.2">
      <c r="A11" s="7" t="s">
        <v>19</v>
      </c>
      <c r="C11" s="49">
        <v>40000000</v>
      </c>
      <c r="E11" s="49">
        <v>451</v>
      </c>
      <c r="G11" s="49">
        <v>377.6</v>
      </c>
      <c r="I11" s="99">
        <v>-0.16270000000000001</v>
      </c>
      <c r="K11" s="8">
        <v>14987246080</v>
      </c>
      <c r="M11" s="7"/>
      <c r="R11" s="81">
        <f t="shared" si="0"/>
        <v>15104000000</v>
      </c>
      <c r="S11" s="81">
        <f t="shared" si="1"/>
        <v>116753920</v>
      </c>
      <c r="T11" s="96">
        <f t="shared" si="2"/>
        <v>14987246080</v>
      </c>
      <c r="U11" s="96">
        <f t="shared" si="3"/>
        <v>0</v>
      </c>
    </row>
    <row r="12" spans="1:21" ht="21.75" customHeight="1" x14ac:dyDescent="0.2">
      <c r="A12" s="7" t="s">
        <v>23</v>
      </c>
      <c r="C12" s="49">
        <v>16483818</v>
      </c>
      <c r="E12" s="49">
        <v>2146</v>
      </c>
      <c r="G12" s="49">
        <v>1782.12</v>
      </c>
      <c r="I12" s="99">
        <v>-0.1696</v>
      </c>
      <c r="K12" s="8">
        <v>29149064158.554943</v>
      </c>
      <c r="M12" s="7"/>
      <c r="R12" s="81">
        <f t="shared" si="0"/>
        <v>29376141734.16</v>
      </c>
      <c r="S12" s="81">
        <f t="shared" si="1"/>
        <v>227077575.60505679</v>
      </c>
      <c r="T12" s="96">
        <f t="shared" si="2"/>
        <v>29149064158.554943</v>
      </c>
      <c r="U12" s="96">
        <f t="shared" si="3"/>
        <v>0</v>
      </c>
    </row>
    <row r="13" spans="1:21" ht="21.75" customHeight="1" x14ac:dyDescent="0.2">
      <c r="A13" s="7" t="s">
        <v>44</v>
      </c>
      <c r="C13" s="49">
        <v>600000</v>
      </c>
      <c r="E13" s="49">
        <v>15940</v>
      </c>
      <c r="G13" s="49">
        <v>14899.4</v>
      </c>
      <c r="I13" s="99">
        <v>-6.5299999999999997E-2</v>
      </c>
      <c r="K13" s="8">
        <v>8870536582.7999992</v>
      </c>
      <c r="M13" s="7"/>
      <c r="R13" s="81">
        <f t="shared" si="0"/>
        <v>8939640000</v>
      </c>
      <c r="S13" s="81">
        <f t="shared" si="1"/>
        <v>69103417.200000003</v>
      </c>
      <c r="T13" s="96">
        <f t="shared" si="2"/>
        <v>8870536582.7999992</v>
      </c>
      <c r="U13" s="96">
        <f t="shared" si="3"/>
        <v>0</v>
      </c>
    </row>
    <row r="14" spans="1:21" ht="21.75" customHeight="1" x14ac:dyDescent="0.2">
      <c r="A14" s="7" t="s">
        <v>64</v>
      </c>
      <c r="C14" s="49">
        <v>2000000</v>
      </c>
      <c r="E14" s="49">
        <v>14230</v>
      </c>
      <c r="G14" s="49">
        <v>12048.2</v>
      </c>
      <c r="I14" s="99">
        <v>-0.15329999999999999</v>
      </c>
      <c r="K14" s="8">
        <v>23910134828</v>
      </c>
      <c r="M14" s="7"/>
      <c r="R14" s="81">
        <f t="shared" si="0"/>
        <v>24096400000</v>
      </c>
      <c r="S14" s="81">
        <f t="shared" si="1"/>
        <v>186265172</v>
      </c>
      <c r="T14" s="96">
        <f t="shared" si="2"/>
        <v>23910134828</v>
      </c>
      <c r="U14" s="96">
        <f t="shared" si="3"/>
        <v>0</v>
      </c>
    </row>
    <row r="15" spans="1:21" ht="21.75" customHeight="1" x14ac:dyDescent="0.2">
      <c r="A15" s="7" t="s">
        <v>45</v>
      </c>
      <c r="C15" s="49">
        <v>1000000</v>
      </c>
      <c r="E15" s="49">
        <v>2276</v>
      </c>
      <c r="G15" s="49">
        <v>1955.15</v>
      </c>
      <c r="I15" s="99">
        <v>-0.14099999999999999</v>
      </c>
      <c r="K15" s="8">
        <v>1940036690.5</v>
      </c>
      <c r="M15" s="7"/>
      <c r="R15" s="81">
        <f t="shared" si="0"/>
        <v>1955150000</v>
      </c>
      <c r="S15" s="81">
        <f t="shared" si="1"/>
        <v>15113309.5</v>
      </c>
      <c r="T15" s="96">
        <f t="shared" si="2"/>
        <v>1940036690.5</v>
      </c>
      <c r="U15" s="96">
        <f t="shared" si="3"/>
        <v>0</v>
      </c>
    </row>
    <row r="16" spans="1:21" ht="21.75" customHeight="1" x14ac:dyDescent="0.2">
      <c r="A16" s="7" t="s">
        <v>20</v>
      </c>
      <c r="C16" s="49">
        <v>1600000</v>
      </c>
      <c r="E16" s="49">
        <v>13750</v>
      </c>
      <c r="G16" s="49">
        <v>12113.5</v>
      </c>
      <c r="I16" s="99">
        <v>-0.11899999999999999</v>
      </c>
      <c r="K16" s="8">
        <v>19231780232</v>
      </c>
      <c r="M16" s="7"/>
      <c r="R16" s="81">
        <f t="shared" si="0"/>
        <v>19381600000</v>
      </c>
      <c r="S16" s="81">
        <f t="shared" si="1"/>
        <v>149819768</v>
      </c>
      <c r="T16" s="96">
        <f t="shared" si="2"/>
        <v>19231780232</v>
      </c>
      <c r="U16" s="96">
        <f t="shared" si="3"/>
        <v>0</v>
      </c>
    </row>
    <row r="17" spans="1:21" ht="21.75" customHeight="1" x14ac:dyDescent="0.2">
      <c r="A17" s="7" t="s">
        <v>30</v>
      </c>
      <c r="C17" s="49">
        <v>100000</v>
      </c>
      <c r="E17" s="49">
        <v>60710</v>
      </c>
      <c r="G17" s="49">
        <v>39461.5</v>
      </c>
      <c r="I17" s="99">
        <v>-0.35</v>
      </c>
      <c r="K17" s="8">
        <v>3915646260.5</v>
      </c>
      <c r="M17" s="7"/>
      <c r="R17" s="81">
        <f t="shared" si="0"/>
        <v>3946150000</v>
      </c>
      <c r="S17" s="81">
        <f t="shared" si="1"/>
        <v>30503739.5</v>
      </c>
      <c r="T17" s="96">
        <f t="shared" si="2"/>
        <v>3915646260.5</v>
      </c>
      <c r="U17" s="96">
        <f t="shared" si="3"/>
        <v>0</v>
      </c>
    </row>
    <row r="18" spans="1:21" ht="21.75" customHeight="1" x14ac:dyDescent="0.2">
      <c r="A18" s="7" t="s">
        <v>40</v>
      </c>
      <c r="C18" s="49">
        <v>650000</v>
      </c>
      <c r="E18" s="49">
        <v>43080</v>
      </c>
      <c r="G18" s="49">
        <v>35746.6</v>
      </c>
      <c r="I18" s="99">
        <v>-0.17019999999999999</v>
      </c>
      <c r="K18" s="8">
        <v>23055681208.299999</v>
      </c>
      <c r="M18" s="7"/>
      <c r="R18" s="81">
        <f t="shared" si="0"/>
        <v>23235290000</v>
      </c>
      <c r="S18" s="81">
        <f t="shared" si="1"/>
        <v>179608791.69999999</v>
      </c>
      <c r="T18" s="96">
        <f t="shared" si="2"/>
        <v>23055681208.299999</v>
      </c>
      <c r="U18" s="96">
        <f t="shared" si="3"/>
        <v>0</v>
      </c>
    </row>
    <row r="19" spans="1:21" ht="21.75" customHeight="1" x14ac:dyDescent="0.2">
      <c r="A19" s="7" t="s">
        <v>36</v>
      </c>
      <c r="C19" s="49">
        <v>800000</v>
      </c>
      <c r="E19" s="49">
        <v>20070</v>
      </c>
      <c r="G19" s="49">
        <v>16659.400000000001</v>
      </c>
      <c r="I19" s="99">
        <v>-0.1699</v>
      </c>
      <c r="K19" s="8">
        <v>13224498270.400002</v>
      </c>
      <c r="M19" s="7"/>
      <c r="R19" s="81">
        <f t="shared" si="0"/>
        <v>13327520000.000002</v>
      </c>
      <c r="S19" s="81">
        <f t="shared" si="1"/>
        <v>103021729.60000001</v>
      </c>
      <c r="T19" s="96">
        <f t="shared" si="2"/>
        <v>13224498270.400002</v>
      </c>
      <c r="U19" s="96">
        <f t="shared" si="3"/>
        <v>0</v>
      </c>
    </row>
    <row r="20" spans="1:21" ht="21.75" customHeight="1" x14ac:dyDescent="0.2">
      <c r="A20" s="7" t="s">
        <v>49</v>
      </c>
      <c r="C20" s="49">
        <v>4710000</v>
      </c>
      <c r="E20" s="49">
        <v>11600</v>
      </c>
      <c r="G20" s="49">
        <v>9637</v>
      </c>
      <c r="I20" s="99">
        <v>-0.16919999999999999</v>
      </c>
      <c r="K20" s="8">
        <v>45039403212.900002</v>
      </c>
      <c r="M20" s="7"/>
      <c r="R20" s="81">
        <f t="shared" si="0"/>
        <v>45390270000</v>
      </c>
      <c r="S20" s="81">
        <f t="shared" si="1"/>
        <v>350866787.10000002</v>
      </c>
      <c r="T20" s="96">
        <f t="shared" si="2"/>
        <v>45039403212.900002</v>
      </c>
      <c r="U20" s="96">
        <f t="shared" si="3"/>
        <v>0</v>
      </c>
    </row>
    <row r="21" spans="1:21" ht="21.75" customHeight="1" x14ac:dyDescent="0.2">
      <c r="A21" s="7" t="s">
        <v>52</v>
      </c>
      <c r="C21" s="49">
        <v>220000</v>
      </c>
      <c r="E21" s="49">
        <v>37260</v>
      </c>
      <c r="G21" s="49">
        <v>30915.4</v>
      </c>
      <c r="I21" s="99">
        <v>-0.17030000000000001</v>
      </c>
      <c r="K21" s="8">
        <v>6748813270.7600002</v>
      </c>
      <c r="M21" s="7"/>
      <c r="R21" s="81">
        <f t="shared" si="0"/>
        <v>6801388000</v>
      </c>
      <c r="S21" s="81">
        <f t="shared" si="1"/>
        <v>52574729.240000002</v>
      </c>
      <c r="T21" s="96">
        <f t="shared" si="2"/>
        <v>6748813270.7600002</v>
      </c>
      <c r="U21" s="96">
        <f t="shared" si="3"/>
        <v>0</v>
      </c>
    </row>
    <row r="22" spans="1:21" ht="21.75" customHeight="1" x14ac:dyDescent="0.2">
      <c r="A22" s="7" t="s">
        <v>39</v>
      </c>
      <c r="C22" s="49">
        <v>2400000</v>
      </c>
      <c r="E22" s="49">
        <v>15560</v>
      </c>
      <c r="G22" s="49">
        <v>12805</v>
      </c>
      <c r="I22" s="99">
        <v>-0.17710000000000001</v>
      </c>
      <c r="K22" s="8">
        <v>30494441640</v>
      </c>
      <c r="M22" s="7"/>
      <c r="R22" s="81">
        <f t="shared" si="0"/>
        <v>30732000000</v>
      </c>
      <c r="S22" s="81">
        <f t="shared" si="1"/>
        <v>237558360</v>
      </c>
      <c r="T22" s="96">
        <f t="shared" si="2"/>
        <v>30494441640</v>
      </c>
      <c r="U22" s="96">
        <f t="shared" si="3"/>
        <v>0</v>
      </c>
    </row>
    <row r="23" spans="1:21" ht="21.75" customHeight="1" x14ac:dyDescent="0.2">
      <c r="A23" s="7" t="s">
        <v>53</v>
      </c>
      <c r="C23" s="49">
        <v>600000</v>
      </c>
      <c r="E23" s="49">
        <v>16560</v>
      </c>
      <c r="G23" s="49">
        <v>13685</v>
      </c>
      <c r="I23" s="99">
        <v>-0.1736</v>
      </c>
      <c r="K23" s="8">
        <v>8147528970</v>
      </c>
      <c r="M23" s="7"/>
      <c r="R23" s="81">
        <f t="shared" si="0"/>
        <v>8211000000</v>
      </c>
      <c r="S23" s="81">
        <f t="shared" si="1"/>
        <v>63471030</v>
      </c>
      <c r="T23" s="96">
        <f t="shared" si="2"/>
        <v>8147528970</v>
      </c>
      <c r="U23" s="96">
        <f t="shared" si="3"/>
        <v>0</v>
      </c>
    </row>
    <row r="24" spans="1:21" ht="21.75" customHeight="1" x14ac:dyDescent="0.2">
      <c r="A24" s="7" t="s">
        <v>72</v>
      </c>
      <c r="C24" s="49">
        <v>13400000</v>
      </c>
      <c r="E24" s="49">
        <v>1278</v>
      </c>
      <c r="G24" s="49">
        <v>1032.9000000000001</v>
      </c>
      <c r="I24" s="99">
        <v>-0.1918</v>
      </c>
      <c r="K24" s="8">
        <v>13733870152.200003</v>
      </c>
      <c r="M24" s="7"/>
      <c r="R24" s="81">
        <f t="shared" si="0"/>
        <v>13840860000.000002</v>
      </c>
      <c r="S24" s="81">
        <f t="shared" si="1"/>
        <v>106989847.80000001</v>
      </c>
      <c r="T24" s="96">
        <f t="shared" si="2"/>
        <v>13733870152.200003</v>
      </c>
      <c r="U24" s="96">
        <f t="shared" si="3"/>
        <v>0</v>
      </c>
    </row>
    <row r="25" spans="1:21" ht="21.75" customHeight="1" x14ac:dyDescent="0.2">
      <c r="A25" s="7" t="s">
        <v>51</v>
      </c>
      <c r="C25" s="49">
        <v>1744082</v>
      </c>
      <c r="E25" s="49">
        <v>10200</v>
      </c>
      <c r="G25" s="49">
        <v>8475.4</v>
      </c>
      <c r="I25" s="99">
        <v>-0.1691</v>
      </c>
      <c r="K25" s="8">
        <v>14667529326.134954</v>
      </c>
      <c r="M25" s="7"/>
      <c r="R25" s="81">
        <f t="shared" si="0"/>
        <v>14781792582.799999</v>
      </c>
      <c r="S25" s="81">
        <f t="shared" si="1"/>
        <v>114263256.66504399</v>
      </c>
      <c r="T25" s="96">
        <f t="shared" si="2"/>
        <v>14667529326.134954</v>
      </c>
      <c r="U25" s="96">
        <f t="shared" si="3"/>
        <v>0</v>
      </c>
    </row>
    <row r="26" spans="1:21" ht="21.75" customHeight="1" x14ac:dyDescent="0.2">
      <c r="A26" s="7" t="s">
        <v>70</v>
      </c>
      <c r="C26" s="49">
        <v>447253</v>
      </c>
      <c r="E26" s="49">
        <v>12760</v>
      </c>
      <c r="G26" s="49">
        <v>10825</v>
      </c>
      <c r="I26" s="99">
        <v>-0.15160000000000001</v>
      </c>
      <c r="K26" s="8">
        <v>4804088823.9057503</v>
      </c>
      <c r="M26" s="7"/>
      <c r="R26" s="81">
        <f t="shared" si="0"/>
        <v>4841513725</v>
      </c>
      <c r="S26" s="81">
        <f t="shared" si="1"/>
        <v>37424901.094250001</v>
      </c>
      <c r="T26" s="96">
        <f t="shared" si="2"/>
        <v>4804088823.9057503</v>
      </c>
      <c r="U26" s="96">
        <f t="shared" si="3"/>
        <v>0</v>
      </c>
    </row>
    <row r="27" spans="1:21" ht="21.75" customHeight="1" x14ac:dyDescent="0.2">
      <c r="A27" s="7" t="s">
        <v>27</v>
      </c>
      <c r="C27" s="49">
        <v>3571813</v>
      </c>
      <c r="E27" s="49">
        <v>5170</v>
      </c>
      <c r="G27" s="49">
        <v>4634.1000000000004</v>
      </c>
      <c r="I27" s="99">
        <v>-0.1037</v>
      </c>
      <c r="K27" s="8">
        <v>16424190591.741892</v>
      </c>
      <c r="M27" s="7"/>
      <c r="R27" s="81">
        <f t="shared" si="0"/>
        <v>16552138623.300001</v>
      </c>
      <c r="S27" s="81">
        <f t="shared" si="1"/>
        <v>127948031.558109</v>
      </c>
      <c r="T27" s="96">
        <f t="shared" si="2"/>
        <v>16424190591.741892</v>
      </c>
      <c r="U27" s="96">
        <f t="shared" si="3"/>
        <v>0</v>
      </c>
    </row>
    <row r="28" spans="1:21" ht="21.75" customHeight="1" x14ac:dyDescent="0.2">
      <c r="A28" s="7" t="s">
        <v>59</v>
      </c>
      <c r="C28" s="49">
        <v>3280000</v>
      </c>
      <c r="E28" s="49">
        <v>13940</v>
      </c>
      <c r="G28" s="49">
        <v>11335.4</v>
      </c>
      <c r="I28" s="99">
        <v>-0.18679999999999999</v>
      </c>
      <c r="K28" s="8">
        <v>36892709734.239998</v>
      </c>
      <c r="M28" s="7"/>
      <c r="R28" s="81">
        <f t="shared" si="0"/>
        <v>37180112000</v>
      </c>
      <c r="S28" s="81">
        <f t="shared" si="1"/>
        <v>287402265.75999999</v>
      </c>
      <c r="T28" s="96">
        <f t="shared" si="2"/>
        <v>36892709734.239998</v>
      </c>
      <c r="U28" s="96">
        <f t="shared" si="3"/>
        <v>0</v>
      </c>
    </row>
    <row r="29" spans="1:21" ht="21.75" customHeight="1" x14ac:dyDescent="0.2">
      <c r="A29" s="7" t="s">
        <v>26</v>
      </c>
      <c r="C29" s="49">
        <v>60076364</v>
      </c>
      <c r="E29" s="49">
        <v>999</v>
      </c>
      <c r="G29" s="49">
        <v>859</v>
      </c>
      <c r="I29" s="99">
        <v>-0.1401</v>
      </c>
      <c r="K29" s="8">
        <v>51206685413.694519</v>
      </c>
      <c r="M29" s="7"/>
      <c r="R29" s="81">
        <f t="shared" si="0"/>
        <v>51605596676</v>
      </c>
      <c r="S29" s="81">
        <f t="shared" si="1"/>
        <v>398911262.30548</v>
      </c>
      <c r="T29" s="96">
        <f t="shared" si="2"/>
        <v>51206685413.694519</v>
      </c>
      <c r="U29" s="96">
        <f t="shared" si="3"/>
        <v>0</v>
      </c>
    </row>
    <row r="30" spans="1:21" ht="21.75" customHeight="1" x14ac:dyDescent="0.2">
      <c r="A30" s="7" t="s">
        <v>68</v>
      </c>
      <c r="C30" s="49">
        <v>600000</v>
      </c>
      <c r="E30" s="49">
        <v>12400</v>
      </c>
      <c r="G30" s="49">
        <v>10772.2</v>
      </c>
      <c r="I30" s="99">
        <v>-0.1313</v>
      </c>
      <c r="K30" s="8">
        <v>6413358536.3999996</v>
      </c>
      <c r="M30" s="7"/>
      <c r="R30" s="81">
        <f t="shared" si="0"/>
        <v>6463320000</v>
      </c>
      <c r="S30" s="81">
        <f t="shared" si="1"/>
        <v>49961463.600000001</v>
      </c>
      <c r="T30" s="96">
        <f t="shared" si="2"/>
        <v>6413358536.3999996</v>
      </c>
      <c r="U30" s="96">
        <f t="shared" si="3"/>
        <v>0</v>
      </c>
    </row>
    <row r="31" spans="1:21" ht="21.75" customHeight="1" x14ac:dyDescent="0.2">
      <c r="A31" s="7" t="s">
        <v>57</v>
      </c>
      <c r="C31" s="49">
        <v>12476724</v>
      </c>
      <c r="E31" s="49">
        <v>2604</v>
      </c>
      <c r="G31" s="49">
        <v>1563.4</v>
      </c>
      <c r="I31" s="99">
        <v>-0.39960000000000001</v>
      </c>
      <c r="K31" s="8">
        <v>19355328068.968636</v>
      </c>
      <c r="M31" s="7"/>
      <c r="R31" s="81">
        <f t="shared" si="0"/>
        <v>19506110301.600002</v>
      </c>
      <c r="S31" s="81">
        <f t="shared" si="1"/>
        <v>150782232.63136801</v>
      </c>
      <c r="T31" s="96">
        <f t="shared" si="2"/>
        <v>19355328068.968636</v>
      </c>
      <c r="U31" s="96">
        <f t="shared" si="3"/>
        <v>0</v>
      </c>
    </row>
    <row r="32" spans="1:21" ht="21.75" customHeight="1" x14ac:dyDescent="0.2">
      <c r="A32" s="7" t="s">
        <v>50</v>
      </c>
      <c r="C32" s="49">
        <v>100000</v>
      </c>
      <c r="E32" s="49">
        <v>133940</v>
      </c>
      <c r="G32" s="49">
        <v>111109.8</v>
      </c>
      <c r="I32" s="99">
        <v>-0.17050000000000001</v>
      </c>
      <c r="K32" s="8">
        <v>11025092124.6</v>
      </c>
      <c r="M32" s="7"/>
      <c r="R32" s="81">
        <f t="shared" si="0"/>
        <v>11110980000</v>
      </c>
      <c r="S32" s="81">
        <f t="shared" si="1"/>
        <v>85887875.400000006</v>
      </c>
      <c r="T32" s="96">
        <f t="shared" si="2"/>
        <v>11025092124.6</v>
      </c>
      <c r="U32" s="96">
        <f t="shared" si="3"/>
        <v>0</v>
      </c>
    </row>
    <row r="33" spans="1:21" ht="21.75" customHeight="1" x14ac:dyDescent="0.2">
      <c r="A33" s="7" t="s">
        <v>22</v>
      </c>
      <c r="C33" s="49">
        <v>28438802</v>
      </c>
      <c r="E33" s="49">
        <v>935</v>
      </c>
      <c r="G33" s="49">
        <v>765.72</v>
      </c>
      <c r="I33" s="99">
        <v>-0.18099999999999999</v>
      </c>
      <c r="K33" s="8">
        <v>21607829754.756691</v>
      </c>
      <c r="M33" s="7"/>
      <c r="R33" s="81">
        <f t="shared" si="0"/>
        <v>21776159467.440002</v>
      </c>
      <c r="S33" s="81">
        <f t="shared" si="1"/>
        <v>168329712.68331122</v>
      </c>
      <c r="T33" s="96">
        <f t="shared" si="2"/>
        <v>21607829754.756691</v>
      </c>
      <c r="U33" s="96">
        <f t="shared" si="3"/>
        <v>0</v>
      </c>
    </row>
    <row r="34" spans="1:21" ht="21.75" customHeight="1" x14ac:dyDescent="0.2">
      <c r="A34" s="7" t="s">
        <v>21</v>
      </c>
      <c r="C34" s="49">
        <v>34290521</v>
      </c>
      <c r="E34" s="49">
        <v>498</v>
      </c>
      <c r="G34" s="49">
        <v>426.04</v>
      </c>
      <c r="I34" s="99">
        <v>-0.14449999999999999</v>
      </c>
      <c r="K34" s="8">
        <v>14496204964.368326</v>
      </c>
      <c r="M34" s="7"/>
      <c r="R34" s="81">
        <f t="shared" si="0"/>
        <v>14609133566.84</v>
      </c>
      <c r="S34" s="81">
        <f t="shared" si="1"/>
        <v>112928602.47167321</v>
      </c>
      <c r="T34" s="96">
        <f t="shared" si="2"/>
        <v>14496204964.368326</v>
      </c>
      <c r="U34" s="96">
        <f t="shared" si="3"/>
        <v>0</v>
      </c>
    </row>
    <row r="35" spans="1:21" ht="21.75" customHeight="1" x14ac:dyDescent="0.2">
      <c r="A35" s="7" t="s">
        <v>47</v>
      </c>
      <c r="C35" s="49">
        <v>21948</v>
      </c>
      <c r="E35" s="49">
        <v>33310</v>
      </c>
      <c r="G35" s="49">
        <v>27633</v>
      </c>
      <c r="I35" s="99">
        <v>-0.1704</v>
      </c>
      <c r="K35" s="8">
        <v>601800923.38067997</v>
      </c>
      <c r="M35" s="7"/>
      <c r="R35" s="81">
        <f t="shared" si="0"/>
        <v>606489084</v>
      </c>
      <c r="S35" s="81">
        <f t="shared" si="1"/>
        <v>4688160.6193199996</v>
      </c>
      <c r="T35" s="96">
        <f t="shared" si="2"/>
        <v>601800923.38067997</v>
      </c>
      <c r="U35" s="96">
        <f t="shared" si="3"/>
        <v>0</v>
      </c>
    </row>
    <row r="36" spans="1:21" ht="21.75" customHeight="1" x14ac:dyDescent="0.2">
      <c r="A36" s="7" t="s">
        <v>25</v>
      </c>
      <c r="C36" s="49">
        <v>1891700</v>
      </c>
      <c r="E36" s="49">
        <v>1621</v>
      </c>
      <c r="G36" s="49">
        <v>1399.25</v>
      </c>
      <c r="I36" s="99">
        <v>-0.1368</v>
      </c>
      <c r="K36" s="8">
        <v>2626500214.7307501</v>
      </c>
      <c r="M36" s="7"/>
      <c r="R36" s="81">
        <f t="shared" si="0"/>
        <v>2646961225</v>
      </c>
      <c r="S36" s="81">
        <f t="shared" si="1"/>
        <v>20461010.269249998</v>
      </c>
      <c r="T36" s="96">
        <f t="shared" si="2"/>
        <v>2626500214.7307501</v>
      </c>
      <c r="U36" s="96">
        <f t="shared" si="3"/>
        <v>0</v>
      </c>
    </row>
    <row r="37" spans="1:21" ht="21.75" customHeight="1" x14ac:dyDescent="0.2">
      <c r="A37" s="7" t="s">
        <v>28</v>
      </c>
      <c r="C37" s="49">
        <v>1000000</v>
      </c>
      <c r="E37" s="49">
        <v>6890</v>
      </c>
      <c r="G37" s="49">
        <v>6237</v>
      </c>
      <c r="I37" s="99">
        <v>-9.4799999999999995E-2</v>
      </c>
      <c r="K37" s="8">
        <v>6188787990</v>
      </c>
      <c r="M37" s="7"/>
      <c r="R37" s="81">
        <f t="shared" si="0"/>
        <v>6237000000</v>
      </c>
      <c r="S37" s="81">
        <f t="shared" si="1"/>
        <v>48212010</v>
      </c>
      <c r="T37" s="96">
        <f t="shared" si="2"/>
        <v>6188787990</v>
      </c>
      <c r="U37" s="96">
        <f t="shared" si="3"/>
        <v>0</v>
      </c>
    </row>
    <row r="38" spans="1:21" ht="21.75" customHeight="1" x14ac:dyDescent="0.2">
      <c r="A38" s="7" t="s">
        <v>62</v>
      </c>
      <c r="C38" s="49">
        <v>300000</v>
      </c>
      <c r="E38" s="49">
        <v>27070</v>
      </c>
      <c r="G38" s="49">
        <v>22198.400000000001</v>
      </c>
      <c r="I38" s="99">
        <v>-0.18</v>
      </c>
      <c r="K38" s="8">
        <v>6608041910.3999996</v>
      </c>
      <c r="M38" s="7"/>
      <c r="R38" s="81">
        <f t="shared" si="0"/>
        <v>6659520000</v>
      </c>
      <c r="S38" s="81">
        <f t="shared" si="1"/>
        <v>51478089.600000001</v>
      </c>
      <c r="T38" s="96">
        <f t="shared" si="2"/>
        <v>6608041910.3999996</v>
      </c>
      <c r="U38" s="96">
        <f t="shared" si="3"/>
        <v>0</v>
      </c>
    </row>
    <row r="39" spans="1:21" ht="21.75" customHeight="1" x14ac:dyDescent="0.2">
      <c r="A39" s="7" t="s">
        <v>43</v>
      </c>
      <c r="C39" s="49">
        <v>1200000</v>
      </c>
      <c r="E39" s="49">
        <v>35460</v>
      </c>
      <c r="G39" s="49">
        <v>30255.4</v>
      </c>
      <c r="I39" s="99">
        <v>-0.14680000000000001</v>
      </c>
      <c r="K39" s="8">
        <v>36025830909.599998</v>
      </c>
      <c r="M39" s="7"/>
      <c r="R39" s="81">
        <f t="shared" si="0"/>
        <v>36306480000</v>
      </c>
      <c r="S39" s="81">
        <f t="shared" si="1"/>
        <v>280649090.39999998</v>
      </c>
      <c r="T39" s="96">
        <f t="shared" si="2"/>
        <v>36025830909.599998</v>
      </c>
      <c r="U39" s="96">
        <f t="shared" si="3"/>
        <v>0</v>
      </c>
    </row>
    <row r="40" spans="1:21" ht="21.75" customHeight="1" x14ac:dyDescent="0.2">
      <c r="A40" s="7" t="s">
        <v>66</v>
      </c>
      <c r="C40" s="49">
        <v>3000000</v>
      </c>
      <c r="E40" s="49">
        <v>8240</v>
      </c>
      <c r="G40" s="49">
        <v>7200</v>
      </c>
      <c r="I40" s="99">
        <v>-0.12620000000000001</v>
      </c>
      <c r="K40" s="8">
        <v>21433032000</v>
      </c>
      <c r="M40" s="7"/>
      <c r="R40" s="81">
        <f t="shared" si="0"/>
        <v>21600000000</v>
      </c>
      <c r="S40" s="81">
        <f t="shared" si="1"/>
        <v>166968000</v>
      </c>
      <c r="T40" s="96">
        <f t="shared" si="2"/>
        <v>21433032000</v>
      </c>
      <c r="U40" s="96">
        <f t="shared" si="3"/>
        <v>0</v>
      </c>
    </row>
    <row r="41" spans="1:21" ht="21.75" customHeight="1" x14ac:dyDescent="0.2">
      <c r="A41" s="7" t="s">
        <v>58</v>
      </c>
      <c r="C41" s="49">
        <v>1653828</v>
      </c>
      <c r="E41" s="49">
        <v>1350</v>
      </c>
      <c r="G41" s="49">
        <v>1080</v>
      </c>
      <c r="I41" s="99">
        <v>-0.2</v>
      </c>
      <c r="K41" s="8">
        <v>1772327422.3248</v>
      </c>
      <c r="M41" s="7"/>
      <c r="R41" s="81">
        <f t="shared" si="0"/>
        <v>1786134240</v>
      </c>
      <c r="S41" s="81">
        <f t="shared" si="1"/>
        <v>13806817.6752</v>
      </c>
      <c r="T41" s="96">
        <f t="shared" si="2"/>
        <v>1772327422.3248</v>
      </c>
      <c r="U41" s="96">
        <f t="shared" si="3"/>
        <v>0</v>
      </c>
    </row>
    <row r="42" spans="1:21" ht="21.75" customHeight="1" x14ac:dyDescent="0.2">
      <c r="A42" s="7" t="s">
        <v>75</v>
      </c>
      <c r="C42" s="49">
        <v>3000000</v>
      </c>
      <c r="E42" s="49">
        <v>5600</v>
      </c>
      <c r="G42" s="49">
        <v>4846</v>
      </c>
      <c r="I42" s="99">
        <v>-0.1346</v>
      </c>
      <c r="K42" s="8">
        <v>14425621260</v>
      </c>
      <c r="M42" s="7"/>
      <c r="R42" s="81">
        <f t="shared" si="0"/>
        <v>14538000000</v>
      </c>
      <c r="S42" s="81">
        <f t="shared" si="1"/>
        <v>112378740</v>
      </c>
      <c r="T42" s="96">
        <f t="shared" si="2"/>
        <v>14425621260</v>
      </c>
      <c r="U42" s="96">
        <f t="shared" si="3"/>
        <v>0</v>
      </c>
    </row>
    <row r="43" spans="1:21" ht="21.75" customHeight="1" x14ac:dyDescent="0.2">
      <c r="A43" s="7" t="s">
        <v>29</v>
      </c>
      <c r="C43" s="49">
        <v>4000000</v>
      </c>
      <c r="E43" s="49">
        <v>2744</v>
      </c>
      <c r="G43" s="49">
        <v>2059</v>
      </c>
      <c r="I43" s="99">
        <v>-0.24959999999999999</v>
      </c>
      <c r="K43" s="8">
        <v>8172335720</v>
      </c>
      <c r="M43" s="7"/>
      <c r="R43" s="81">
        <f t="shared" si="0"/>
        <v>8236000000</v>
      </c>
      <c r="S43" s="81">
        <f t="shared" si="1"/>
        <v>63664280</v>
      </c>
      <c r="T43" s="96">
        <f t="shared" si="2"/>
        <v>8172335720</v>
      </c>
      <c r="U43" s="96">
        <f t="shared" si="3"/>
        <v>0</v>
      </c>
    </row>
    <row r="44" spans="1:21" ht="21.75" customHeight="1" x14ac:dyDescent="0.2">
      <c r="A44" s="7" t="s">
        <v>33</v>
      </c>
      <c r="C44" s="49">
        <v>10000000</v>
      </c>
      <c r="E44" s="49">
        <v>1624</v>
      </c>
      <c r="G44" s="49">
        <v>1350.04</v>
      </c>
      <c r="I44" s="99">
        <v>-0.16869999999999999</v>
      </c>
      <c r="K44" s="8">
        <v>13396041908</v>
      </c>
      <c r="M44" s="7"/>
      <c r="R44" s="81">
        <f t="shared" si="0"/>
        <v>13500400000</v>
      </c>
      <c r="S44" s="81">
        <f t="shared" si="1"/>
        <v>104358092</v>
      </c>
      <c r="T44" s="96">
        <f t="shared" si="2"/>
        <v>13396041908</v>
      </c>
      <c r="U44" s="96">
        <f t="shared" si="3"/>
        <v>0</v>
      </c>
    </row>
    <row r="45" spans="1:21" ht="21.75" customHeight="1" x14ac:dyDescent="0.2">
      <c r="A45" s="7" t="s">
        <v>74</v>
      </c>
      <c r="C45" s="49">
        <v>2500000</v>
      </c>
      <c r="E45" s="49">
        <v>7290</v>
      </c>
      <c r="G45" s="49">
        <v>6372.2</v>
      </c>
      <c r="I45" s="99">
        <v>-0.12590000000000001</v>
      </c>
      <c r="K45" s="8">
        <v>15807357235</v>
      </c>
      <c r="M45" s="7"/>
      <c r="R45" s="81">
        <f t="shared" si="0"/>
        <v>15930500000</v>
      </c>
      <c r="S45" s="81">
        <f t="shared" si="1"/>
        <v>123142765</v>
      </c>
      <c r="T45" s="96">
        <f t="shared" si="2"/>
        <v>15807357235</v>
      </c>
      <c r="U45" s="96">
        <f t="shared" si="3"/>
        <v>0</v>
      </c>
    </row>
    <row r="46" spans="1:21" ht="21.75" customHeight="1" x14ac:dyDescent="0.2">
      <c r="A46" s="7" t="s">
        <v>46</v>
      </c>
      <c r="C46" s="49">
        <v>1200000</v>
      </c>
      <c r="E46" s="49">
        <v>8080</v>
      </c>
      <c r="G46" s="49">
        <v>6715.4</v>
      </c>
      <c r="I46" s="99">
        <v>-0.16889999999999999</v>
      </c>
      <c r="K46" s="8">
        <v>7996187949.6000004</v>
      </c>
      <c r="M46" s="7"/>
      <c r="R46" s="81">
        <f t="shared" si="0"/>
        <v>8058480000</v>
      </c>
      <c r="S46" s="81">
        <f t="shared" si="1"/>
        <v>62292050.399999999</v>
      </c>
      <c r="T46" s="96">
        <f t="shared" si="2"/>
        <v>7996187949.6000004</v>
      </c>
      <c r="U46" s="96">
        <f t="shared" si="3"/>
        <v>0</v>
      </c>
    </row>
    <row r="47" spans="1:21" ht="21.75" customHeight="1" x14ac:dyDescent="0.2">
      <c r="A47" s="7" t="s">
        <v>32</v>
      </c>
      <c r="C47" s="49">
        <v>250000</v>
      </c>
      <c r="E47" s="49">
        <v>105800</v>
      </c>
      <c r="G47" s="49">
        <v>100064</v>
      </c>
      <c r="I47" s="99">
        <v>-5.4199999999999998E-2</v>
      </c>
      <c r="K47" s="8">
        <v>24822626320</v>
      </c>
      <c r="M47" s="7"/>
      <c r="R47" s="81">
        <f t="shared" si="0"/>
        <v>25016000000</v>
      </c>
      <c r="S47" s="81">
        <f t="shared" si="1"/>
        <v>193373680</v>
      </c>
      <c r="T47" s="96">
        <f t="shared" si="2"/>
        <v>24822626320</v>
      </c>
      <c r="U47" s="96">
        <f t="shared" si="3"/>
        <v>0</v>
      </c>
    </row>
    <row r="48" spans="1:21" ht="21.75" customHeight="1" x14ac:dyDescent="0.2">
      <c r="A48" s="7" t="s">
        <v>18</v>
      </c>
      <c r="C48" s="49">
        <v>2700000</v>
      </c>
      <c r="E48" s="49">
        <v>7520</v>
      </c>
      <c r="G48" s="49">
        <v>6372.2</v>
      </c>
      <c r="I48" s="99">
        <v>-0.15260000000000001</v>
      </c>
      <c r="K48" s="8">
        <v>17071945813.799999</v>
      </c>
      <c r="M48" s="7"/>
      <c r="R48" s="81">
        <f t="shared" si="0"/>
        <v>17204940000</v>
      </c>
      <c r="S48" s="81">
        <f t="shared" si="1"/>
        <v>132994186.2</v>
      </c>
      <c r="T48" s="96">
        <f t="shared" si="2"/>
        <v>17071945813.799999</v>
      </c>
      <c r="U48" s="96">
        <f t="shared" si="3"/>
        <v>0</v>
      </c>
    </row>
    <row r="49" spans="1:21" ht="21.75" customHeight="1" x14ac:dyDescent="0.2">
      <c r="A49" s="7" t="s">
        <v>65</v>
      </c>
      <c r="C49" s="49">
        <v>350000</v>
      </c>
      <c r="E49" s="49">
        <v>4692</v>
      </c>
      <c r="G49" s="49">
        <v>3989.2</v>
      </c>
      <c r="I49" s="99">
        <v>-0.14979999999999999</v>
      </c>
      <c r="K49" s="8">
        <v>1385427219.4000001</v>
      </c>
      <c r="M49" s="7"/>
      <c r="R49" s="81">
        <f t="shared" si="0"/>
        <v>1396220000</v>
      </c>
      <c r="S49" s="81">
        <f t="shared" si="1"/>
        <v>10792780.6</v>
      </c>
      <c r="T49" s="96">
        <f t="shared" si="2"/>
        <v>1385427219.4000001</v>
      </c>
      <c r="U49" s="96">
        <f t="shared" si="3"/>
        <v>0</v>
      </c>
    </row>
    <row r="50" spans="1:21" ht="21.75" customHeight="1" x14ac:dyDescent="0.2">
      <c r="A50" s="7" t="s">
        <v>54</v>
      </c>
      <c r="C50" s="49">
        <v>2960706</v>
      </c>
      <c r="E50" s="49">
        <v>2011</v>
      </c>
      <c r="G50" s="49">
        <v>1710.35</v>
      </c>
      <c r="I50" s="99">
        <v>-0.14949999999999999</v>
      </c>
      <c r="K50" s="8">
        <v>5024699996.7901163</v>
      </c>
      <c r="M50" s="7"/>
      <c r="R50" s="81">
        <f t="shared" si="0"/>
        <v>5063843507.0999994</v>
      </c>
      <c r="S50" s="81">
        <f t="shared" si="1"/>
        <v>39143510.309882998</v>
      </c>
      <c r="T50" s="96">
        <f t="shared" si="2"/>
        <v>5024699996.7901163</v>
      </c>
      <c r="U50" s="96">
        <f t="shared" si="3"/>
        <v>0</v>
      </c>
    </row>
    <row r="51" spans="1:21" ht="21.75" customHeight="1" x14ac:dyDescent="0.2">
      <c r="A51" s="7" t="s">
        <v>24</v>
      </c>
      <c r="C51" s="49">
        <v>426720</v>
      </c>
      <c r="E51" s="49">
        <v>1867</v>
      </c>
      <c r="G51" s="49">
        <v>1746.04</v>
      </c>
      <c r="I51" s="99">
        <v>-6.4799999999999996E-2</v>
      </c>
      <c r="K51" s="8">
        <v>739310796.24057591</v>
      </c>
      <c r="M51" s="7"/>
      <c r="R51" s="81">
        <f t="shared" si="0"/>
        <v>745070188.79999995</v>
      </c>
      <c r="S51" s="81">
        <f t="shared" si="1"/>
        <v>5759392.5594239999</v>
      </c>
      <c r="T51" s="96">
        <f t="shared" si="2"/>
        <v>739310796.24057591</v>
      </c>
      <c r="U51" s="96">
        <f t="shared" si="3"/>
        <v>0</v>
      </c>
    </row>
    <row r="52" spans="1:21" ht="21.75" customHeight="1" x14ac:dyDescent="0.2">
      <c r="A52" s="7" t="s">
        <v>42</v>
      </c>
      <c r="C52" s="49">
        <v>562500</v>
      </c>
      <c r="E52" s="49">
        <v>8180</v>
      </c>
      <c r="G52" s="49">
        <v>7313.8</v>
      </c>
      <c r="I52" s="99">
        <v>-0.10589999999999999</v>
      </c>
      <c r="K52" s="8">
        <v>4082211183.375</v>
      </c>
      <c r="M52" s="7"/>
      <c r="R52" s="81">
        <f t="shared" si="0"/>
        <v>4114012500</v>
      </c>
      <c r="S52" s="81">
        <f t="shared" si="1"/>
        <v>31801316.625</v>
      </c>
      <c r="T52" s="96">
        <f t="shared" si="2"/>
        <v>4082211183.375</v>
      </c>
      <c r="U52" s="96">
        <f t="shared" si="3"/>
        <v>0</v>
      </c>
    </row>
    <row r="53" spans="1:21" ht="21.75" customHeight="1" x14ac:dyDescent="0.2">
      <c r="A53" s="7" t="s">
        <v>61</v>
      </c>
      <c r="C53" s="49">
        <v>400000</v>
      </c>
      <c r="E53" s="49">
        <v>2884</v>
      </c>
      <c r="G53" s="49">
        <v>2365.88</v>
      </c>
      <c r="I53" s="99">
        <v>-0.1797</v>
      </c>
      <c r="K53" s="8">
        <v>939036699.03999996</v>
      </c>
      <c r="M53" s="7"/>
      <c r="R53" s="81">
        <f t="shared" si="0"/>
        <v>946352000</v>
      </c>
      <c r="S53" s="81">
        <f t="shared" si="1"/>
        <v>7315300.96</v>
      </c>
      <c r="T53" s="96">
        <f t="shared" si="2"/>
        <v>939036699.03999996</v>
      </c>
      <c r="U53" s="96">
        <f t="shared" si="3"/>
        <v>0</v>
      </c>
    </row>
    <row r="54" spans="1:21" ht="21.75" customHeight="1" x14ac:dyDescent="0.2">
      <c r="A54" s="7" t="s">
        <v>37</v>
      </c>
      <c r="C54" s="49">
        <v>670438</v>
      </c>
      <c r="E54" s="49">
        <v>5500</v>
      </c>
      <c r="G54" s="49">
        <v>4673.8</v>
      </c>
      <c r="I54" s="99">
        <v>-0.1502</v>
      </c>
      <c r="K54" s="8">
        <v>3109271222.548388</v>
      </c>
      <c r="M54" s="7"/>
      <c r="R54" s="81">
        <f t="shared" si="0"/>
        <v>3133493124.4000001</v>
      </c>
      <c r="S54" s="81">
        <f t="shared" si="1"/>
        <v>24221901.851612002</v>
      </c>
      <c r="T54" s="96">
        <f t="shared" si="2"/>
        <v>3109271222.548388</v>
      </c>
      <c r="U54" s="96">
        <f t="shared" si="3"/>
        <v>0</v>
      </c>
    </row>
    <row r="55" spans="1:21" ht="21.75" customHeight="1" x14ac:dyDescent="0.2">
      <c r="A55" s="7" t="s">
        <v>41</v>
      </c>
      <c r="C55" s="49">
        <v>2694999</v>
      </c>
      <c r="E55" s="49">
        <v>8770</v>
      </c>
      <c r="G55" s="49">
        <v>7498.6</v>
      </c>
      <c r="I55" s="99">
        <v>-0.14499999999999999</v>
      </c>
      <c r="K55" s="8">
        <v>20052506099.654179</v>
      </c>
      <c r="M55" s="7"/>
      <c r="R55" s="81">
        <f t="shared" si="0"/>
        <v>20208719501.400002</v>
      </c>
      <c r="S55" s="81">
        <f t="shared" si="1"/>
        <v>156213401.74582201</v>
      </c>
      <c r="T55" s="96">
        <f t="shared" si="2"/>
        <v>20052506099.654179</v>
      </c>
      <c r="U55" s="96">
        <f t="shared" si="3"/>
        <v>0</v>
      </c>
    </row>
    <row r="56" spans="1:21" ht="21.75" customHeight="1" x14ac:dyDescent="0.2">
      <c r="A56" s="7" t="s">
        <v>55</v>
      </c>
      <c r="C56" s="49">
        <v>3750000</v>
      </c>
      <c r="E56" s="49">
        <v>3847</v>
      </c>
      <c r="G56" s="49">
        <v>3132.92</v>
      </c>
      <c r="I56" s="99">
        <v>-0.18559999999999999</v>
      </c>
      <c r="K56" s="8">
        <v>11657634481.5</v>
      </c>
      <c r="M56" s="7"/>
      <c r="R56" s="81">
        <f t="shared" si="0"/>
        <v>11748450000</v>
      </c>
      <c r="S56" s="81">
        <f t="shared" si="1"/>
        <v>90815518.5</v>
      </c>
      <c r="T56" s="96">
        <f t="shared" si="2"/>
        <v>11657634481.5</v>
      </c>
      <c r="U56" s="96">
        <f t="shared" si="3"/>
        <v>0</v>
      </c>
    </row>
    <row r="57" spans="1:21" ht="21.75" customHeight="1" x14ac:dyDescent="0.2">
      <c r="A57" s="7" t="s">
        <v>73</v>
      </c>
      <c r="C57" s="49">
        <v>360000</v>
      </c>
      <c r="E57" s="49">
        <v>9860</v>
      </c>
      <c r="G57" s="49">
        <v>8677.7999999999993</v>
      </c>
      <c r="I57" s="99">
        <v>-0.11990000000000001</v>
      </c>
      <c r="K57" s="8">
        <v>3099859418.1599994</v>
      </c>
      <c r="M57" s="7"/>
      <c r="R57" s="81">
        <f t="shared" si="0"/>
        <v>3124007999.9999995</v>
      </c>
      <c r="S57" s="81">
        <f t="shared" si="1"/>
        <v>24148581.839999996</v>
      </c>
      <c r="T57" s="96">
        <f t="shared" si="2"/>
        <v>3099859418.1599994</v>
      </c>
      <c r="U57" s="96">
        <f t="shared" si="3"/>
        <v>0</v>
      </c>
    </row>
    <row r="58" spans="1:21" ht="21.75" customHeight="1" x14ac:dyDescent="0.2">
      <c r="A58" s="7" t="s">
        <v>35</v>
      </c>
      <c r="C58" s="49">
        <v>900000</v>
      </c>
      <c r="E58" s="49">
        <v>4273</v>
      </c>
      <c r="G58" s="49">
        <v>3618.68</v>
      </c>
      <c r="I58" s="99">
        <v>-0.15310000000000001</v>
      </c>
      <c r="K58" s="8">
        <v>3231636843.2399998</v>
      </c>
      <c r="M58" s="7"/>
      <c r="R58" s="81">
        <f t="shared" si="0"/>
        <v>3256812000</v>
      </c>
      <c r="S58" s="81">
        <f t="shared" si="1"/>
        <v>25175156.759999998</v>
      </c>
      <c r="T58" s="96">
        <f t="shared" si="2"/>
        <v>3231636843.2399998</v>
      </c>
      <c r="U58" s="96">
        <f t="shared" si="3"/>
        <v>0</v>
      </c>
    </row>
    <row r="59" spans="1:21" ht="21.75" customHeight="1" x14ac:dyDescent="0.2">
      <c r="A59" s="7" t="s">
        <v>31</v>
      </c>
      <c r="C59" s="49">
        <v>100000</v>
      </c>
      <c r="E59" s="49">
        <v>40350</v>
      </c>
      <c r="G59" s="49">
        <v>34761</v>
      </c>
      <c r="I59" s="99">
        <v>-0.13850000000000001</v>
      </c>
      <c r="K59" s="8">
        <v>3449229747</v>
      </c>
      <c r="M59" s="7"/>
      <c r="R59" s="81">
        <f t="shared" si="0"/>
        <v>3476100000</v>
      </c>
      <c r="S59" s="81">
        <f t="shared" si="1"/>
        <v>26870253</v>
      </c>
      <c r="T59" s="96">
        <f t="shared" si="2"/>
        <v>3449229747</v>
      </c>
      <c r="U59" s="96">
        <f t="shared" si="3"/>
        <v>0</v>
      </c>
    </row>
    <row r="60" spans="1:21" ht="21.75" customHeight="1" x14ac:dyDescent="0.2">
      <c r="A60" s="7" t="s">
        <v>56</v>
      </c>
      <c r="C60" s="49">
        <v>1630606</v>
      </c>
      <c r="E60" s="49">
        <v>5424</v>
      </c>
      <c r="G60" s="49">
        <v>4774.12</v>
      </c>
      <c r="I60" s="99">
        <v>-0.1198</v>
      </c>
      <c r="K60" s="8">
        <v>7724532918.3397551</v>
      </c>
      <c r="M60" s="7"/>
      <c r="R60" s="81">
        <f t="shared" si="0"/>
        <v>7784708716.7200003</v>
      </c>
      <c r="S60" s="81">
        <f t="shared" si="1"/>
        <v>60175798.380245604</v>
      </c>
      <c r="T60" s="96">
        <f t="shared" si="2"/>
        <v>7724532918.3397551</v>
      </c>
      <c r="U60" s="96">
        <f t="shared" si="3"/>
        <v>0</v>
      </c>
    </row>
    <row r="61" spans="1:21" ht="21.75" customHeight="1" x14ac:dyDescent="0.2">
      <c r="A61" s="7" t="s">
        <v>63</v>
      </c>
      <c r="C61" s="49">
        <v>1256500</v>
      </c>
      <c r="E61" s="49">
        <v>6030</v>
      </c>
      <c r="G61" s="49">
        <v>5421.8</v>
      </c>
      <c r="I61" s="99">
        <v>-0.1009</v>
      </c>
      <c r="K61" s="8">
        <v>6759831139.1590004</v>
      </c>
      <c r="M61" s="7"/>
      <c r="R61" s="81">
        <f t="shared" si="0"/>
        <v>6812491700</v>
      </c>
      <c r="S61" s="81">
        <f t="shared" si="1"/>
        <v>52660560.840999998</v>
      </c>
      <c r="T61" s="96">
        <f t="shared" si="2"/>
        <v>6759831139.1590004</v>
      </c>
      <c r="U61" s="96">
        <f t="shared" si="3"/>
        <v>0</v>
      </c>
    </row>
    <row r="62" spans="1:21" ht="21.75" customHeight="1" x14ac:dyDescent="0.2">
      <c r="A62" s="7" t="s">
        <v>71</v>
      </c>
      <c r="C62" s="49">
        <v>1228499</v>
      </c>
      <c r="E62" s="49">
        <v>7510</v>
      </c>
      <c r="G62" s="49">
        <v>6609.8</v>
      </c>
      <c r="I62" s="99">
        <v>-0.11990000000000001</v>
      </c>
      <c r="K62" s="8">
        <v>8057364064.5047541</v>
      </c>
      <c r="M62" s="7"/>
      <c r="R62" s="81">
        <f t="shared" si="0"/>
        <v>8120132690.1999998</v>
      </c>
      <c r="S62" s="81">
        <f t="shared" si="1"/>
        <v>62768625.695245996</v>
      </c>
      <c r="T62" s="96">
        <f t="shared" si="2"/>
        <v>8057364064.5047541</v>
      </c>
      <c r="U62" s="96">
        <f t="shared" si="3"/>
        <v>0</v>
      </c>
    </row>
    <row r="63" spans="1:21" ht="21.75" customHeight="1" x14ac:dyDescent="0.2">
      <c r="A63" s="7" t="s">
        <v>60</v>
      </c>
      <c r="C63" s="49">
        <v>375000</v>
      </c>
      <c r="E63" s="49">
        <v>9210</v>
      </c>
      <c r="G63" s="49">
        <v>8607.4</v>
      </c>
      <c r="I63" s="99">
        <v>-6.54E-2</v>
      </c>
      <c r="K63" s="8">
        <v>3202824299.25</v>
      </c>
      <c r="M63" s="7"/>
      <c r="R63" s="81">
        <f t="shared" si="0"/>
        <v>3227775000</v>
      </c>
      <c r="S63" s="81">
        <f t="shared" si="1"/>
        <v>24950700.75</v>
      </c>
      <c r="T63" s="96">
        <f t="shared" si="2"/>
        <v>3202824299.25</v>
      </c>
      <c r="U63" s="96">
        <f t="shared" si="3"/>
        <v>0</v>
      </c>
    </row>
    <row r="64" spans="1:21" ht="21.75" customHeight="1" x14ac:dyDescent="0.2">
      <c r="A64" s="7" t="s">
        <v>48</v>
      </c>
      <c r="C64" s="49">
        <v>4580</v>
      </c>
      <c r="E64" s="49">
        <v>35200</v>
      </c>
      <c r="G64" s="49">
        <v>30097</v>
      </c>
      <c r="I64" s="99">
        <v>-0.14499999999999999</v>
      </c>
      <c r="K64" s="8">
        <v>136778723.87020001</v>
      </c>
      <c r="M64" s="7"/>
      <c r="R64" s="81">
        <f t="shared" si="0"/>
        <v>137844260</v>
      </c>
      <c r="S64" s="81">
        <f t="shared" si="1"/>
        <v>1065536.1298</v>
      </c>
      <c r="T64" s="96">
        <f t="shared" si="2"/>
        <v>136778723.87020001</v>
      </c>
      <c r="U64" s="96">
        <f t="shared" si="3"/>
        <v>0</v>
      </c>
    </row>
    <row r="65" spans="1:21" ht="21.75" customHeight="1" x14ac:dyDescent="0.2">
      <c r="A65" s="7" t="s">
        <v>69</v>
      </c>
      <c r="C65" s="49">
        <v>257500</v>
      </c>
      <c r="E65" s="49">
        <v>15370</v>
      </c>
      <c r="G65" s="49">
        <v>13790.6</v>
      </c>
      <c r="I65" s="99">
        <v>-0.1028</v>
      </c>
      <c r="K65" s="8">
        <v>3523629655.4650002</v>
      </c>
      <c r="M65" s="7"/>
      <c r="R65" s="81">
        <f t="shared" si="0"/>
        <v>3551079500</v>
      </c>
      <c r="S65" s="81">
        <f t="shared" si="1"/>
        <v>27449844.535</v>
      </c>
      <c r="T65" s="96">
        <f t="shared" si="2"/>
        <v>3523629655.4650002</v>
      </c>
      <c r="U65" s="96">
        <f t="shared" si="3"/>
        <v>0</v>
      </c>
    </row>
    <row r="66" spans="1:21" ht="21.75" customHeight="1" x14ac:dyDescent="0.2">
      <c r="A66" s="62" t="s">
        <v>76</v>
      </c>
      <c r="C66" s="23">
        <v>3193394</v>
      </c>
      <c r="E66" s="23">
        <v>4424</v>
      </c>
      <c r="G66" s="23">
        <v>3894.12</v>
      </c>
      <c r="I66" s="100">
        <v>-0.1198</v>
      </c>
      <c r="K66" s="88">
        <v>12339333341.783443</v>
      </c>
      <c r="M66" s="62"/>
      <c r="R66" s="81">
        <f t="shared" si="0"/>
        <v>12435459443.279999</v>
      </c>
      <c r="S66" s="81">
        <f t="shared" si="1"/>
        <v>96126101.49655439</v>
      </c>
      <c r="T66" s="96">
        <f t="shared" si="2"/>
        <v>12339333341.783443</v>
      </c>
      <c r="U66" s="96">
        <f t="shared" si="3"/>
        <v>0</v>
      </c>
    </row>
    <row r="67" spans="1:21" ht="21.75" customHeight="1" x14ac:dyDescent="0.2">
      <c r="A67" s="18"/>
      <c r="C67" s="23"/>
      <c r="E67" s="23"/>
      <c r="F67" s="94"/>
      <c r="G67" s="23"/>
      <c r="H67" s="94"/>
      <c r="I67" s="23"/>
      <c r="K67" s="95">
        <f>SUM(K9:K66)</f>
        <v>735538609015.50061</v>
      </c>
      <c r="M67" s="88"/>
    </row>
    <row r="70" spans="1:21" x14ac:dyDescent="0.2">
      <c r="K70" s="81"/>
    </row>
    <row r="71" spans="1:21" x14ac:dyDescent="0.2">
      <c r="K71" s="10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30"/>
  <sheetViews>
    <sheetView rightToLeft="1" zoomScaleNormal="100" workbookViewId="0">
      <selection activeCell="H22" sqref="H22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8.140625" bestFit="1" customWidth="1"/>
    <col min="5" max="5" width="1.28515625" customWidth="1"/>
    <col min="6" max="6" width="15.5703125" bestFit="1" customWidth="1"/>
    <col min="7" max="7" width="1.28515625" customWidth="1"/>
    <col min="8" max="8" width="16" bestFit="1" customWidth="1"/>
    <col min="9" max="9" width="1.28515625" customWidth="1"/>
    <col min="10" max="10" width="16.140625" bestFit="1" customWidth="1"/>
    <col min="11" max="11" width="1.28515625" customWidth="1"/>
    <col min="12" max="12" width="18.28515625" bestFit="1" customWidth="1"/>
    <col min="13" max="13" width="0.28515625" customWidth="1"/>
    <col min="19" max="19" width="14.85546875" bestFit="1" customWidth="1"/>
  </cols>
  <sheetData>
    <row r="1" spans="1:19" ht="25.5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9" ht="25.5" x14ac:dyDescent="0.2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S2" s="56">
        <v>986102943914</v>
      </c>
    </row>
    <row r="3" spans="1:19" ht="25.5" x14ac:dyDescent="0.2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5" spans="1:19" ht="24" x14ac:dyDescent="0.2">
      <c r="A5" s="1" t="s">
        <v>84</v>
      </c>
      <c r="B5" s="134" t="s">
        <v>85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</row>
    <row r="6" spans="1:19" ht="21" x14ac:dyDescent="0.2">
      <c r="D6" s="2" t="s">
        <v>7</v>
      </c>
      <c r="F6" s="135" t="s">
        <v>8</v>
      </c>
      <c r="G6" s="135"/>
      <c r="H6" s="135"/>
      <c r="J6" s="18" t="s">
        <v>9</v>
      </c>
    </row>
    <row r="7" spans="1:19" ht="21" x14ac:dyDescent="0.2">
      <c r="A7" s="128"/>
      <c r="B7" s="128"/>
      <c r="D7" s="2" t="s">
        <v>86</v>
      </c>
      <c r="F7" s="2" t="s">
        <v>87</v>
      </c>
      <c r="H7" s="2" t="s">
        <v>88</v>
      </c>
      <c r="J7" s="78" t="s">
        <v>86</v>
      </c>
      <c r="K7" s="101"/>
      <c r="L7" s="78" t="s">
        <v>17</v>
      </c>
    </row>
    <row r="8" spans="1:19" ht="18.75" x14ac:dyDescent="0.2">
      <c r="A8" s="126" t="s">
        <v>89</v>
      </c>
      <c r="B8" s="126"/>
      <c r="D8" s="6">
        <v>50000000</v>
      </c>
      <c r="F8" s="84">
        <v>0</v>
      </c>
      <c r="H8" s="84">
        <v>0</v>
      </c>
      <c r="J8" s="88">
        <f>D8+F8-H8</f>
        <v>50000000</v>
      </c>
      <c r="L8" s="163">
        <f>J8/$S$2</f>
        <v>5.0704645299548566E-5</v>
      </c>
    </row>
    <row r="9" spans="1:19" ht="18.75" x14ac:dyDescent="0.2">
      <c r="A9" s="126" t="s">
        <v>90</v>
      </c>
      <c r="B9" s="126"/>
      <c r="D9" s="8">
        <v>49243660</v>
      </c>
      <c r="F9" s="8">
        <v>2921209117</v>
      </c>
      <c r="H9" s="85">
        <v>0</v>
      </c>
      <c r="J9" s="88">
        <f t="shared" ref="J9:J13" si="0">D9+F9-H9</f>
        <v>2970452777</v>
      </c>
      <c r="L9" s="163">
        <f t="shared" ref="L9:L13" si="1">J9/$S$2</f>
        <v>3.0123150887368805E-3</v>
      </c>
    </row>
    <row r="10" spans="1:19" ht="18.75" x14ac:dyDescent="0.2">
      <c r="A10" s="126" t="s">
        <v>91</v>
      </c>
      <c r="B10" s="126"/>
      <c r="D10" s="8">
        <v>6146638387</v>
      </c>
      <c r="F10" s="8">
        <v>8601921794</v>
      </c>
      <c r="H10" s="8">
        <v>14294086873</v>
      </c>
      <c r="J10" s="88">
        <f t="shared" si="0"/>
        <v>454473308</v>
      </c>
      <c r="L10" s="163">
        <f t="shared" si="1"/>
        <v>4.6087815760504974E-4</v>
      </c>
    </row>
    <row r="11" spans="1:19" ht="18.75" x14ac:dyDescent="0.2">
      <c r="A11" s="126" t="s">
        <v>92</v>
      </c>
      <c r="B11" s="126"/>
      <c r="D11" s="8">
        <v>149609708</v>
      </c>
      <c r="F11" s="8">
        <v>635329</v>
      </c>
      <c r="H11" s="85">
        <v>0</v>
      </c>
      <c r="J11" s="88">
        <f>D11+F11-H11</f>
        <v>150245037</v>
      </c>
      <c r="L11" s="163">
        <f t="shared" si="1"/>
        <v>1.5236242618205101E-4</v>
      </c>
    </row>
    <row r="12" spans="1:19" ht="18.75" x14ac:dyDescent="0.2">
      <c r="A12" s="126" t="s">
        <v>93</v>
      </c>
      <c r="B12" s="126"/>
      <c r="D12" s="8">
        <v>7288146098</v>
      </c>
      <c r="F12" s="8">
        <v>7694483092</v>
      </c>
      <c r="H12" s="8">
        <v>8600375000</v>
      </c>
      <c r="J12" s="88">
        <f t="shared" si="0"/>
        <v>6382254190</v>
      </c>
      <c r="L12" s="163">
        <f t="shared" si="1"/>
        <v>6.4721986983101521E-3</v>
      </c>
    </row>
    <row r="13" spans="1:19" ht="18.75" x14ac:dyDescent="0.2">
      <c r="A13" s="126" t="s">
        <v>94</v>
      </c>
      <c r="B13" s="126"/>
      <c r="D13" s="9">
        <v>230000000000</v>
      </c>
      <c r="F13" s="86">
        <v>0</v>
      </c>
      <c r="H13" s="86">
        <v>0</v>
      </c>
      <c r="J13" s="88">
        <f t="shared" si="0"/>
        <v>230000000000</v>
      </c>
      <c r="L13" s="163">
        <f t="shared" si="1"/>
        <v>0.23324136837792339</v>
      </c>
    </row>
    <row r="14" spans="1:19" s="16" customFormat="1" ht="21" x14ac:dyDescent="0.2">
      <c r="A14" s="128"/>
      <c r="B14" s="128"/>
      <c r="D14" s="17">
        <f>SUM(D8:D13)</f>
        <v>243683637853</v>
      </c>
      <c r="F14" s="17">
        <f>SUM(F8:F13)</f>
        <v>19218249332</v>
      </c>
      <c r="H14" s="17">
        <f>SUM(H8:H13)</f>
        <v>22894461873</v>
      </c>
      <c r="J14" s="95">
        <f>SUM(J8:J13)</f>
        <v>240007425312</v>
      </c>
      <c r="L14" s="164">
        <f>SUM(L8:L13)</f>
        <v>0.24338982739405707</v>
      </c>
    </row>
    <row r="15" spans="1:19" x14ac:dyDescent="0.2">
      <c r="A15" s="47"/>
      <c r="B15" s="47"/>
    </row>
    <row r="16" spans="1:19" x14ac:dyDescent="0.2">
      <c r="A16" s="47"/>
      <c r="B16" s="47"/>
    </row>
    <row r="17" spans="2:12" x14ac:dyDescent="0.2">
      <c r="B17" s="107"/>
      <c r="C17" s="55"/>
      <c r="D17" s="55"/>
      <c r="E17" s="55"/>
      <c r="F17" s="55"/>
      <c r="G17" s="55"/>
      <c r="H17" s="55"/>
      <c r="I17" s="55"/>
      <c r="J17" s="55"/>
      <c r="K17" s="55"/>
      <c r="L17" s="55"/>
    </row>
    <row r="18" spans="2:12" x14ac:dyDescent="0.2">
      <c r="B18" s="107"/>
      <c r="C18" s="55"/>
      <c r="D18" s="55"/>
      <c r="E18" s="55"/>
      <c r="F18" s="55"/>
      <c r="G18" s="55"/>
      <c r="H18" s="55"/>
      <c r="I18" s="55"/>
      <c r="J18" s="55"/>
      <c r="K18" s="55"/>
      <c r="L18" s="55"/>
    </row>
    <row r="19" spans="2:12" x14ac:dyDescent="0.2">
      <c r="B19" s="107"/>
      <c r="C19" s="55"/>
      <c r="D19" s="56">
        <v>874487699451</v>
      </c>
      <c r="E19" s="55"/>
      <c r="F19" s="56">
        <v>19218249332</v>
      </c>
      <c r="G19" s="55"/>
      <c r="H19" s="56">
        <v>22894461873</v>
      </c>
      <c r="I19" s="55"/>
      <c r="J19" s="56">
        <v>240007425312</v>
      </c>
      <c r="K19" s="55"/>
      <c r="L19" s="55"/>
    </row>
    <row r="20" spans="2:12" x14ac:dyDescent="0.2">
      <c r="B20" s="107"/>
      <c r="C20" s="55"/>
      <c r="D20" s="56">
        <v>630804061598</v>
      </c>
      <c r="E20" s="55"/>
      <c r="F20" s="55"/>
      <c r="G20" s="55"/>
      <c r="H20" s="55"/>
      <c r="I20" s="55"/>
      <c r="J20" s="55"/>
      <c r="K20" s="55"/>
      <c r="L20" s="55"/>
    </row>
    <row r="21" spans="2:12" x14ac:dyDescent="0.2">
      <c r="B21" s="107"/>
      <c r="C21" s="55"/>
      <c r="D21" s="56">
        <f>D19-D20</f>
        <v>243683637853</v>
      </c>
      <c r="E21" s="55"/>
      <c r="F21" s="55"/>
      <c r="G21" s="55"/>
      <c r="H21" s="55"/>
      <c r="I21" s="55"/>
      <c r="J21" s="55"/>
      <c r="K21" s="55"/>
      <c r="L21" s="55"/>
    </row>
    <row r="22" spans="2:12" x14ac:dyDescent="0.2">
      <c r="B22" s="107"/>
      <c r="C22" s="55"/>
      <c r="D22" s="55"/>
      <c r="E22" s="55"/>
      <c r="F22" s="56">
        <f>F14-F19</f>
        <v>0</v>
      </c>
      <c r="G22" s="55"/>
      <c r="H22" s="56">
        <f>H14-H19</f>
        <v>0</v>
      </c>
      <c r="I22" s="55"/>
      <c r="J22" s="56">
        <f>J14-J19</f>
        <v>0</v>
      </c>
      <c r="K22" s="55"/>
      <c r="L22" s="55"/>
    </row>
    <row r="23" spans="2:12" x14ac:dyDescent="0.2">
      <c r="B23" s="107"/>
      <c r="C23" s="55"/>
      <c r="D23" s="55"/>
      <c r="E23" s="55"/>
      <c r="F23" s="55"/>
      <c r="G23" s="55"/>
      <c r="H23" s="55"/>
      <c r="I23" s="55"/>
      <c r="J23" s="55"/>
      <c r="K23" s="55"/>
      <c r="L23" s="55"/>
    </row>
    <row r="24" spans="2:12" x14ac:dyDescent="0.2">
      <c r="B24" s="107"/>
      <c r="C24" s="55"/>
      <c r="D24" s="56">
        <f>D21-D14</f>
        <v>0</v>
      </c>
      <c r="E24" s="55"/>
      <c r="F24" s="55"/>
      <c r="G24" s="55"/>
      <c r="H24" s="55"/>
      <c r="I24" s="55"/>
      <c r="J24" s="55"/>
      <c r="K24" s="55"/>
      <c r="L24" s="55"/>
    </row>
    <row r="25" spans="2:12" x14ac:dyDescent="0.2">
      <c r="B25" s="107"/>
      <c r="C25" s="55"/>
      <c r="D25" s="55"/>
      <c r="E25" s="55"/>
      <c r="F25" s="55"/>
      <c r="G25" s="55"/>
      <c r="H25" s="55"/>
      <c r="I25" s="55"/>
      <c r="J25" s="55"/>
      <c r="K25" s="55"/>
      <c r="L25" s="55"/>
    </row>
    <row r="26" spans="2:12" x14ac:dyDescent="0.2">
      <c r="B26" s="107"/>
      <c r="C26" s="55"/>
      <c r="D26" s="55"/>
      <c r="E26" s="55"/>
      <c r="F26" s="55"/>
      <c r="G26" s="55"/>
      <c r="H26" s="55"/>
      <c r="I26" s="55"/>
      <c r="J26" s="55"/>
      <c r="K26" s="55"/>
      <c r="L26" s="55"/>
    </row>
    <row r="27" spans="2:12" x14ac:dyDescent="0.2">
      <c r="B27" s="107"/>
      <c r="C27" s="55"/>
      <c r="D27" s="55"/>
      <c r="E27" s="55"/>
      <c r="F27" s="55"/>
      <c r="G27" s="55"/>
      <c r="H27" s="55"/>
      <c r="I27" s="55"/>
      <c r="J27" s="55"/>
      <c r="K27" s="55"/>
      <c r="L27" s="55"/>
    </row>
    <row r="28" spans="2:12" x14ac:dyDescent="0.2">
      <c r="B28" s="107"/>
      <c r="C28" s="55"/>
      <c r="D28" s="55"/>
      <c r="E28" s="55"/>
      <c r="F28" s="55"/>
      <c r="G28" s="55"/>
      <c r="H28" s="55"/>
      <c r="I28" s="55"/>
      <c r="J28" s="55"/>
      <c r="K28" s="55"/>
      <c r="L28" s="55"/>
    </row>
    <row r="29" spans="2:12" x14ac:dyDescent="0.2">
      <c r="B29" s="107"/>
      <c r="C29" s="55"/>
      <c r="D29" s="55"/>
      <c r="E29" s="55"/>
      <c r="F29" s="55"/>
      <c r="G29" s="55"/>
      <c r="H29" s="55"/>
      <c r="I29" s="55"/>
      <c r="J29" s="55"/>
      <c r="K29" s="55"/>
      <c r="L29" s="55"/>
    </row>
    <row r="30" spans="2:12" x14ac:dyDescent="0.2"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</row>
  </sheetData>
  <mergeCells count="13">
    <mergeCell ref="A1:L1"/>
    <mergeCell ref="A2:L2"/>
    <mergeCell ref="A3:L3"/>
    <mergeCell ref="B5:L5"/>
    <mergeCell ref="F6:H6"/>
    <mergeCell ref="A12:B12"/>
    <mergeCell ref="A13:B13"/>
    <mergeCell ref="A14:B14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32"/>
  <sheetViews>
    <sheetView rightToLeft="1" zoomScale="145" zoomScaleNormal="145" workbookViewId="0">
      <selection activeCell="J8" sqref="J8"/>
    </sheetView>
  </sheetViews>
  <sheetFormatPr defaultRowHeight="12.75" x14ac:dyDescent="0.2"/>
  <cols>
    <col min="1" max="1" width="3.85546875" bestFit="1" customWidth="1"/>
    <col min="2" max="2" width="51.7109375" customWidth="1"/>
    <col min="3" max="3" width="1.28515625" customWidth="1"/>
    <col min="4" max="4" width="8.28515625" style="70" bestFit="1" customWidth="1"/>
    <col min="5" max="5" width="1.28515625" customWidth="1"/>
    <col min="6" max="6" width="18.42578125" bestFit="1" customWidth="1"/>
    <col min="7" max="7" width="1.28515625" customWidth="1"/>
    <col min="8" max="8" width="17.28515625" style="70" bestFit="1" customWidth="1"/>
    <col min="9" max="9" width="1.28515625" style="70" customWidth="1"/>
    <col min="10" max="10" width="18" style="70" bestFit="1" customWidth="1"/>
    <col min="11" max="11" width="0.28515625" customWidth="1"/>
    <col min="15" max="15" width="15.5703125" bestFit="1" customWidth="1"/>
    <col min="19" max="19" width="14.85546875" bestFit="1" customWidth="1"/>
  </cols>
  <sheetData>
    <row r="1" spans="1:19" ht="25.5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9" ht="25.5" x14ac:dyDescent="0.2">
      <c r="A2" s="122" t="s">
        <v>95</v>
      </c>
      <c r="B2" s="122"/>
      <c r="C2" s="122"/>
      <c r="D2" s="122"/>
      <c r="E2" s="122"/>
      <c r="F2" s="122"/>
      <c r="G2" s="122"/>
      <c r="H2" s="122"/>
      <c r="I2" s="122"/>
      <c r="J2" s="122"/>
      <c r="O2" s="56">
        <v>986102943914</v>
      </c>
    </row>
    <row r="3" spans="1:19" ht="25.5" x14ac:dyDescent="0.2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S3" s="56">
        <v>986305382270</v>
      </c>
    </row>
    <row r="5" spans="1:19" ht="24" x14ac:dyDescent="0.2">
      <c r="A5" s="1" t="s">
        <v>96</v>
      </c>
      <c r="B5" s="134" t="s">
        <v>97</v>
      </c>
      <c r="C5" s="134"/>
      <c r="D5" s="134"/>
      <c r="E5" s="134"/>
      <c r="F5" s="134"/>
      <c r="G5" s="134"/>
      <c r="H5" s="134"/>
      <c r="I5" s="134"/>
      <c r="J5" s="134"/>
    </row>
    <row r="7" spans="1:19" ht="21" x14ac:dyDescent="0.2">
      <c r="A7" s="128"/>
      <c r="B7" s="128"/>
      <c r="D7" s="11" t="s">
        <v>98</v>
      </c>
      <c r="F7" s="2" t="s">
        <v>86</v>
      </c>
      <c r="H7" s="105" t="s">
        <v>99</v>
      </c>
      <c r="J7" s="105" t="s">
        <v>100</v>
      </c>
    </row>
    <row r="8" spans="1:19" ht="18.75" x14ac:dyDescent="0.2">
      <c r="A8" s="126" t="s">
        <v>101</v>
      </c>
      <c r="B8" s="126"/>
      <c r="D8" s="102" t="s">
        <v>102</v>
      </c>
      <c r="F8" s="65">
        <f>'درآمد سرمایه گذاری در سهام'!U82</f>
        <v>-186154908047</v>
      </c>
      <c r="H8" s="160">
        <f>F8/$F$11</f>
        <v>1.1469104090803093</v>
      </c>
      <c r="I8" s="157"/>
      <c r="J8" s="161">
        <f>F8/$O$2</f>
        <v>-0.18877837166586428</v>
      </c>
    </row>
    <row r="9" spans="1:19" ht="18.75" x14ac:dyDescent="0.2">
      <c r="A9" s="126" t="s">
        <v>105</v>
      </c>
      <c r="B9" s="126"/>
      <c r="D9" s="103" t="s">
        <v>103</v>
      </c>
      <c r="F9" s="66">
        <f>'درآمد سپرده بانکی'!H11</f>
        <v>22183469743</v>
      </c>
      <c r="H9" s="161">
        <f t="shared" ref="H9:H10" si="0">F9/$F$11</f>
        <v>-0.13667355120898092</v>
      </c>
      <c r="I9" s="157"/>
      <c r="J9" s="160">
        <f t="shared" ref="J9:J10" si="1">F9/$O$2</f>
        <v>2.2496099296641654E-2</v>
      </c>
    </row>
    <row r="10" spans="1:19" ht="18.75" x14ac:dyDescent="0.2">
      <c r="A10" s="126" t="s">
        <v>106</v>
      </c>
      <c r="B10" s="126"/>
      <c r="D10" s="104" t="s">
        <v>104</v>
      </c>
      <c r="F10" s="67">
        <f>'سایر درآمدها'!F11</f>
        <v>1661543326</v>
      </c>
      <c r="H10" s="161">
        <f t="shared" si="0"/>
        <v>-1.0236857871328244E-2</v>
      </c>
      <c r="I10" s="157"/>
      <c r="J10" s="160">
        <f t="shared" si="1"/>
        <v>1.6849592998932437E-3</v>
      </c>
    </row>
    <row r="11" spans="1:19" s="16" customFormat="1" ht="21" x14ac:dyDescent="0.2">
      <c r="A11" s="128"/>
      <c r="B11" s="128"/>
      <c r="D11" s="90"/>
      <c r="F11" s="68">
        <f>SUM(F8:F10)</f>
        <v>-162309894978</v>
      </c>
      <c r="H11" s="158">
        <f>SUM(H8:H10)</f>
        <v>1</v>
      </c>
      <c r="I11" s="159"/>
      <c r="J11" s="162">
        <f>SUM(J8:J10)</f>
        <v>-0.1645973130693294</v>
      </c>
    </row>
    <row r="12" spans="1:19" x14ac:dyDescent="0.2">
      <c r="A12" s="47"/>
      <c r="B12" s="47"/>
    </row>
    <row r="13" spans="1:19" x14ac:dyDescent="0.2">
      <c r="A13" s="47"/>
      <c r="B13" s="47"/>
    </row>
    <row r="14" spans="1:19" x14ac:dyDescent="0.2">
      <c r="A14" s="47"/>
      <c r="B14" s="47"/>
    </row>
    <row r="15" spans="1:19" x14ac:dyDescent="0.2">
      <c r="A15" s="47"/>
      <c r="B15" s="47"/>
      <c r="F15" s="55"/>
    </row>
    <row r="16" spans="1:19" x14ac:dyDescent="0.2">
      <c r="F16" s="56">
        <v>-159921157068</v>
      </c>
    </row>
    <row r="17" spans="6:6" x14ac:dyDescent="0.2">
      <c r="F17" s="55"/>
    </row>
    <row r="18" spans="6:6" x14ac:dyDescent="0.2">
      <c r="F18" s="55"/>
    </row>
    <row r="19" spans="6:6" x14ac:dyDescent="0.2">
      <c r="F19" s="55"/>
    </row>
    <row r="20" spans="6:6" x14ac:dyDescent="0.2">
      <c r="F20" s="56">
        <f>F16-F11</f>
        <v>2388737910</v>
      </c>
    </row>
    <row r="21" spans="6:6" x14ac:dyDescent="0.2">
      <c r="F21" s="55"/>
    </row>
    <row r="22" spans="6:6" x14ac:dyDescent="0.2">
      <c r="F22" s="56">
        <v>166706996</v>
      </c>
    </row>
    <row r="23" spans="6:6" x14ac:dyDescent="0.2">
      <c r="F23" s="56">
        <v>1437280926</v>
      </c>
    </row>
    <row r="24" spans="6:6" x14ac:dyDescent="0.2">
      <c r="F24" s="56">
        <v>784749988</v>
      </c>
    </row>
    <row r="25" spans="6:6" x14ac:dyDescent="0.2">
      <c r="F25" s="56">
        <f>SUM(F22:F24)</f>
        <v>2388737910</v>
      </c>
    </row>
    <row r="26" spans="6:6" x14ac:dyDescent="0.2">
      <c r="F26" s="55"/>
    </row>
    <row r="27" spans="6:6" x14ac:dyDescent="0.2">
      <c r="F27" s="55"/>
    </row>
    <row r="28" spans="6:6" x14ac:dyDescent="0.2">
      <c r="F28" s="56">
        <f>F20-F25</f>
        <v>0</v>
      </c>
    </row>
    <row r="29" spans="6:6" x14ac:dyDescent="0.2">
      <c r="F29" s="55"/>
    </row>
    <row r="30" spans="6:6" x14ac:dyDescent="0.2">
      <c r="F30" s="55"/>
    </row>
    <row r="31" spans="6:6" x14ac:dyDescent="0.2">
      <c r="F31" s="55"/>
    </row>
    <row r="32" spans="6:6" x14ac:dyDescent="0.2">
      <c r="F32" s="55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117"/>
  <sheetViews>
    <sheetView rightToLeft="1" workbookViewId="0">
      <selection activeCell="L83" sqref="L83"/>
    </sheetView>
  </sheetViews>
  <sheetFormatPr defaultRowHeight="12.75" x14ac:dyDescent="0.2"/>
  <cols>
    <col min="1" max="1" width="6.140625" bestFit="1" customWidth="1"/>
    <col min="2" max="2" width="19.85546875" customWidth="1"/>
    <col min="3" max="3" width="1.28515625" customWidth="1"/>
    <col min="4" max="4" width="15.28515625" style="40" bestFit="1" customWidth="1"/>
    <col min="5" max="5" width="1.28515625" customWidth="1"/>
    <col min="6" max="6" width="19.28515625" bestFit="1" customWidth="1"/>
    <col min="7" max="7" width="1.28515625" customWidth="1"/>
    <col min="8" max="8" width="11.28515625" style="70" bestFit="1" customWidth="1"/>
    <col min="9" max="9" width="1.28515625" customWidth="1"/>
    <col min="10" max="10" width="17.5703125" bestFit="1" customWidth="1"/>
    <col min="11" max="11" width="1.28515625" customWidth="1"/>
    <col min="12" max="12" width="17.28515625" style="70" bestFit="1" customWidth="1"/>
    <col min="13" max="13" width="1.28515625" customWidth="1"/>
    <col min="14" max="14" width="16.42578125" style="70" bestFit="1" customWidth="1"/>
    <col min="15" max="16" width="1.28515625" customWidth="1"/>
    <col min="17" max="17" width="18.5703125" bestFit="1" customWidth="1"/>
    <col min="18" max="18" width="1.28515625" customWidth="1"/>
    <col min="19" max="19" width="15.85546875" bestFit="1" customWidth="1"/>
    <col min="20" max="20" width="1.28515625" customWidth="1"/>
    <col min="21" max="21" width="18.42578125" bestFit="1" customWidth="1"/>
    <col min="22" max="22" width="1.28515625" customWidth="1"/>
    <col min="23" max="23" width="17.28515625" style="70" bestFit="1" customWidth="1"/>
    <col min="24" max="24" width="0.28515625" customWidth="1"/>
    <col min="28" max="28" width="15.42578125" bestFit="1" customWidth="1"/>
  </cols>
  <sheetData>
    <row r="1" spans="1:28" ht="25.5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</row>
    <row r="2" spans="1:28" ht="25.5" x14ac:dyDescent="0.2">
      <c r="A2" s="122" t="s">
        <v>95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AB2" s="56">
        <v>-110761916025</v>
      </c>
    </row>
    <row r="3" spans="1:28" ht="25.5" x14ac:dyDescent="0.2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</row>
    <row r="5" spans="1:28" ht="24" x14ac:dyDescent="0.2">
      <c r="A5" s="1" t="s">
        <v>107</v>
      </c>
      <c r="B5" s="134" t="s">
        <v>108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</row>
    <row r="6" spans="1:28" ht="21" x14ac:dyDescent="0.2">
      <c r="D6" s="135" t="s">
        <v>109</v>
      </c>
      <c r="E6" s="135"/>
      <c r="F6" s="135"/>
      <c r="G6" s="135"/>
      <c r="H6" s="135"/>
      <c r="I6" s="135"/>
      <c r="J6" s="135"/>
      <c r="K6" s="135"/>
      <c r="L6" s="135"/>
      <c r="N6" s="135" t="s">
        <v>110</v>
      </c>
      <c r="O6" s="135"/>
      <c r="P6" s="135"/>
      <c r="Q6" s="135"/>
      <c r="R6" s="135"/>
      <c r="S6" s="135"/>
      <c r="T6" s="135"/>
      <c r="U6" s="135"/>
      <c r="V6" s="135"/>
      <c r="W6" s="135"/>
    </row>
    <row r="7" spans="1:28" ht="21" customHeight="1" x14ac:dyDescent="0.2">
      <c r="D7" s="130" t="s">
        <v>111</v>
      </c>
      <c r="E7" s="147"/>
      <c r="F7" s="130" t="s">
        <v>112</v>
      </c>
      <c r="G7" s="147"/>
      <c r="H7" s="130" t="s">
        <v>113</v>
      </c>
      <c r="I7" s="147"/>
      <c r="J7" s="130" t="s">
        <v>86</v>
      </c>
      <c r="K7" s="130"/>
      <c r="L7" s="130" t="s">
        <v>99</v>
      </c>
      <c r="M7" s="143"/>
      <c r="N7" s="144" t="s">
        <v>111</v>
      </c>
      <c r="O7" s="3"/>
      <c r="P7" s="144" t="s">
        <v>112</v>
      </c>
      <c r="Q7" s="144"/>
      <c r="R7" s="3"/>
      <c r="S7" s="144" t="s">
        <v>113</v>
      </c>
      <c r="T7" s="3"/>
      <c r="U7" s="144" t="s">
        <v>86</v>
      </c>
      <c r="V7" s="130"/>
      <c r="W7" s="130" t="s">
        <v>99</v>
      </c>
    </row>
    <row r="8" spans="1:28" ht="21" x14ac:dyDescent="0.2">
      <c r="A8" s="128"/>
      <c r="B8" s="128"/>
      <c r="D8" s="129"/>
      <c r="E8" s="148"/>
      <c r="F8" s="129"/>
      <c r="G8" s="148"/>
      <c r="H8" s="129"/>
      <c r="I8" s="148"/>
      <c r="J8" s="132"/>
      <c r="K8" s="128"/>
      <c r="L8" s="132"/>
      <c r="M8" s="143"/>
      <c r="N8" s="145"/>
      <c r="O8" s="64"/>
      <c r="P8" s="145"/>
      <c r="Q8" s="145"/>
      <c r="R8" s="64"/>
      <c r="S8" s="145"/>
      <c r="T8" s="64"/>
      <c r="U8" s="146"/>
      <c r="V8" s="128"/>
      <c r="W8" s="132"/>
    </row>
    <row r="9" spans="1:28" ht="18.75" x14ac:dyDescent="0.2">
      <c r="A9" s="126" t="s">
        <v>114</v>
      </c>
      <c r="B9" s="126"/>
      <c r="D9" s="41">
        <v>0</v>
      </c>
      <c r="E9" s="64"/>
      <c r="F9" s="72">
        <v>0</v>
      </c>
      <c r="G9" s="64"/>
      <c r="H9" s="72">
        <v>0</v>
      </c>
      <c r="I9" s="64"/>
      <c r="J9" s="76">
        <f>D9+F9+H9</f>
        <v>0</v>
      </c>
      <c r="L9" s="163">
        <f>J9/$AB$2</f>
        <v>0</v>
      </c>
      <c r="N9" s="72">
        <v>0</v>
      </c>
      <c r="O9" s="64"/>
      <c r="P9" s="142">
        <v>0</v>
      </c>
      <c r="Q9" s="142"/>
      <c r="R9" s="64"/>
      <c r="S9" s="65">
        <v>4572612</v>
      </c>
      <c r="T9" s="64"/>
      <c r="U9" s="77">
        <f>N9+P9+S9</f>
        <v>4572612</v>
      </c>
      <c r="W9" s="163">
        <f>U9/درآمد!$F$11</f>
        <v>-2.8172108672855627E-5</v>
      </c>
    </row>
    <row r="10" spans="1:28" ht="18.75" x14ac:dyDescent="0.2">
      <c r="A10" s="124" t="s">
        <v>64</v>
      </c>
      <c r="B10" s="124"/>
      <c r="D10" s="42">
        <v>0</v>
      </c>
      <c r="E10" s="64"/>
      <c r="F10" s="66">
        <v>-3258217772</v>
      </c>
      <c r="G10" s="64"/>
      <c r="H10" s="73">
        <v>0</v>
      </c>
      <c r="I10" s="64"/>
      <c r="J10" s="77">
        <f t="shared" ref="J10:J73" si="0">D10+F10+H10</f>
        <v>-3258217772</v>
      </c>
      <c r="L10" s="163">
        <f t="shared" ref="L10:L73" si="1">J10/$AB$2</f>
        <v>2.9416408535805662E-2</v>
      </c>
      <c r="N10" s="73">
        <v>0</v>
      </c>
      <c r="O10" s="64"/>
      <c r="P10" s="138">
        <v>668272227</v>
      </c>
      <c r="Q10" s="138"/>
      <c r="R10" s="64"/>
      <c r="S10" s="66">
        <v>477984232</v>
      </c>
      <c r="T10" s="64"/>
      <c r="U10" s="77">
        <f t="shared" ref="U10:U73" si="2">N10+P10+S10</f>
        <v>1146256459</v>
      </c>
      <c r="W10" s="165">
        <f>U10/درآمد!$F$11</f>
        <v>-7.062147746170172E-3</v>
      </c>
    </row>
    <row r="11" spans="1:28" ht="18.75" x14ac:dyDescent="0.2">
      <c r="A11" s="124" t="s">
        <v>115</v>
      </c>
      <c r="B11" s="124"/>
      <c r="D11" s="42">
        <v>0</v>
      </c>
      <c r="E11" s="64"/>
      <c r="F11" s="73">
        <v>0</v>
      </c>
      <c r="G11" s="64"/>
      <c r="H11" s="73">
        <v>0</v>
      </c>
      <c r="I11" s="64"/>
      <c r="J11" s="76">
        <f t="shared" si="0"/>
        <v>0</v>
      </c>
      <c r="L11" s="163">
        <f t="shared" si="1"/>
        <v>0</v>
      </c>
      <c r="N11" s="73">
        <v>0</v>
      </c>
      <c r="O11" s="64"/>
      <c r="P11" s="141">
        <v>0</v>
      </c>
      <c r="Q11" s="141"/>
      <c r="R11" s="64"/>
      <c r="S11" s="66">
        <v>109953648</v>
      </c>
      <c r="T11" s="64"/>
      <c r="U11" s="77">
        <f t="shared" si="2"/>
        <v>109953648</v>
      </c>
      <c r="W11" s="165">
        <f>U11/درآمد!$F$11</f>
        <v>-6.7743034406438042E-4</v>
      </c>
    </row>
    <row r="12" spans="1:28" ht="18.75" x14ac:dyDescent="0.2">
      <c r="A12" s="124" t="s">
        <v>116</v>
      </c>
      <c r="B12" s="124"/>
      <c r="D12" s="42">
        <v>0</v>
      </c>
      <c r="E12" s="64"/>
      <c r="F12" s="73">
        <v>0</v>
      </c>
      <c r="G12" s="64"/>
      <c r="H12" s="73">
        <v>0</v>
      </c>
      <c r="I12" s="64"/>
      <c r="J12" s="76">
        <f t="shared" si="0"/>
        <v>0</v>
      </c>
      <c r="L12" s="163">
        <f t="shared" si="1"/>
        <v>0</v>
      </c>
      <c r="N12" s="73">
        <v>0</v>
      </c>
      <c r="O12" s="64"/>
      <c r="P12" s="141">
        <v>0</v>
      </c>
      <c r="Q12" s="141"/>
      <c r="R12" s="64"/>
      <c r="S12" s="66">
        <v>-151681172</v>
      </c>
      <c r="T12" s="64"/>
      <c r="U12" s="77">
        <f t="shared" si="2"/>
        <v>-151681172</v>
      </c>
      <c r="W12" s="163">
        <f>U12/درآمد!$F$11</f>
        <v>9.3451586559500487E-4</v>
      </c>
    </row>
    <row r="13" spans="1:28" ht="18.75" x14ac:dyDescent="0.2">
      <c r="A13" s="124" t="s">
        <v>117</v>
      </c>
      <c r="B13" s="124"/>
      <c r="D13" s="42">
        <v>0</v>
      </c>
      <c r="E13" s="64"/>
      <c r="F13" s="73">
        <v>0</v>
      </c>
      <c r="G13" s="64"/>
      <c r="H13" s="73">
        <v>0</v>
      </c>
      <c r="I13" s="64"/>
      <c r="J13" s="76">
        <f t="shared" si="0"/>
        <v>0</v>
      </c>
      <c r="L13" s="163">
        <f t="shared" si="1"/>
        <v>0</v>
      </c>
      <c r="N13" s="73">
        <v>0</v>
      </c>
      <c r="O13" s="64"/>
      <c r="P13" s="141">
        <v>0</v>
      </c>
      <c r="Q13" s="141"/>
      <c r="R13" s="64"/>
      <c r="S13" s="66">
        <v>1074413041</v>
      </c>
      <c r="T13" s="64"/>
      <c r="U13" s="77">
        <f t="shared" si="2"/>
        <v>1074413041</v>
      </c>
      <c r="W13" s="165">
        <f>U13/درآمد!$F$11</f>
        <v>-6.6195165805857329E-3</v>
      </c>
    </row>
    <row r="14" spans="1:28" ht="18.75" x14ac:dyDescent="0.2">
      <c r="A14" s="124" t="s">
        <v>118</v>
      </c>
      <c r="B14" s="124"/>
      <c r="D14" s="42">
        <v>0</v>
      </c>
      <c r="E14" s="64"/>
      <c r="F14" s="73">
        <v>0</v>
      </c>
      <c r="G14" s="64"/>
      <c r="H14" s="73">
        <v>0</v>
      </c>
      <c r="I14" s="64"/>
      <c r="J14" s="76">
        <f t="shared" si="0"/>
        <v>0</v>
      </c>
      <c r="L14" s="163">
        <f t="shared" si="1"/>
        <v>0</v>
      </c>
      <c r="N14" s="73">
        <v>0</v>
      </c>
      <c r="O14" s="64"/>
      <c r="P14" s="141">
        <v>0</v>
      </c>
      <c r="Q14" s="141"/>
      <c r="R14" s="64"/>
      <c r="S14" s="66">
        <v>8988985110</v>
      </c>
      <c r="T14" s="64"/>
      <c r="U14" s="77">
        <f t="shared" si="2"/>
        <v>8988985110</v>
      </c>
      <c r="W14" s="165">
        <f>U14/درآمد!$F$11</f>
        <v>-5.5381621134179132E-2</v>
      </c>
    </row>
    <row r="15" spans="1:28" ht="18.75" x14ac:dyDescent="0.2">
      <c r="A15" s="124" t="s">
        <v>34</v>
      </c>
      <c r="B15" s="124"/>
      <c r="D15" s="42">
        <v>0</v>
      </c>
      <c r="E15" s="64"/>
      <c r="F15" s="66">
        <v>-4741463039</v>
      </c>
      <c r="G15" s="64"/>
      <c r="H15" s="73">
        <v>0</v>
      </c>
      <c r="I15" s="64"/>
      <c r="J15" s="77">
        <f t="shared" si="0"/>
        <v>-4741463039</v>
      </c>
      <c r="L15" s="163">
        <f t="shared" si="1"/>
        <v>4.2807701502110232E-2</v>
      </c>
      <c r="N15" s="73">
        <v>0</v>
      </c>
      <c r="O15" s="64"/>
      <c r="P15" s="138">
        <v>-5156815179</v>
      </c>
      <c r="Q15" s="138"/>
      <c r="R15" s="64"/>
      <c r="S15" s="66">
        <v>1774208047</v>
      </c>
      <c r="T15" s="64"/>
      <c r="U15" s="77">
        <f t="shared" si="2"/>
        <v>-3382607132</v>
      </c>
      <c r="W15" s="163">
        <f>U15/درآمد!$F$11</f>
        <v>2.0840424623886852E-2</v>
      </c>
    </row>
    <row r="16" spans="1:28" ht="18.75" x14ac:dyDescent="0.2">
      <c r="A16" s="124" t="s">
        <v>119</v>
      </c>
      <c r="B16" s="124"/>
      <c r="D16" s="42">
        <v>0</v>
      </c>
      <c r="E16" s="64"/>
      <c r="F16" s="73">
        <v>0</v>
      </c>
      <c r="G16" s="64"/>
      <c r="H16" s="73">
        <v>0</v>
      </c>
      <c r="I16" s="64"/>
      <c r="J16" s="76">
        <f t="shared" si="0"/>
        <v>0</v>
      </c>
      <c r="L16" s="163">
        <f t="shared" si="1"/>
        <v>0</v>
      </c>
      <c r="N16" s="73">
        <v>0</v>
      </c>
      <c r="O16" s="64"/>
      <c r="P16" s="141">
        <v>0</v>
      </c>
      <c r="Q16" s="141"/>
      <c r="R16" s="64"/>
      <c r="S16" s="66">
        <v>429395464</v>
      </c>
      <c r="T16" s="64"/>
      <c r="U16" s="77">
        <f t="shared" si="2"/>
        <v>429395464</v>
      </c>
      <c r="W16" s="165">
        <f>U16/درآمد!$F$11</f>
        <v>-2.6455285677943518E-3</v>
      </c>
    </row>
    <row r="17" spans="1:23" ht="18.75" x14ac:dyDescent="0.2">
      <c r="A17" s="124" t="s">
        <v>28</v>
      </c>
      <c r="B17" s="124"/>
      <c r="D17" s="42">
        <v>0</v>
      </c>
      <c r="E17" s="64"/>
      <c r="F17" s="66">
        <v>-687643110</v>
      </c>
      <c r="G17" s="64"/>
      <c r="H17" s="73">
        <v>0</v>
      </c>
      <c r="I17" s="64"/>
      <c r="J17" s="77">
        <f t="shared" si="0"/>
        <v>-687643110</v>
      </c>
      <c r="L17" s="163">
        <f t="shared" si="1"/>
        <v>6.208299158031832E-3</v>
      </c>
      <c r="N17" s="73">
        <v>0</v>
      </c>
      <c r="O17" s="64"/>
      <c r="P17" s="138">
        <v>-809806693</v>
      </c>
      <c r="Q17" s="138"/>
      <c r="R17" s="64"/>
      <c r="S17" s="66">
        <v>1608973585</v>
      </c>
      <c r="T17" s="64"/>
      <c r="U17" s="77">
        <f t="shared" si="2"/>
        <v>799166892</v>
      </c>
      <c r="W17" s="165">
        <f>U17/درآمد!$F$11</f>
        <v>-4.9237102402679865E-3</v>
      </c>
    </row>
    <row r="18" spans="1:23" ht="18.75" x14ac:dyDescent="0.2">
      <c r="A18" s="124" t="s">
        <v>63</v>
      </c>
      <c r="B18" s="124"/>
      <c r="D18" s="42">
        <v>0</v>
      </c>
      <c r="E18" s="64"/>
      <c r="F18" s="66">
        <v>-920378350</v>
      </c>
      <c r="G18" s="64"/>
      <c r="H18" s="73">
        <v>0</v>
      </c>
      <c r="I18" s="64"/>
      <c r="J18" s="77">
        <f t="shared" si="0"/>
        <v>-920378350</v>
      </c>
      <c r="L18" s="163">
        <f t="shared" si="1"/>
        <v>8.3095199417845215E-3</v>
      </c>
      <c r="N18" s="73">
        <v>0</v>
      </c>
      <c r="O18" s="64"/>
      <c r="P18" s="138">
        <v>-1151852186</v>
      </c>
      <c r="Q18" s="138"/>
      <c r="R18" s="64"/>
      <c r="S18" s="66">
        <v>1732327712</v>
      </c>
      <c r="T18" s="64"/>
      <c r="U18" s="77">
        <f t="shared" si="2"/>
        <v>580475526</v>
      </c>
      <c r="W18" s="165">
        <f>U18/درآمد!$F$11</f>
        <v>-3.5763409623219798E-3</v>
      </c>
    </row>
    <row r="19" spans="1:23" ht="18.75" x14ac:dyDescent="0.2">
      <c r="A19" s="124" t="s">
        <v>60</v>
      </c>
      <c r="B19" s="124"/>
      <c r="D19" s="42">
        <v>0</v>
      </c>
      <c r="E19" s="64"/>
      <c r="F19" s="66">
        <v>-436325925</v>
      </c>
      <c r="G19" s="64"/>
      <c r="H19" s="73">
        <v>0</v>
      </c>
      <c r="I19" s="64"/>
      <c r="J19" s="77">
        <f t="shared" si="0"/>
        <v>-436325925</v>
      </c>
      <c r="L19" s="163">
        <f t="shared" si="1"/>
        <v>3.939313625646537E-3</v>
      </c>
      <c r="N19" s="73">
        <v>0</v>
      </c>
      <c r="O19" s="64"/>
      <c r="P19" s="138">
        <v>34038435</v>
      </c>
      <c r="Q19" s="138"/>
      <c r="R19" s="64"/>
      <c r="S19" s="66">
        <v>1827744080</v>
      </c>
      <c r="T19" s="64"/>
      <c r="U19" s="77">
        <f t="shared" si="2"/>
        <v>1861782515</v>
      </c>
      <c r="W19" s="165">
        <f>U19/درآمد!$F$11</f>
        <v>-1.1470542293508057E-2</v>
      </c>
    </row>
    <row r="20" spans="1:23" ht="18.75" x14ac:dyDescent="0.2">
      <c r="A20" s="124" t="s">
        <v>53</v>
      </c>
      <c r="B20" s="124"/>
      <c r="D20" s="42">
        <v>0</v>
      </c>
      <c r="E20" s="64"/>
      <c r="F20" s="66">
        <v>-1110350130</v>
      </c>
      <c r="G20" s="64"/>
      <c r="H20" s="73">
        <v>0</v>
      </c>
      <c r="I20" s="64"/>
      <c r="J20" s="77">
        <f t="shared" si="0"/>
        <v>-1110350130</v>
      </c>
      <c r="L20" s="163">
        <f t="shared" si="1"/>
        <v>1.0024656216215903E-2</v>
      </c>
      <c r="N20" s="66">
        <v>6420000000</v>
      </c>
      <c r="O20" s="64"/>
      <c r="P20" s="138">
        <v>-3664453105</v>
      </c>
      <c r="Q20" s="138"/>
      <c r="R20" s="64"/>
      <c r="S20" s="66">
        <v>569563096</v>
      </c>
      <c r="T20" s="64"/>
      <c r="U20" s="77">
        <f t="shared" si="2"/>
        <v>3325109991</v>
      </c>
      <c r="W20" s="165">
        <f>U20/درآمد!$F$11</f>
        <v>-2.0486181643150567E-2</v>
      </c>
    </row>
    <row r="21" spans="1:23" ht="18.75" x14ac:dyDescent="0.2">
      <c r="A21" s="124" t="s">
        <v>120</v>
      </c>
      <c r="B21" s="124"/>
      <c r="D21" s="42">
        <v>0</v>
      </c>
      <c r="E21" s="64"/>
      <c r="F21" s="73">
        <v>0</v>
      </c>
      <c r="G21" s="64"/>
      <c r="H21" s="73">
        <v>0</v>
      </c>
      <c r="I21" s="64"/>
      <c r="J21" s="76">
        <f t="shared" si="0"/>
        <v>0</v>
      </c>
      <c r="L21" s="163">
        <f t="shared" si="1"/>
        <v>0</v>
      </c>
      <c r="N21" s="73">
        <v>0</v>
      </c>
      <c r="O21" s="64"/>
      <c r="P21" s="141">
        <v>0</v>
      </c>
      <c r="Q21" s="141"/>
      <c r="R21" s="64"/>
      <c r="S21" s="66">
        <v>224054166</v>
      </c>
      <c r="T21" s="64"/>
      <c r="U21" s="77">
        <f t="shared" si="2"/>
        <v>224054166</v>
      </c>
      <c r="W21" s="165">
        <f>U21/درآمد!$F$11</f>
        <v>-1.38040977742219E-3</v>
      </c>
    </row>
    <row r="22" spans="1:23" ht="18.75" x14ac:dyDescent="0.2">
      <c r="A22" s="124" t="s">
        <v>41</v>
      </c>
      <c r="B22" s="124"/>
      <c r="D22" s="42">
        <v>0</v>
      </c>
      <c r="E22" s="64"/>
      <c r="F22" s="66">
        <v>-2731393823</v>
      </c>
      <c r="G22" s="64"/>
      <c r="H22" s="73">
        <v>0</v>
      </c>
      <c r="I22" s="64"/>
      <c r="J22" s="77">
        <f t="shared" si="0"/>
        <v>-2731393823</v>
      </c>
      <c r="L22" s="163">
        <f t="shared" si="1"/>
        <v>2.466004490553864E-2</v>
      </c>
      <c r="N22" s="73">
        <v>0</v>
      </c>
      <c r="O22" s="64"/>
      <c r="P22" s="138">
        <v>-6633593379</v>
      </c>
      <c r="Q22" s="138"/>
      <c r="R22" s="64"/>
      <c r="S22" s="66">
        <v>-9900</v>
      </c>
      <c r="T22" s="64"/>
      <c r="U22" s="77">
        <f t="shared" si="2"/>
        <v>-6633603279</v>
      </c>
      <c r="W22" s="163">
        <f>U22/درآمد!$F$11</f>
        <v>4.0869986884651363E-2</v>
      </c>
    </row>
    <row r="23" spans="1:23" ht="18.75" x14ac:dyDescent="0.2">
      <c r="A23" s="124" t="s">
        <v>75</v>
      </c>
      <c r="B23" s="124"/>
      <c r="D23" s="34">
        <v>1635801674</v>
      </c>
      <c r="E23" s="64"/>
      <c r="F23" s="66">
        <v>-4268745540</v>
      </c>
      <c r="G23" s="64"/>
      <c r="H23" s="73">
        <v>0</v>
      </c>
      <c r="I23" s="64"/>
      <c r="J23" s="77">
        <f t="shared" si="0"/>
        <v>-2632943866</v>
      </c>
      <c r="L23" s="163">
        <f t="shared" si="1"/>
        <v>2.377120187597441E-2</v>
      </c>
      <c r="N23" s="66">
        <v>1635801674</v>
      </c>
      <c r="O23" s="64"/>
      <c r="P23" s="138">
        <v>-6501353040</v>
      </c>
      <c r="Q23" s="138"/>
      <c r="R23" s="64"/>
      <c r="S23" s="66">
        <v>406830731</v>
      </c>
      <c r="T23" s="64"/>
      <c r="U23" s="77">
        <f t="shared" si="2"/>
        <v>-4458720635</v>
      </c>
      <c r="W23" s="163">
        <f>U23/درآمد!$F$11</f>
        <v>2.7470417842389395E-2</v>
      </c>
    </row>
    <row r="24" spans="1:23" ht="18.75" x14ac:dyDescent="0.2">
      <c r="A24" s="124" t="s">
        <v>121</v>
      </c>
      <c r="B24" s="124"/>
      <c r="D24" s="42">
        <v>0</v>
      </c>
      <c r="E24" s="64"/>
      <c r="F24" s="73">
        <v>0</v>
      </c>
      <c r="G24" s="64"/>
      <c r="H24" s="73">
        <v>0</v>
      </c>
      <c r="I24" s="64"/>
      <c r="J24" s="76">
        <f t="shared" si="0"/>
        <v>0</v>
      </c>
      <c r="L24" s="163">
        <f t="shared" si="1"/>
        <v>0</v>
      </c>
      <c r="N24" s="73">
        <v>0</v>
      </c>
      <c r="O24" s="64"/>
      <c r="P24" s="141">
        <v>0</v>
      </c>
      <c r="Q24" s="141"/>
      <c r="R24" s="64"/>
      <c r="S24" s="66">
        <v>2590902588</v>
      </c>
      <c r="T24" s="64"/>
      <c r="U24" s="77">
        <f t="shared" si="2"/>
        <v>2590902588</v>
      </c>
      <c r="W24" s="165">
        <f>U24/درآمد!$F$11</f>
        <v>-1.596269031134041E-2</v>
      </c>
    </row>
    <row r="25" spans="1:23" ht="18.75" x14ac:dyDescent="0.2">
      <c r="A25" s="124" t="s">
        <v>23</v>
      </c>
      <c r="B25" s="124"/>
      <c r="D25" s="42">
        <v>0</v>
      </c>
      <c r="E25" s="64"/>
      <c r="F25" s="66">
        <v>-3956285568</v>
      </c>
      <c r="G25" s="64"/>
      <c r="H25" s="73">
        <v>0</v>
      </c>
      <c r="I25" s="64"/>
      <c r="J25" s="77">
        <f t="shared" si="0"/>
        <v>-3956285568</v>
      </c>
      <c r="L25" s="163">
        <f t="shared" si="1"/>
        <v>3.5718825657611676E-2</v>
      </c>
      <c r="N25" s="73">
        <v>0</v>
      </c>
      <c r="O25" s="64"/>
      <c r="P25" s="138">
        <v>-4830227660</v>
      </c>
      <c r="Q25" s="138"/>
      <c r="R25" s="64"/>
      <c r="S25" s="66">
        <v>-2060</v>
      </c>
      <c r="T25" s="64"/>
      <c r="U25" s="77">
        <f t="shared" si="2"/>
        <v>-4830229720</v>
      </c>
      <c r="W25" s="163">
        <f>U25/درآمد!$F$11</f>
        <v>2.9759305313177022E-2</v>
      </c>
    </row>
    <row r="26" spans="1:23" ht="18.75" x14ac:dyDescent="0.2">
      <c r="A26" s="124" t="s">
        <v>69</v>
      </c>
      <c r="B26" s="124"/>
      <c r="D26" s="42">
        <v>0</v>
      </c>
      <c r="E26" s="64"/>
      <c r="F26" s="66">
        <v>-480204600</v>
      </c>
      <c r="G26" s="64"/>
      <c r="H26" s="73">
        <v>0</v>
      </c>
      <c r="I26" s="64"/>
      <c r="J26" s="77">
        <f t="shared" si="0"/>
        <v>-480204600</v>
      </c>
      <c r="L26" s="163">
        <f t="shared" si="1"/>
        <v>4.3354667130497578E-3</v>
      </c>
      <c r="N26" s="73">
        <v>0</v>
      </c>
      <c r="O26" s="64"/>
      <c r="P26" s="138">
        <v>-1652993404</v>
      </c>
      <c r="Q26" s="138"/>
      <c r="R26" s="64"/>
      <c r="S26" s="66">
        <v>-8439743</v>
      </c>
      <c r="T26" s="64"/>
      <c r="U26" s="77">
        <f t="shared" si="2"/>
        <v>-1661433147</v>
      </c>
      <c r="W26" s="163">
        <f>U26/درآمد!$F$11</f>
        <v>1.0236179052578377E-2</v>
      </c>
    </row>
    <row r="27" spans="1:23" ht="18.75" x14ac:dyDescent="0.2">
      <c r="A27" s="124" t="s">
        <v>122</v>
      </c>
      <c r="B27" s="124"/>
      <c r="D27" s="42">
        <v>0</v>
      </c>
      <c r="E27" s="64"/>
      <c r="F27" s="73">
        <v>0</v>
      </c>
      <c r="G27" s="64"/>
      <c r="H27" s="73">
        <v>0</v>
      </c>
      <c r="I27" s="64"/>
      <c r="J27" s="76">
        <f t="shared" si="0"/>
        <v>0</v>
      </c>
      <c r="L27" s="163">
        <f t="shared" si="1"/>
        <v>0</v>
      </c>
      <c r="N27" s="73">
        <v>0</v>
      </c>
      <c r="O27" s="64"/>
      <c r="P27" s="141">
        <v>0</v>
      </c>
      <c r="Q27" s="141"/>
      <c r="R27" s="64"/>
      <c r="S27" s="66">
        <v>-25545528</v>
      </c>
      <c r="T27" s="64"/>
      <c r="U27" s="77">
        <f t="shared" si="2"/>
        <v>-25545528</v>
      </c>
      <c r="W27" s="163">
        <f>U27/درآمد!$F$11</f>
        <v>1.5738737310785965E-4</v>
      </c>
    </row>
    <row r="28" spans="1:23" ht="18.75" x14ac:dyDescent="0.2">
      <c r="A28" s="124" t="s">
        <v>48</v>
      </c>
      <c r="B28" s="124"/>
      <c r="D28" s="42">
        <v>0</v>
      </c>
      <c r="E28" s="64"/>
      <c r="F28" s="66">
        <v>-18646479</v>
      </c>
      <c r="G28" s="64"/>
      <c r="H28" s="73">
        <v>0</v>
      </c>
      <c r="I28" s="64"/>
      <c r="J28" s="77">
        <f t="shared" si="0"/>
        <v>-18646479</v>
      </c>
      <c r="L28" s="163">
        <f t="shared" si="1"/>
        <v>1.6834738571867351E-4</v>
      </c>
      <c r="N28" s="73">
        <v>0</v>
      </c>
      <c r="O28" s="64"/>
      <c r="P28" s="138">
        <v>-6376072</v>
      </c>
      <c r="Q28" s="138"/>
      <c r="R28" s="64"/>
      <c r="S28" s="66">
        <v>1736268970</v>
      </c>
      <c r="T28" s="64"/>
      <c r="U28" s="77">
        <f t="shared" si="2"/>
        <v>1729892898</v>
      </c>
      <c r="W28" s="165">
        <f>U28/درآمد!$F$11</f>
        <v>-1.0657963263635129E-2</v>
      </c>
    </row>
    <row r="29" spans="1:23" ht="18.75" x14ac:dyDescent="0.2">
      <c r="A29" s="124" t="s">
        <v>123</v>
      </c>
      <c r="B29" s="124"/>
      <c r="D29" s="42">
        <v>0</v>
      </c>
      <c r="E29" s="64"/>
      <c r="F29" s="73">
        <v>0</v>
      </c>
      <c r="G29" s="64"/>
      <c r="H29" s="73">
        <v>0</v>
      </c>
      <c r="I29" s="64"/>
      <c r="J29" s="76">
        <f t="shared" si="0"/>
        <v>0</v>
      </c>
      <c r="L29" s="163">
        <f t="shared" si="1"/>
        <v>0</v>
      </c>
      <c r="N29" s="73">
        <v>0</v>
      </c>
      <c r="O29" s="64"/>
      <c r="P29" s="141">
        <v>0</v>
      </c>
      <c r="Q29" s="141"/>
      <c r="R29" s="64"/>
      <c r="S29" s="66">
        <v>-131854875</v>
      </c>
      <c r="T29" s="64"/>
      <c r="U29" s="77">
        <f t="shared" si="2"/>
        <v>-131854875</v>
      </c>
      <c r="W29" s="163">
        <f>U29/درآمد!$F$11</f>
        <v>8.1236498254078733E-4</v>
      </c>
    </row>
    <row r="30" spans="1:23" ht="18.75" x14ac:dyDescent="0.2">
      <c r="A30" s="124" t="s">
        <v>54</v>
      </c>
      <c r="B30" s="124"/>
      <c r="D30" s="34">
        <v>271294818</v>
      </c>
      <c r="E30" s="64"/>
      <c r="F30" s="66">
        <v>-1191726578</v>
      </c>
      <c r="G30" s="64"/>
      <c r="H30" s="73">
        <v>0</v>
      </c>
      <c r="I30" s="64"/>
      <c r="J30" s="77">
        <f t="shared" si="0"/>
        <v>-920431760</v>
      </c>
      <c r="L30" s="163">
        <f t="shared" si="1"/>
        <v>8.3100021472384961E-3</v>
      </c>
      <c r="N30" s="66">
        <v>271294818</v>
      </c>
      <c r="O30" s="64"/>
      <c r="P30" s="138">
        <v>-3712375906</v>
      </c>
      <c r="Q30" s="138"/>
      <c r="R30" s="64"/>
      <c r="S30" s="66">
        <v>-891673636</v>
      </c>
      <c r="T30" s="64"/>
      <c r="U30" s="77">
        <f t="shared" si="2"/>
        <v>-4332754724</v>
      </c>
      <c r="W30" s="163">
        <f>U30/درآمد!$F$11</f>
        <v>2.6694335084051873E-2</v>
      </c>
    </row>
    <row r="31" spans="1:23" ht="18.75" x14ac:dyDescent="0.2">
      <c r="A31" s="124" t="s">
        <v>124</v>
      </c>
      <c r="B31" s="124"/>
      <c r="D31" s="42">
        <v>0</v>
      </c>
      <c r="E31" s="64"/>
      <c r="F31" s="66">
        <v>0</v>
      </c>
      <c r="G31" s="64"/>
      <c r="H31" s="73">
        <v>0</v>
      </c>
      <c r="I31" s="64"/>
      <c r="J31" s="76">
        <f t="shared" si="0"/>
        <v>0</v>
      </c>
      <c r="L31" s="163">
        <f t="shared" si="1"/>
        <v>0</v>
      </c>
      <c r="N31" s="73">
        <v>0</v>
      </c>
      <c r="O31" s="64"/>
      <c r="P31" s="141">
        <v>0</v>
      </c>
      <c r="Q31" s="141"/>
      <c r="R31" s="64"/>
      <c r="S31" s="66">
        <v>99881904</v>
      </c>
      <c r="T31" s="64"/>
      <c r="U31" s="77">
        <f t="shared" si="2"/>
        <v>99881904</v>
      </c>
      <c r="W31" s="165">
        <f>U31/درآمد!$F$11</f>
        <v>-6.1537778712467475E-4</v>
      </c>
    </row>
    <row r="32" spans="1:23" ht="18.75" x14ac:dyDescent="0.2">
      <c r="A32" s="124" t="s">
        <v>125</v>
      </c>
      <c r="B32" s="124"/>
      <c r="D32" s="42">
        <v>0</v>
      </c>
      <c r="E32" s="64"/>
      <c r="F32" s="66">
        <v>0</v>
      </c>
      <c r="G32" s="64"/>
      <c r="H32" s="73">
        <v>0</v>
      </c>
      <c r="I32" s="64"/>
      <c r="J32" s="76">
        <f t="shared" si="0"/>
        <v>0</v>
      </c>
      <c r="L32" s="163">
        <f t="shared" si="1"/>
        <v>0</v>
      </c>
      <c r="N32" s="73">
        <v>0</v>
      </c>
      <c r="O32" s="64"/>
      <c r="P32" s="141">
        <v>0</v>
      </c>
      <c r="Q32" s="141"/>
      <c r="R32" s="64"/>
      <c r="S32" s="66">
        <v>333217732</v>
      </c>
      <c r="T32" s="64"/>
      <c r="U32" s="77">
        <f t="shared" si="2"/>
        <v>333217732</v>
      </c>
      <c r="W32" s="165">
        <f>U32/درآمد!$F$11</f>
        <v>-2.0529723837549485E-3</v>
      </c>
    </row>
    <row r="33" spans="1:23" ht="18.75" x14ac:dyDescent="0.2">
      <c r="A33" s="124" t="s">
        <v>20</v>
      </c>
      <c r="B33" s="124"/>
      <c r="D33" s="42">
        <v>0</v>
      </c>
      <c r="E33" s="64"/>
      <c r="F33" s="66">
        <v>-3391975768</v>
      </c>
      <c r="G33" s="64"/>
      <c r="H33" s="73">
        <v>0</v>
      </c>
      <c r="I33" s="64"/>
      <c r="J33" s="77">
        <f t="shared" si="0"/>
        <v>-3391975768</v>
      </c>
      <c r="L33" s="163">
        <f t="shared" si="1"/>
        <v>3.0624025745766257E-2</v>
      </c>
      <c r="N33" s="73">
        <v>0</v>
      </c>
      <c r="O33" s="64"/>
      <c r="P33" s="138">
        <v>-8567656102</v>
      </c>
      <c r="Q33" s="138"/>
      <c r="R33" s="64"/>
      <c r="S33" s="66">
        <v>53723936</v>
      </c>
      <c r="T33" s="64"/>
      <c r="U33" s="77">
        <f t="shared" si="2"/>
        <v>-8513932166</v>
      </c>
      <c r="W33" s="163">
        <f>U33/درآمد!$F$11</f>
        <v>5.2454794374391073E-2</v>
      </c>
    </row>
    <row r="34" spans="1:23" ht="18.75" x14ac:dyDescent="0.2">
      <c r="A34" s="124" t="s">
        <v>74</v>
      </c>
      <c r="B34" s="124"/>
      <c r="D34" s="42">
        <v>0</v>
      </c>
      <c r="E34" s="64"/>
      <c r="F34" s="66">
        <v>-2152729765</v>
      </c>
      <c r="G34" s="64"/>
      <c r="H34" s="73">
        <v>0</v>
      </c>
      <c r="I34" s="64"/>
      <c r="J34" s="77">
        <f t="shared" si="0"/>
        <v>-2152729765</v>
      </c>
      <c r="L34" s="163">
        <f t="shared" si="1"/>
        <v>1.9435649384343522E-2</v>
      </c>
      <c r="N34" s="73">
        <v>0</v>
      </c>
      <c r="O34" s="64"/>
      <c r="P34" s="138">
        <v>-2574444579</v>
      </c>
      <c r="Q34" s="138"/>
      <c r="R34" s="64"/>
      <c r="S34" s="66">
        <v>66803182</v>
      </c>
      <c r="T34" s="64"/>
      <c r="U34" s="77">
        <f t="shared" si="2"/>
        <v>-2507641397</v>
      </c>
      <c r="W34" s="163">
        <f>U34/درآمد!$F$11</f>
        <v>1.5449713631691363E-2</v>
      </c>
    </row>
    <row r="35" spans="1:23" ht="18.75" x14ac:dyDescent="0.2">
      <c r="A35" s="124" t="s">
        <v>71</v>
      </c>
      <c r="B35" s="124"/>
      <c r="D35" s="42">
        <v>0</v>
      </c>
      <c r="E35" s="64"/>
      <c r="F35" s="66">
        <v>-1097346232</v>
      </c>
      <c r="G35" s="64"/>
      <c r="H35" s="73">
        <v>0</v>
      </c>
      <c r="I35" s="64"/>
      <c r="J35" s="77">
        <f t="shared" si="0"/>
        <v>-1097346232</v>
      </c>
      <c r="L35" s="163">
        <f t="shared" si="1"/>
        <v>9.9072521619463384E-3</v>
      </c>
      <c r="N35" s="73">
        <v>0</v>
      </c>
      <c r="O35" s="64"/>
      <c r="P35" s="138">
        <v>-4510553814</v>
      </c>
      <c r="Q35" s="138"/>
      <c r="R35" s="64"/>
      <c r="S35" s="66">
        <v>-2331571624</v>
      </c>
      <c r="T35" s="64"/>
      <c r="U35" s="77">
        <f t="shared" si="2"/>
        <v>-6842125438</v>
      </c>
      <c r="W35" s="163">
        <f>U35/درآمد!$F$11</f>
        <v>4.215470313086829E-2</v>
      </c>
    </row>
    <row r="36" spans="1:23" ht="18.75" x14ac:dyDescent="0.2">
      <c r="A36" s="124" t="s">
        <v>126</v>
      </c>
      <c r="B36" s="124"/>
      <c r="D36" s="42">
        <v>0</v>
      </c>
      <c r="E36" s="64"/>
      <c r="F36" s="66">
        <v>0</v>
      </c>
      <c r="G36" s="64"/>
      <c r="H36" s="73">
        <v>0</v>
      </c>
      <c r="I36" s="64"/>
      <c r="J36" s="76">
        <f t="shared" si="0"/>
        <v>0</v>
      </c>
      <c r="L36" s="163">
        <f t="shared" si="1"/>
        <v>0</v>
      </c>
      <c r="N36" s="73">
        <v>0</v>
      </c>
      <c r="O36" s="64"/>
      <c r="P36" s="141">
        <v>0</v>
      </c>
      <c r="Q36" s="141"/>
      <c r="R36" s="64"/>
      <c r="S36" s="66">
        <v>-575190714</v>
      </c>
      <c r="T36" s="64"/>
      <c r="U36" s="77">
        <f t="shared" si="2"/>
        <v>-575190714</v>
      </c>
      <c r="W36" s="163">
        <f>U36/درآمد!$F$11</f>
        <v>3.5437809511118419E-3</v>
      </c>
    </row>
    <row r="37" spans="1:23" ht="18.75" x14ac:dyDescent="0.2">
      <c r="A37" s="124" t="s">
        <v>72</v>
      </c>
      <c r="B37" s="124"/>
      <c r="D37" s="42">
        <v>0</v>
      </c>
      <c r="E37" s="64"/>
      <c r="F37" s="66">
        <v>-2407981299</v>
      </c>
      <c r="G37" s="64"/>
      <c r="H37" s="73">
        <v>0</v>
      </c>
      <c r="I37" s="64"/>
      <c r="J37" s="77">
        <f t="shared" si="0"/>
        <v>-2407981299</v>
      </c>
      <c r="L37" s="163">
        <f t="shared" si="1"/>
        <v>2.1740155690846807E-2</v>
      </c>
      <c r="N37" s="73">
        <v>0</v>
      </c>
      <c r="O37" s="64"/>
      <c r="P37" s="138">
        <v>-8338183821</v>
      </c>
      <c r="Q37" s="138"/>
      <c r="R37" s="64"/>
      <c r="S37" s="66">
        <v>-831720283</v>
      </c>
      <c r="T37" s="64"/>
      <c r="U37" s="77">
        <f t="shared" si="2"/>
        <v>-9169904104</v>
      </c>
      <c r="W37" s="163">
        <f>U37/درآمد!$F$11</f>
        <v>5.6496272794969882E-2</v>
      </c>
    </row>
    <row r="38" spans="1:23" ht="18.75" x14ac:dyDescent="0.2">
      <c r="A38" s="124" t="s">
        <v>127</v>
      </c>
      <c r="B38" s="124"/>
      <c r="D38" s="42">
        <v>0</v>
      </c>
      <c r="E38" s="64"/>
      <c r="F38" s="66">
        <v>0</v>
      </c>
      <c r="G38" s="64"/>
      <c r="H38" s="73">
        <v>0</v>
      </c>
      <c r="I38" s="64"/>
      <c r="J38" s="76">
        <f t="shared" si="0"/>
        <v>0</v>
      </c>
      <c r="L38" s="163">
        <f t="shared" si="1"/>
        <v>0</v>
      </c>
      <c r="N38" s="73">
        <v>0</v>
      </c>
      <c r="O38" s="64"/>
      <c r="P38" s="141">
        <v>0</v>
      </c>
      <c r="Q38" s="141"/>
      <c r="R38" s="64"/>
      <c r="S38" s="66">
        <v>241402032</v>
      </c>
      <c r="T38" s="64"/>
      <c r="U38" s="77">
        <f t="shared" si="2"/>
        <v>241402032</v>
      </c>
      <c r="W38" s="165">
        <f>U38/درآمد!$F$11</f>
        <v>-1.4872909136730106E-3</v>
      </c>
    </row>
    <row r="39" spans="1:23" ht="18.75" x14ac:dyDescent="0.2">
      <c r="A39" s="124" t="s">
        <v>47</v>
      </c>
      <c r="B39" s="124"/>
      <c r="D39" s="42">
        <v>0</v>
      </c>
      <c r="E39" s="64"/>
      <c r="F39" s="66">
        <v>-82039013</v>
      </c>
      <c r="G39" s="64"/>
      <c r="H39" s="73">
        <v>0</v>
      </c>
      <c r="I39" s="64"/>
      <c r="J39" s="77">
        <f t="shared" si="0"/>
        <v>-82039013</v>
      </c>
      <c r="L39" s="163">
        <f t="shared" si="1"/>
        <v>7.406788898585235E-4</v>
      </c>
      <c r="N39" s="73">
        <v>0</v>
      </c>
      <c r="O39" s="64"/>
      <c r="P39" s="138">
        <v>-233616279</v>
      </c>
      <c r="Q39" s="138"/>
      <c r="R39" s="64"/>
      <c r="S39" s="66">
        <v>-437743180</v>
      </c>
      <c r="T39" s="64"/>
      <c r="U39" s="77">
        <f t="shared" si="2"/>
        <v>-671359459</v>
      </c>
      <c r="W39" s="163">
        <f>U39/درآمد!$F$11</f>
        <v>4.1362817657604805E-3</v>
      </c>
    </row>
    <row r="40" spans="1:23" ht="18.75" x14ac:dyDescent="0.2">
      <c r="A40" s="124" t="s">
        <v>50</v>
      </c>
      <c r="B40" s="124"/>
      <c r="D40" s="42">
        <v>0</v>
      </c>
      <c r="E40" s="64"/>
      <c r="F40" s="66">
        <v>-1503308895</v>
      </c>
      <c r="G40" s="64"/>
      <c r="H40" s="73">
        <v>0</v>
      </c>
      <c r="I40" s="64"/>
      <c r="J40" s="77">
        <f t="shared" si="0"/>
        <v>-1503308895</v>
      </c>
      <c r="L40" s="163">
        <f t="shared" si="1"/>
        <v>1.3572434903172758E-2</v>
      </c>
      <c r="N40" s="73">
        <v>0</v>
      </c>
      <c r="O40" s="64"/>
      <c r="P40" s="138">
        <v>-2716855118</v>
      </c>
      <c r="Q40" s="138"/>
      <c r="R40" s="64"/>
      <c r="S40" s="66">
        <v>103440147</v>
      </c>
      <c r="T40" s="64"/>
      <c r="U40" s="77">
        <f t="shared" si="2"/>
        <v>-2613414971</v>
      </c>
      <c r="W40" s="163">
        <f>U40/درآمد!$F$11</f>
        <v>1.6101390314830964E-2</v>
      </c>
    </row>
    <row r="41" spans="1:23" ht="18.75" x14ac:dyDescent="0.2">
      <c r="A41" s="124" t="s">
        <v>27</v>
      </c>
      <c r="B41" s="124"/>
      <c r="D41" s="42">
        <v>0</v>
      </c>
      <c r="E41" s="64"/>
      <c r="F41" s="66">
        <v>-1823654708</v>
      </c>
      <c r="G41" s="64"/>
      <c r="H41" s="73">
        <v>0</v>
      </c>
      <c r="I41" s="64"/>
      <c r="J41" s="77">
        <f t="shared" si="0"/>
        <v>-1823654708</v>
      </c>
      <c r="L41" s="163">
        <f t="shared" si="1"/>
        <v>1.6464636704085042E-2</v>
      </c>
      <c r="N41" s="73">
        <v>0</v>
      </c>
      <c r="O41" s="64"/>
      <c r="P41" s="138">
        <v>-3170292838</v>
      </c>
      <c r="Q41" s="138"/>
      <c r="R41" s="64"/>
      <c r="S41" s="66">
        <v>1435017070</v>
      </c>
      <c r="T41" s="64"/>
      <c r="U41" s="77">
        <f t="shared" si="2"/>
        <v>-1735275768</v>
      </c>
      <c r="W41" s="163">
        <f>U41/درآمد!$F$11</f>
        <v>1.0691127415461668E-2</v>
      </c>
    </row>
    <row r="42" spans="1:23" ht="18.75" x14ac:dyDescent="0.2">
      <c r="A42" s="124" t="s">
        <v>22</v>
      </c>
      <c r="B42" s="124"/>
      <c r="D42" s="42">
        <v>0</v>
      </c>
      <c r="E42" s="64"/>
      <c r="F42" s="66">
        <v>-2914455227</v>
      </c>
      <c r="G42" s="64"/>
      <c r="H42" s="73">
        <v>0</v>
      </c>
      <c r="I42" s="64"/>
      <c r="J42" s="77">
        <f t="shared" si="0"/>
        <v>-2914455227</v>
      </c>
      <c r="L42" s="163">
        <f t="shared" si="1"/>
        <v>2.6312791721137978E-2</v>
      </c>
      <c r="N42" s="73">
        <v>0</v>
      </c>
      <c r="O42" s="64"/>
      <c r="P42" s="138">
        <v>-7703826091</v>
      </c>
      <c r="Q42" s="138"/>
      <c r="R42" s="64"/>
      <c r="S42" s="66">
        <v>-196822533</v>
      </c>
      <c r="T42" s="64"/>
      <c r="U42" s="77">
        <f t="shared" si="2"/>
        <v>-7900648624</v>
      </c>
      <c r="W42" s="163">
        <f>U42/درآمد!$F$11</f>
        <v>4.8676321459458029E-2</v>
      </c>
    </row>
    <row r="43" spans="1:23" ht="18.75" x14ac:dyDescent="0.2">
      <c r="A43" s="124" t="s">
        <v>21</v>
      </c>
      <c r="B43" s="124"/>
      <c r="D43" s="42">
        <v>0</v>
      </c>
      <c r="E43" s="64"/>
      <c r="F43" s="66">
        <v>-1938089931</v>
      </c>
      <c r="G43" s="64"/>
      <c r="H43" s="73">
        <v>0</v>
      </c>
      <c r="I43" s="64"/>
      <c r="J43" s="77">
        <f t="shared" si="0"/>
        <v>-1938089931</v>
      </c>
      <c r="L43" s="163">
        <f t="shared" si="1"/>
        <v>1.7497800693178286E-2</v>
      </c>
      <c r="N43" s="73">
        <v>0</v>
      </c>
      <c r="O43" s="64"/>
      <c r="P43" s="138">
        <v>-8198773725</v>
      </c>
      <c r="Q43" s="138"/>
      <c r="R43" s="64"/>
      <c r="S43" s="66">
        <v>-1286727790</v>
      </c>
      <c r="T43" s="64"/>
      <c r="U43" s="77">
        <f t="shared" si="2"/>
        <v>-9485501515</v>
      </c>
      <c r="W43" s="163">
        <f>U43/درآمد!$F$11</f>
        <v>5.8440685432552923E-2</v>
      </c>
    </row>
    <row r="44" spans="1:23" ht="18.75" x14ac:dyDescent="0.2">
      <c r="A44" s="124" t="s">
        <v>49</v>
      </c>
      <c r="B44" s="124"/>
      <c r="D44" s="42">
        <v>0</v>
      </c>
      <c r="E44" s="64"/>
      <c r="F44" s="66">
        <v>-6136425902</v>
      </c>
      <c r="G44" s="64"/>
      <c r="H44" s="73">
        <v>0</v>
      </c>
      <c r="I44" s="64"/>
      <c r="J44" s="77">
        <f t="shared" si="0"/>
        <v>-6136425902</v>
      </c>
      <c r="L44" s="163">
        <f t="shared" si="1"/>
        <v>5.5401947909739582E-2</v>
      </c>
      <c r="N44" s="73">
        <v>0</v>
      </c>
      <c r="O44" s="64"/>
      <c r="P44" s="138">
        <v>-17446517821</v>
      </c>
      <c r="Q44" s="138"/>
      <c r="R44" s="64"/>
      <c r="S44" s="66">
        <v>19845419</v>
      </c>
      <c r="T44" s="64"/>
      <c r="U44" s="77">
        <f t="shared" si="2"/>
        <v>-17426672402</v>
      </c>
      <c r="W44" s="163">
        <f>U44/درآمد!$F$11</f>
        <v>0.10736666673564213</v>
      </c>
    </row>
    <row r="45" spans="1:23" ht="18.75" x14ac:dyDescent="0.2">
      <c r="A45" s="124" t="s">
        <v>52</v>
      </c>
      <c r="B45" s="124"/>
      <c r="D45" s="42">
        <v>0</v>
      </c>
      <c r="E45" s="64"/>
      <c r="F45" s="66">
        <v>-920044651</v>
      </c>
      <c r="G45" s="64"/>
      <c r="H45" s="73">
        <v>0</v>
      </c>
      <c r="I45" s="64"/>
      <c r="J45" s="77">
        <f t="shared" si="0"/>
        <v>-920044651</v>
      </c>
      <c r="L45" s="163">
        <f t="shared" si="1"/>
        <v>8.3065071824176221E-3</v>
      </c>
      <c r="N45" s="66">
        <v>1826000000</v>
      </c>
      <c r="O45" s="64"/>
      <c r="P45" s="138">
        <v>-2956974234</v>
      </c>
      <c r="Q45" s="138"/>
      <c r="R45" s="64"/>
      <c r="S45" s="73">
        <v>0</v>
      </c>
      <c r="T45" s="64"/>
      <c r="U45" s="77">
        <f t="shared" si="2"/>
        <v>-1130974234</v>
      </c>
      <c r="W45" s="163">
        <f>U45/درآمد!$F$11</f>
        <v>6.9679931353125195E-3</v>
      </c>
    </row>
    <row r="46" spans="1:23" ht="18.75" x14ac:dyDescent="0.2">
      <c r="A46" s="124" t="s">
        <v>70</v>
      </c>
      <c r="B46" s="124"/>
      <c r="D46" s="42">
        <v>0</v>
      </c>
      <c r="E46" s="64"/>
      <c r="F46" s="66">
        <v>-654598708</v>
      </c>
      <c r="G46" s="64"/>
      <c r="H46" s="73">
        <v>0</v>
      </c>
      <c r="I46" s="64"/>
      <c r="J46" s="77">
        <f t="shared" si="0"/>
        <v>-654598708</v>
      </c>
      <c r="L46" s="163">
        <f t="shared" si="1"/>
        <v>5.9099619390138658E-3</v>
      </c>
      <c r="N46" s="66">
        <v>543062932</v>
      </c>
      <c r="O46" s="64"/>
      <c r="P46" s="138">
        <v>-1897226764</v>
      </c>
      <c r="Q46" s="138"/>
      <c r="R46" s="64"/>
      <c r="S46" s="73">
        <v>0</v>
      </c>
      <c r="T46" s="64"/>
      <c r="U46" s="77">
        <f t="shared" si="2"/>
        <v>-1354163832</v>
      </c>
      <c r="W46" s="163">
        <f>U46/درآمد!$F$11</f>
        <v>8.3430762627475525E-3</v>
      </c>
    </row>
    <row r="47" spans="1:23" ht="18.75" x14ac:dyDescent="0.2">
      <c r="A47" s="124" t="s">
        <v>62</v>
      </c>
      <c r="B47" s="124"/>
      <c r="D47" s="42">
        <v>0</v>
      </c>
      <c r="E47" s="64"/>
      <c r="F47" s="66">
        <v>-1450182759</v>
      </c>
      <c r="G47" s="64"/>
      <c r="H47" s="73">
        <v>0</v>
      </c>
      <c r="I47" s="64"/>
      <c r="J47" s="77">
        <f t="shared" si="0"/>
        <v>-1450182759</v>
      </c>
      <c r="L47" s="163">
        <f t="shared" si="1"/>
        <v>1.3092792279547422E-2</v>
      </c>
      <c r="N47" s="66">
        <v>870000000</v>
      </c>
      <c r="O47" s="64"/>
      <c r="P47" s="138">
        <v>-1716111119</v>
      </c>
      <c r="Q47" s="138"/>
      <c r="R47" s="64"/>
      <c r="S47" s="73">
        <v>0</v>
      </c>
      <c r="T47" s="64"/>
      <c r="U47" s="77">
        <f t="shared" si="2"/>
        <v>-846111119</v>
      </c>
      <c r="W47" s="163">
        <f>U47/درآمد!$F$11</f>
        <v>5.2129361497934837E-3</v>
      </c>
    </row>
    <row r="48" spans="1:23" ht="18.75" x14ac:dyDescent="0.2">
      <c r="A48" s="124" t="s">
        <v>32</v>
      </c>
      <c r="B48" s="124"/>
      <c r="D48" s="42">
        <v>0</v>
      </c>
      <c r="E48" s="64"/>
      <c r="F48" s="66">
        <v>-1584159055</v>
      </c>
      <c r="G48" s="64"/>
      <c r="H48" s="73">
        <v>0</v>
      </c>
      <c r="I48" s="64"/>
      <c r="J48" s="77">
        <f t="shared" si="0"/>
        <v>-1584159055</v>
      </c>
      <c r="L48" s="163">
        <f t="shared" si="1"/>
        <v>1.4302380383546637E-2</v>
      </c>
      <c r="N48" s="66">
        <v>2312500000</v>
      </c>
      <c r="O48" s="64"/>
      <c r="P48" s="138">
        <v>-8930430</v>
      </c>
      <c r="Q48" s="138"/>
      <c r="R48" s="64"/>
      <c r="S48" s="73">
        <v>0</v>
      </c>
      <c r="T48" s="64"/>
      <c r="U48" s="77">
        <f t="shared" si="2"/>
        <v>2303569570</v>
      </c>
      <c r="W48" s="165">
        <f>U48/درآمد!$F$11</f>
        <v>-1.4192416120485033E-2</v>
      </c>
    </row>
    <row r="49" spans="1:23" ht="18.75" x14ac:dyDescent="0.2">
      <c r="A49" s="124" t="s">
        <v>65</v>
      </c>
      <c r="B49" s="124"/>
      <c r="D49" s="42">
        <v>0</v>
      </c>
      <c r="E49" s="64"/>
      <c r="F49" s="66">
        <v>-244078574</v>
      </c>
      <c r="G49" s="64"/>
      <c r="H49" s="73">
        <v>0</v>
      </c>
      <c r="I49" s="64"/>
      <c r="J49" s="77">
        <f t="shared" si="0"/>
        <v>-244078574</v>
      </c>
      <c r="L49" s="163">
        <f t="shared" si="1"/>
        <v>2.2036326452217494E-3</v>
      </c>
      <c r="N49" s="66">
        <v>207734874</v>
      </c>
      <c r="O49" s="64"/>
      <c r="P49" s="138">
        <v>-712231560</v>
      </c>
      <c r="Q49" s="138"/>
      <c r="R49" s="64"/>
      <c r="S49" s="73">
        <v>0</v>
      </c>
      <c r="T49" s="64"/>
      <c r="U49" s="77">
        <f t="shared" si="2"/>
        <v>-504496686</v>
      </c>
      <c r="W49" s="163">
        <f>U49/درآمد!$F$11</f>
        <v>3.1082312391883509E-3</v>
      </c>
    </row>
    <row r="50" spans="1:23" ht="18.75" x14ac:dyDescent="0.2">
      <c r="A50" s="124" t="s">
        <v>61</v>
      </c>
      <c r="B50" s="124"/>
      <c r="D50" s="42">
        <v>0</v>
      </c>
      <c r="E50" s="64"/>
      <c r="F50" s="66">
        <v>-205645972</v>
      </c>
      <c r="G50" s="64"/>
      <c r="H50" s="73">
        <v>0</v>
      </c>
      <c r="I50" s="64"/>
      <c r="J50" s="77">
        <f t="shared" si="0"/>
        <v>-205645972</v>
      </c>
      <c r="L50" s="163">
        <f t="shared" si="1"/>
        <v>1.8566487415546675E-3</v>
      </c>
      <c r="N50" s="66">
        <v>240000000</v>
      </c>
      <c r="O50" s="64"/>
      <c r="P50" s="138">
        <v>-244507873</v>
      </c>
      <c r="Q50" s="138"/>
      <c r="R50" s="64"/>
      <c r="S50" s="73">
        <v>0</v>
      </c>
      <c r="T50" s="64"/>
      <c r="U50" s="77">
        <f t="shared" si="2"/>
        <v>-4507873</v>
      </c>
      <c r="W50" s="163">
        <f>U50/درآمد!$F$11</f>
        <v>2.7773248208995586E-5</v>
      </c>
    </row>
    <row r="51" spans="1:23" ht="18.75" x14ac:dyDescent="0.2">
      <c r="A51" s="124" t="s">
        <v>73</v>
      </c>
      <c r="B51" s="124"/>
      <c r="D51" s="42">
        <v>0</v>
      </c>
      <c r="E51" s="64"/>
      <c r="F51" s="66">
        <v>-422302173</v>
      </c>
      <c r="G51" s="64"/>
      <c r="H51" s="73">
        <v>0</v>
      </c>
      <c r="I51" s="64"/>
      <c r="J51" s="77">
        <f t="shared" si="0"/>
        <v>-422302173</v>
      </c>
      <c r="L51" s="163">
        <f t="shared" si="1"/>
        <v>3.8127019480656372E-3</v>
      </c>
      <c r="N51" s="66">
        <v>350166556</v>
      </c>
      <c r="O51" s="64"/>
      <c r="P51" s="138">
        <v>-1443943365</v>
      </c>
      <c r="Q51" s="138"/>
      <c r="R51" s="64"/>
      <c r="S51" s="73">
        <v>0</v>
      </c>
      <c r="T51" s="64"/>
      <c r="U51" s="77">
        <f t="shared" si="2"/>
        <v>-1093776809</v>
      </c>
      <c r="W51" s="163">
        <f>U51/درآمد!$F$11</f>
        <v>6.7388177975733028E-3</v>
      </c>
    </row>
    <row r="52" spans="1:23" ht="18.75" x14ac:dyDescent="0.2">
      <c r="A52" s="124" t="s">
        <v>35</v>
      </c>
      <c r="B52" s="124"/>
      <c r="D52" s="34">
        <v>675000000</v>
      </c>
      <c r="E52" s="64"/>
      <c r="F52" s="66">
        <v>-1109445179</v>
      </c>
      <c r="G52" s="64"/>
      <c r="H52" s="73">
        <v>0</v>
      </c>
      <c r="I52" s="64"/>
      <c r="J52" s="77">
        <f t="shared" si="0"/>
        <v>-434445179</v>
      </c>
      <c r="L52" s="163">
        <f t="shared" si="1"/>
        <v>3.9223335474075915E-3</v>
      </c>
      <c r="N52" s="66">
        <v>675000000</v>
      </c>
      <c r="O52" s="64"/>
      <c r="P52" s="138">
        <v>-1733682236</v>
      </c>
      <c r="Q52" s="138"/>
      <c r="R52" s="64"/>
      <c r="S52" s="73">
        <v>0</v>
      </c>
      <c r="T52" s="64"/>
      <c r="U52" s="77">
        <f t="shared" si="2"/>
        <v>-1058682236</v>
      </c>
      <c r="W52" s="163">
        <f>U52/درآمد!$F$11</f>
        <v>6.5225982442012991E-3</v>
      </c>
    </row>
    <row r="53" spans="1:23" ht="18.75" x14ac:dyDescent="0.2">
      <c r="A53" s="124" t="s">
        <v>38</v>
      </c>
      <c r="B53" s="124"/>
      <c r="D53" s="42">
        <v>0</v>
      </c>
      <c r="E53" s="64"/>
      <c r="F53" s="66">
        <v>0</v>
      </c>
      <c r="G53" s="64"/>
      <c r="H53" s="73">
        <v>0</v>
      </c>
      <c r="I53" s="64"/>
      <c r="J53" s="76">
        <f t="shared" si="0"/>
        <v>0</v>
      </c>
      <c r="L53" s="163">
        <f t="shared" si="1"/>
        <v>0</v>
      </c>
      <c r="N53" s="73">
        <v>0</v>
      </c>
      <c r="O53" s="64"/>
      <c r="P53" s="141">
        <v>0</v>
      </c>
      <c r="Q53" s="141"/>
      <c r="R53" s="64"/>
      <c r="S53" s="73">
        <v>0</v>
      </c>
      <c r="T53" s="64"/>
      <c r="U53" s="76">
        <f t="shared" si="2"/>
        <v>0</v>
      </c>
      <c r="W53" s="163">
        <f>U53/درآمد!$F$11</f>
        <v>0</v>
      </c>
    </row>
    <row r="54" spans="1:23" ht="18.75" x14ac:dyDescent="0.2">
      <c r="A54" s="124" t="s">
        <v>30</v>
      </c>
      <c r="B54" s="124"/>
      <c r="D54" s="42">
        <v>0</v>
      </c>
      <c r="E54" s="64"/>
      <c r="F54" s="66">
        <v>-2108424909</v>
      </c>
      <c r="G54" s="64"/>
      <c r="H54" s="73">
        <v>0</v>
      </c>
      <c r="I54" s="64"/>
      <c r="J54" s="77">
        <f t="shared" si="0"/>
        <v>-2108424909</v>
      </c>
      <c r="L54" s="163">
        <f t="shared" si="1"/>
        <v>1.9035648575491497E-2</v>
      </c>
      <c r="N54" s="73">
        <v>0</v>
      </c>
      <c r="O54" s="64"/>
      <c r="P54" s="138">
        <v>-551553279</v>
      </c>
      <c r="Q54" s="138"/>
      <c r="R54" s="64"/>
      <c r="S54" s="73">
        <v>0</v>
      </c>
      <c r="T54" s="64"/>
      <c r="U54" s="77">
        <f t="shared" si="2"/>
        <v>-551553279</v>
      </c>
      <c r="W54" s="163">
        <f>U54/درآمد!$F$11</f>
        <v>3.3981494416884398E-3</v>
      </c>
    </row>
    <row r="55" spans="1:23" ht="18.75" x14ac:dyDescent="0.2">
      <c r="A55" s="124" t="s">
        <v>51</v>
      </c>
      <c r="B55" s="124"/>
      <c r="D55" s="42">
        <v>0</v>
      </c>
      <c r="E55" s="64"/>
      <c r="F55" s="66">
        <v>-1998151043</v>
      </c>
      <c r="G55" s="64"/>
      <c r="H55" s="73">
        <v>0</v>
      </c>
      <c r="I55" s="64"/>
      <c r="J55" s="77">
        <f t="shared" si="0"/>
        <v>-1998151043</v>
      </c>
      <c r="L55" s="163">
        <f t="shared" si="1"/>
        <v>1.8040054873635435E-2</v>
      </c>
      <c r="N55" s="73">
        <v>0</v>
      </c>
      <c r="O55" s="64"/>
      <c r="P55" s="138">
        <v>-4992089469</v>
      </c>
      <c r="Q55" s="138"/>
      <c r="R55" s="64"/>
      <c r="S55" s="73">
        <v>0</v>
      </c>
      <c r="T55" s="64"/>
      <c r="U55" s="77">
        <f t="shared" si="2"/>
        <v>-4992089469</v>
      </c>
      <c r="W55" s="163">
        <f>U55/درآمد!$F$11</f>
        <v>3.0756531939575487E-2</v>
      </c>
    </row>
    <row r="56" spans="1:23" ht="18.75" x14ac:dyDescent="0.2">
      <c r="A56" s="124" t="s">
        <v>37</v>
      </c>
      <c r="B56" s="124"/>
      <c r="D56" s="42">
        <v>0</v>
      </c>
      <c r="E56" s="64"/>
      <c r="F56" s="66">
        <v>-423235557</v>
      </c>
      <c r="G56" s="64"/>
      <c r="H56" s="73">
        <v>0</v>
      </c>
      <c r="I56" s="64"/>
      <c r="J56" s="77">
        <f t="shared" si="0"/>
        <v>-423235557</v>
      </c>
      <c r="L56" s="163">
        <f t="shared" si="1"/>
        <v>3.8211288878794024E-3</v>
      </c>
      <c r="N56" s="73">
        <v>0</v>
      </c>
      <c r="O56" s="64"/>
      <c r="P56" s="138">
        <v>-1813619582</v>
      </c>
      <c r="Q56" s="138"/>
      <c r="R56" s="64"/>
      <c r="S56" s="73">
        <v>0</v>
      </c>
      <c r="T56" s="64"/>
      <c r="U56" s="77">
        <f t="shared" si="2"/>
        <v>-1813619582</v>
      </c>
      <c r="W56" s="163">
        <f>U56/درآمد!$F$11</f>
        <v>1.1173807870714375E-2</v>
      </c>
    </row>
    <row r="57" spans="1:23" ht="18.75" x14ac:dyDescent="0.2">
      <c r="A57" s="124" t="s">
        <v>46</v>
      </c>
      <c r="B57" s="124"/>
      <c r="D57" s="42">
        <v>0</v>
      </c>
      <c r="E57" s="64"/>
      <c r="F57" s="66">
        <v>-1089036170</v>
      </c>
      <c r="G57" s="64"/>
      <c r="H57" s="73">
        <v>0</v>
      </c>
      <c r="I57" s="64"/>
      <c r="J57" s="77">
        <f t="shared" si="0"/>
        <v>-1089036170</v>
      </c>
      <c r="L57" s="163">
        <f t="shared" si="1"/>
        <v>9.8322258144594964E-3</v>
      </c>
      <c r="N57" s="73">
        <v>0</v>
      </c>
      <c r="O57" s="64"/>
      <c r="P57" s="138">
        <v>-2648884610</v>
      </c>
      <c r="Q57" s="138"/>
      <c r="R57" s="64"/>
      <c r="S57" s="73">
        <v>0</v>
      </c>
      <c r="T57" s="64"/>
      <c r="U57" s="77">
        <f t="shared" si="2"/>
        <v>-2648884610</v>
      </c>
      <c r="W57" s="163">
        <f>U57/درآمد!$F$11</f>
        <v>1.6319920670018535E-2</v>
      </c>
    </row>
    <row r="58" spans="1:23" ht="18.75" x14ac:dyDescent="0.2">
      <c r="A58" s="124" t="s">
        <v>43</v>
      </c>
      <c r="B58" s="124"/>
      <c r="D58" s="42">
        <v>0</v>
      </c>
      <c r="E58" s="64"/>
      <c r="F58" s="66">
        <v>-4911260210</v>
      </c>
      <c r="G58" s="64"/>
      <c r="H58" s="73">
        <v>0</v>
      </c>
      <c r="I58" s="64"/>
      <c r="J58" s="77">
        <f t="shared" si="0"/>
        <v>-4911260210</v>
      </c>
      <c r="L58" s="163">
        <f t="shared" si="1"/>
        <v>4.434069386170137E-2</v>
      </c>
      <c r="N58" s="73">
        <v>0</v>
      </c>
      <c r="O58" s="64"/>
      <c r="P58" s="138">
        <v>-9686063450</v>
      </c>
      <c r="Q58" s="138"/>
      <c r="R58" s="64"/>
      <c r="S58" s="73">
        <v>0</v>
      </c>
      <c r="T58" s="64"/>
      <c r="U58" s="77">
        <f t="shared" si="2"/>
        <v>-9686063450</v>
      </c>
      <c r="W58" s="163">
        <f>U58/درآمد!$F$11</f>
        <v>5.9676358310211952E-2</v>
      </c>
    </row>
    <row r="59" spans="1:23" ht="18.75" x14ac:dyDescent="0.2">
      <c r="A59" s="124" t="s">
        <v>67</v>
      </c>
      <c r="B59" s="124"/>
      <c r="D59" s="42">
        <v>0</v>
      </c>
      <c r="E59" s="64"/>
      <c r="F59" s="66">
        <v>-238283717</v>
      </c>
      <c r="G59" s="64"/>
      <c r="H59" s="73">
        <v>0</v>
      </c>
      <c r="I59" s="64"/>
      <c r="J59" s="77">
        <f t="shared" si="0"/>
        <v>-238283717</v>
      </c>
      <c r="L59" s="163">
        <f t="shared" si="1"/>
        <v>2.1513145090973069E-3</v>
      </c>
      <c r="N59" s="73">
        <v>0</v>
      </c>
      <c r="O59" s="64"/>
      <c r="P59" s="138">
        <v>-401470786</v>
      </c>
      <c r="Q59" s="138"/>
      <c r="R59" s="64"/>
      <c r="S59" s="73">
        <v>0</v>
      </c>
      <c r="T59" s="64"/>
      <c r="U59" s="77">
        <f t="shared" si="2"/>
        <v>-401470786</v>
      </c>
      <c r="W59" s="163">
        <f>U59/درآمد!$F$11</f>
        <v>2.4734831234683296E-3</v>
      </c>
    </row>
    <row r="60" spans="1:23" ht="18.75" x14ac:dyDescent="0.2">
      <c r="A60" s="124" t="s">
        <v>76</v>
      </c>
      <c r="B60" s="124"/>
      <c r="D60" s="42">
        <v>0</v>
      </c>
      <c r="E60" s="64"/>
      <c r="F60" s="66">
        <v>162922019</v>
      </c>
      <c r="G60" s="64"/>
      <c r="H60" s="73">
        <v>0</v>
      </c>
      <c r="I60" s="64"/>
      <c r="J60" s="77">
        <f t="shared" si="0"/>
        <v>162922019</v>
      </c>
      <c r="L60" s="163">
        <f t="shared" si="1"/>
        <v>-1.4709209162039683E-3</v>
      </c>
      <c r="N60" s="73">
        <v>0</v>
      </c>
      <c r="O60" s="64"/>
      <c r="P60" s="138">
        <v>162922019</v>
      </c>
      <c r="Q60" s="138"/>
      <c r="R60" s="64"/>
      <c r="S60" s="73">
        <v>0</v>
      </c>
      <c r="T60" s="64"/>
      <c r="U60" s="77">
        <f t="shared" si="2"/>
        <v>162922019</v>
      </c>
      <c r="W60" s="165">
        <f>U60/درآمد!$F$11</f>
        <v>-1.0037713290497968E-3</v>
      </c>
    </row>
    <row r="61" spans="1:23" ht="18.75" x14ac:dyDescent="0.2">
      <c r="A61" s="124" t="s">
        <v>58</v>
      </c>
      <c r="B61" s="124"/>
      <c r="D61" s="42">
        <v>0</v>
      </c>
      <c r="E61" s="64"/>
      <c r="F61" s="66">
        <v>-70564887</v>
      </c>
      <c r="G61" s="64"/>
      <c r="H61" s="73">
        <v>0</v>
      </c>
      <c r="I61" s="64"/>
      <c r="J61" s="77">
        <f t="shared" si="0"/>
        <v>-70564887</v>
      </c>
      <c r="L61" s="163">
        <f t="shared" si="1"/>
        <v>6.3708618930059715E-4</v>
      </c>
      <c r="N61" s="73">
        <v>0</v>
      </c>
      <c r="O61" s="64"/>
      <c r="P61" s="138">
        <v>-121867558</v>
      </c>
      <c r="Q61" s="138"/>
      <c r="R61" s="64"/>
      <c r="S61" s="73">
        <v>0</v>
      </c>
      <c r="T61" s="64"/>
      <c r="U61" s="77">
        <f t="shared" si="2"/>
        <v>-121867558</v>
      </c>
      <c r="W61" s="163">
        <f>U61/درآمد!$F$11</f>
        <v>7.508325848927345E-4</v>
      </c>
    </row>
    <row r="62" spans="1:23" ht="18.75" x14ac:dyDescent="0.2">
      <c r="A62" s="124" t="s">
        <v>24</v>
      </c>
      <c r="B62" s="124"/>
      <c r="D62" s="42">
        <v>0</v>
      </c>
      <c r="E62" s="64"/>
      <c r="F62" s="66">
        <v>-100333947</v>
      </c>
      <c r="G62" s="64"/>
      <c r="H62" s="73">
        <v>0</v>
      </c>
      <c r="I62" s="64"/>
      <c r="J62" s="77">
        <f t="shared" si="0"/>
        <v>-100333947</v>
      </c>
      <c r="L62" s="163">
        <f t="shared" si="1"/>
        <v>9.0585239584834993E-4</v>
      </c>
      <c r="N62" s="73">
        <v>0</v>
      </c>
      <c r="O62" s="64"/>
      <c r="P62" s="138">
        <v>-216351425</v>
      </c>
      <c r="Q62" s="138"/>
      <c r="R62" s="64"/>
      <c r="S62" s="73">
        <v>0</v>
      </c>
      <c r="T62" s="64"/>
      <c r="U62" s="77">
        <f t="shared" si="2"/>
        <v>-216351425</v>
      </c>
      <c r="W62" s="163">
        <f>U62/درآمد!$F$11</f>
        <v>1.33295277548744E-3</v>
      </c>
    </row>
    <row r="63" spans="1:23" ht="18.75" x14ac:dyDescent="0.2">
      <c r="A63" s="124" t="s">
        <v>36</v>
      </c>
      <c r="B63" s="124"/>
      <c r="D63" s="42">
        <v>0</v>
      </c>
      <c r="E63" s="64"/>
      <c r="F63" s="66">
        <v>-1802438609</v>
      </c>
      <c r="G63" s="64"/>
      <c r="H63" s="73">
        <v>0</v>
      </c>
      <c r="I63" s="64"/>
      <c r="J63" s="77">
        <f t="shared" si="0"/>
        <v>-1802438609</v>
      </c>
      <c r="L63" s="163">
        <f t="shared" si="1"/>
        <v>1.6273089828034149E-2</v>
      </c>
      <c r="N63" s="73">
        <v>0</v>
      </c>
      <c r="O63" s="64"/>
      <c r="P63" s="138">
        <v>-5858202912</v>
      </c>
      <c r="Q63" s="138"/>
      <c r="R63" s="64"/>
      <c r="S63" s="73">
        <v>0</v>
      </c>
      <c r="T63" s="64"/>
      <c r="U63" s="77">
        <f t="shared" si="2"/>
        <v>-5858202912</v>
      </c>
      <c r="W63" s="163">
        <f>U63/درآمد!$F$11</f>
        <v>3.6092703484245613E-2</v>
      </c>
    </row>
    <row r="64" spans="1:23" ht="18.75" x14ac:dyDescent="0.2">
      <c r="A64" s="124" t="s">
        <v>56</v>
      </c>
      <c r="B64" s="124"/>
      <c r="D64" s="42">
        <v>0</v>
      </c>
      <c r="E64" s="64"/>
      <c r="F64" s="66">
        <v>-2895764420</v>
      </c>
      <c r="G64" s="64"/>
      <c r="H64" s="73">
        <v>0</v>
      </c>
      <c r="I64" s="64"/>
      <c r="J64" s="77">
        <f t="shared" si="0"/>
        <v>-2895764420</v>
      </c>
      <c r="L64" s="163">
        <f t="shared" si="1"/>
        <v>2.6144044125657767E-2</v>
      </c>
      <c r="N64" s="73">
        <v>0</v>
      </c>
      <c r="O64" s="64"/>
      <c r="P64" s="138">
        <v>-5097651240</v>
      </c>
      <c r="Q64" s="138"/>
      <c r="R64" s="64"/>
      <c r="S64" s="73">
        <v>0</v>
      </c>
      <c r="T64" s="64"/>
      <c r="U64" s="77">
        <f t="shared" si="2"/>
        <v>-5097651240</v>
      </c>
      <c r="W64" s="163">
        <f>U64/درآمد!$F$11</f>
        <v>3.1406903693030862E-2</v>
      </c>
    </row>
    <row r="65" spans="1:23" ht="18.75" x14ac:dyDescent="0.2">
      <c r="A65" s="124" t="s">
        <v>19</v>
      </c>
      <c r="B65" s="124"/>
      <c r="D65" s="42">
        <v>0</v>
      </c>
      <c r="E65" s="64"/>
      <c r="F65" s="66">
        <v>-3746811520</v>
      </c>
      <c r="G65" s="64"/>
      <c r="H65" s="73">
        <v>0</v>
      </c>
      <c r="I65" s="64"/>
      <c r="J65" s="77">
        <f t="shared" si="0"/>
        <v>-3746811520</v>
      </c>
      <c r="L65" s="163">
        <f t="shared" si="1"/>
        <v>3.3827615614326408E-2</v>
      </c>
      <c r="N65" s="73">
        <v>0</v>
      </c>
      <c r="O65" s="64"/>
      <c r="P65" s="138">
        <v>-9859194720</v>
      </c>
      <c r="Q65" s="138"/>
      <c r="R65" s="64"/>
      <c r="S65" s="73">
        <v>0</v>
      </c>
      <c r="T65" s="64"/>
      <c r="U65" s="77">
        <f t="shared" si="2"/>
        <v>-9859194720</v>
      </c>
      <c r="W65" s="163">
        <f>U65/درآمد!$F$11</f>
        <v>6.0743029384230374E-2</v>
      </c>
    </row>
    <row r="66" spans="1:23" ht="18.75" x14ac:dyDescent="0.2">
      <c r="A66" s="124" t="s">
        <v>29</v>
      </c>
      <c r="B66" s="124"/>
      <c r="D66" s="42">
        <v>0</v>
      </c>
      <c r="E66" s="64"/>
      <c r="F66" s="66">
        <v>-2718819800</v>
      </c>
      <c r="G66" s="64"/>
      <c r="H66" s="73">
        <v>0</v>
      </c>
      <c r="I66" s="64"/>
      <c r="J66" s="77">
        <f t="shared" si="0"/>
        <v>-2718819800</v>
      </c>
      <c r="L66" s="163">
        <f t="shared" si="1"/>
        <v>2.4546521923531343E-2</v>
      </c>
      <c r="N66" s="73">
        <v>0</v>
      </c>
      <c r="O66" s="64"/>
      <c r="P66" s="138">
        <v>-4548565680</v>
      </c>
      <c r="Q66" s="138"/>
      <c r="R66" s="64"/>
      <c r="S66" s="73">
        <v>0</v>
      </c>
      <c r="T66" s="64"/>
      <c r="U66" s="77">
        <f t="shared" si="2"/>
        <v>-4548565680</v>
      </c>
      <c r="W66" s="163">
        <f>U66/درآمد!$F$11</f>
        <v>2.80239580009372E-2</v>
      </c>
    </row>
    <row r="67" spans="1:23" ht="18.75" x14ac:dyDescent="0.2">
      <c r="A67" s="124" t="s">
        <v>39</v>
      </c>
      <c r="B67" s="124"/>
      <c r="D67" s="42">
        <v>0</v>
      </c>
      <c r="E67" s="64"/>
      <c r="F67" s="66">
        <v>-4155626760</v>
      </c>
      <c r="G67" s="64"/>
      <c r="H67" s="73">
        <v>0</v>
      </c>
      <c r="I67" s="64"/>
      <c r="J67" s="77">
        <f t="shared" si="0"/>
        <v>-4155626760</v>
      </c>
      <c r="L67" s="163">
        <f t="shared" si="1"/>
        <v>3.7518552487499732E-2</v>
      </c>
      <c r="N67" s="73">
        <v>0</v>
      </c>
      <c r="O67" s="64"/>
      <c r="P67" s="138">
        <v>-14372038680</v>
      </c>
      <c r="Q67" s="138"/>
      <c r="R67" s="64"/>
      <c r="S67" s="73">
        <v>0</v>
      </c>
      <c r="T67" s="64"/>
      <c r="U67" s="77">
        <f t="shared" si="2"/>
        <v>-14372038680</v>
      </c>
      <c r="W67" s="163">
        <f>U67/درآمد!$F$11</f>
        <v>8.854690394536964E-2</v>
      </c>
    </row>
    <row r="68" spans="1:23" ht="18.75" x14ac:dyDescent="0.2">
      <c r="A68" s="124" t="s">
        <v>45</v>
      </c>
      <c r="B68" s="124"/>
      <c r="D68" s="42">
        <v>0</v>
      </c>
      <c r="E68" s="64"/>
      <c r="F68" s="66">
        <v>-341192039</v>
      </c>
      <c r="G68" s="64"/>
      <c r="H68" s="73">
        <v>0</v>
      </c>
      <c r="I68" s="64"/>
      <c r="J68" s="77">
        <f t="shared" si="0"/>
        <v>-341192039</v>
      </c>
      <c r="L68" s="163">
        <f t="shared" si="1"/>
        <v>3.080409325196124E-3</v>
      </c>
      <c r="N68" s="73">
        <v>0</v>
      </c>
      <c r="O68" s="64"/>
      <c r="P68" s="138">
        <v>-2619443959</v>
      </c>
      <c r="Q68" s="138"/>
      <c r="R68" s="64"/>
      <c r="S68" s="73">
        <v>0</v>
      </c>
      <c r="T68" s="64"/>
      <c r="U68" s="77">
        <f t="shared" si="2"/>
        <v>-2619443959</v>
      </c>
      <c r="W68" s="163">
        <f>U68/درآمد!$F$11</f>
        <v>1.6138535234435633E-2</v>
      </c>
    </row>
    <row r="69" spans="1:23" ht="18.75" x14ac:dyDescent="0.2">
      <c r="A69" s="124" t="s">
        <v>68</v>
      </c>
      <c r="B69" s="124"/>
      <c r="D69" s="42">
        <v>0</v>
      </c>
      <c r="E69" s="64"/>
      <c r="F69" s="66">
        <v>-873872343</v>
      </c>
      <c r="G69" s="64"/>
      <c r="H69" s="73">
        <v>0</v>
      </c>
      <c r="I69" s="64"/>
      <c r="J69" s="77">
        <f t="shared" si="0"/>
        <v>-873872343</v>
      </c>
      <c r="L69" s="163">
        <f t="shared" si="1"/>
        <v>7.8896463185302683E-3</v>
      </c>
      <c r="N69" s="73">
        <v>0</v>
      </c>
      <c r="O69" s="64"/>
      <c r="P69" s="138">
        <v>-3651382655</v>
      </c>
      <c r="Q69" s="138"/>
      <c r="R69" s="64"/>
      <c r="S69" s="73">
        <v>0</v>
      </c>
      <c r="T69" s="64"/>
      <c r="U69" s="77">
        <f t="shared" si="2"/>
        <v>-3651382655</v>
      </c>
      <c r="W69" s="163">
        <f>U69/درآمد!$F$11</f>
        <v>2.2496365089108832E-2</v>
      </c>
    </row>
    <row r="70" spans="1:23" ht="18.75" x14ac:dyDescent="0.2">
      <c r="A70" s="124" t="s">
        <v>55</v>
      </c>
      <c r="B70" s="124"/>
      <c r="D70" s="42">
        <v>0</v>
      </c>
      <c r="E70" s="64"/>
      <c r="F70" s="66">
        <v>-1585449005</v>
      </c>
      <c r="G70" s="64"/>
      <c r="H70" s="73">
        <v>0</v>
      </c>
      <c r="I70" s="64"/>
      <c r="J70" s="77">
        <f t="shared" si="0"/>
        <v>-1585449005</v>
      </c>
      <c r="L70" s="163">
        <f t="shared" si="1"/>
        <v>1.4314026534554975E-2</v>
      </c>
      <c r="N70" s="73">
        <v>0</v>
      </c>
      <c r="O70" s="64"/>
      <c r="P70" s="138">
        <v>-4212483830</v>
      </c>
      <c r="Q70" s="138"/>
      <c r="R70" s="64"/>
      <c r="S70" s="73">
        <v>0</v>
      </c>
      <c r="T70" s="64"/>
      <c r="U70" s="77">
        <f t="shared" si="2"/>
        <v>-4212483830</v>
      </c>
      <c r="W70" s="163">
        <f>U70/درآمد!$F$11</f>
        <v>2.5953339632010564E-2</v>
      </c>
    </row>
    <row r="71" spans="1:23" ht="18.75" x14ac:dyDescent="0.2">
      <c r="A71" s="124" t="s">
        <v>40</v>
      </c>
      <c r="B71" s="124"/>
      <c r="D71" s="42">
        <v>0</v>
      </c>
      <c r="E71" s="64"/>
      <c r="F71" s="66">
        <v>-3143223601</v>
      </c>
      <c r="G71" s="64"/>
      <c r="H71" s="73">
        <v>0</v>
      </c>
      <c r="I71" s="64"/>
      <c r="J71" s="77">
        <f t="shared" si="0"/>
        <v>-3143223601</v>
      </c>
      <c r="L71" s="163">
        <f>J71/$AB$2</f>
        <v>2.8378198155136147E-2</v>
      </c>
      <c r="N71" s="73">
        <v>0</v>
      </c>
      <c r="O71" s="64"/>
      <c r="P71" s="138">
        <v>-8193381766</v>
      </c>
      <c r="Q71" s="138"/>
      <c r="R71" s="64"/>
      <c r="S71" s="73">
        <v>0</v>
      </c>
      <c r="T71" s="64"/>
      <c r="U71" s="77">
        <f t="shared" si="2"/>
        <v>-8193381766</v>
      </c>
      <c r="W71" s="163">
        <f>U71/درآمد!$F$11</f>
        <v>5.047986610496271E-2</v>
      </c>
    </row>
    <row r="72" spans="1:23" ht="18.75" x14ac:dyDescent="0.2">
      <c r="A72" s="124" t="s">
        <v>25</v>
      </c>
      <c r="B72" s="124"/>
      <c r="D72" s="42">
        <v>0</v>
      </c>
      <c r="E72" s="64"/>
      <c r="F72" s="66">
        <v>-461291711</v>
      </c>
      <c r="G72" s="64"/>
      <c r="H72" s="73">
        <v>0</v>
      </c>
      <c r="I72" s="64"/>
      <c r="J72" s="77">
        <f t="shared" si="0"/>
        <v>-461291711</v>
      </c>
      <c r="L72" s="163">
        <f t="shared" si="1"/>
        <v>4.1647140782205515E-3</v>
      </c>
      <c r="N72" s="73">
        <v>0</v>
      </c>
      <c r="O72" s="64"/>
      <c r="P72" s="138">
        <v>-3269399141</v>
      </c>
      <c r="Q72" s="138"/>
      <c r="R72" s="64"/>
      <c r="S72" s="73">
        <v>0</v>
      </c>
      <c r="T72" s="64"/>
      <c r="U72" s="77">
        <f t="shared" si="2"/>
        <v>-3269399141</v>
      </c>
      <c r="W72" s="163">
        <f>U72/درآمد!$F$11</f>
        <v>2.0142944097420214E-2</v>
      </c>
    </row>
    <row r="73" spans="1:23" ht="18.75" x14ac:dyDescent="0.2">
      <c r="A73" s="124" t="s">
        <v>57</v>
      </c>
      <c r="B73" s="124"/>
      <c r="D73" s="42">
        <v>0</v>
      </c>
      <c r="E73" s="64"/>
      <c r="F73" s="66">
        <v>-12882918247</v>
      </c>
      <c r="G73" s="64"/>
      <c r="H73" s="73">
        <v>0</v>
      </c>
      <c r="I73" s="64"/>
      <c r="J73" s="77">
        <f t="shared" si="0"/>
        <v>-12882918247</v>
      </c>
      <c r="L73" s="163">
        <f t="shared" si="1"/>
        <v>0.11631180381614385</v>
      </c>
      <c r="N73" s="73">
        <v>0</v>
      </c>
      <c r="O73" s="64"/>
      <c r="P73" s="138">
        <v>-19235301527</v>
      </c>
      <c r="Q73" s="138"/>
      <c r="R73" s="64"/>
      <c r="S73" s="73">
        <v>0</v>
      </c>
      <c r="T73" s="64"/>
      <c r="U73" s="77">
        <f t="shared" si="2"/>
        <v>-19235301527</v>
      </c>
      <c r="W73" s="163">
        <f>U73/درآمد!$F$11</f>
        <v>0.11850972813214632</v>
      </c>
    </row>
    <row r="74" spans="1:23" ht="18.75" x14ac:dyDescent="0.2">
      <c r="A74" s="124" t="s">
        <v>26</v>
      </c>
      <c r="B74" s="124"/>
      <c r="D74" s="42">
        <v>0</v>
      </c>
      <c r="E74" s="64"/>
      <c r="F74" s="66">
        <v>-6914988949</v>
      </c>
      <c r="G74" s="64"/>
      <c r="H74" s="73">
        <v>0</v>
      </c>
      <c r="I74" s="64"/>
      <c r="J74" s="77">
        <f t="shared" ref="J74:J81" si="3">D74+F74+H74</f>
        <v>-6914988949</v>
      </c>
      <c r="L74" s="163">
        <f t="shared" ref="L74:L81" si="4">J74/$AB$2</f>
        <v>6.2431106260740582E-2</v>
      </c>
      <c r="N74" s="73">
        <v>0</v>
      </c>
      <c r="O74" s="64"/>
      <c r="P74" s="138">
        <v>1722362663</v>
      </c>
      <c r="Q74" s="138"/>
      <c r="R74" s="64"/>
      <c r="S74" s="73">
        <v>0</v>
      </c>
      <c r="T74" s="64"/>
      <c r="U74" s="77">
        <f t="shared" ref="U74:U81" si="5">N74+P74+S74</f>
        <v>1722362663</v>
      </c>
      <c r="W74" s="165">
        <f>U74/درآمد!$F$11</f>
        <v>-1.0611569080452269E-2</v>
      </c>
    </row>
    <row r="75" spans="1:23" ht="18.75" x14ac:dyDescent="0.2">
      <c r="A75" s="124" t="s">
        <v>44</v>
      </c>
      <c r="B75" s="124"/>
      <c r="D75" s="42">
        <v>0</v>
      </c>
      <c r="E75" s="64"/>
      <c r="F75" s="66">
        <v>-1208942077</v>
      </c>
      <c r="G75" s="64"/>
      <c r="H75" s="73">
        <v>0</v>
      </c>
      <c r="I75" s="64"/>
      <c r="J75" s="77">
        <f t="shared" si="3"/>
        <v>-1208942077</v>
      </c>
      <c r="L75" s="163">
        <f t="shared" si="4"/>
        <v>1.0914781184600765E-2</v>
      </c>
      <c r="N75" s="73">
        <v>0</v>
      </c>
      <c r="O75" s="64"/>
      <c r="P75" s="138">
        <v>-3763045057</v>
      </c>
      <c r="Q75" s="138"/>
      <c r="R75" s="64"/>
      <c r="S75" s="73">
        <v>0</v>
      </c>
      <c r="T75" s="64"/>
      <c r="U75" s="77">
        <f t="shared" si="5"/>
        <v>-3763045057</v>
      </c>
      <c r="W75" s="163">
        <f>U75/درآمد!$F$11</f>
        <v>2.3184323158548376E-2</v>
      </c>
    </row>
    <row r="76" spans="1:23" ht="18.75" x14ac:dyDescent="0.2">
      <c r="A76" s="124" t="s">
        <v>59</v>
      </c>
      <c r="B76" s="124"/>
      <c r="D76" s="42">
        <v>0</v>
      </c>
      <c r="E76" s="64"/>
      <c r="F76" s="66">
        <v>-5027125593</v>
      </c>
      <c r="G76" s="64"/>
      <c r="H76" s="73">
        <v>0</v>
      </c>
      <c r="I76" s="64"/>
      <c r="J76" s="77">
        <f t="shared" si="3"/>
        <v>-5027125593</v>
      </c>
      <c r="L76" s="163">
        <f t="shared" si="4"/>
        <v>4.5386769870117909E-2</v>
      </c>
      <c r="N76" s="73">
        <v>0</v>
      </c>
      <c r="O76" s="64"/>
      <c r="P76" s="138">
        <v>4736811206</v>
      </c>
      <c r="Q76" s="138"/>
      <c r="R76" s="64"/>
      <c r="S76" s="73">
        <v>0</v>
      </c>
      <c r="T76" s="64"/>
      <c r="U76" s="77">
        <f t="shared" si="5"/>
        <v>4736811206</v>
      </c>
      <c r="W76" s="165">
        <f>U76/درآمد!$F$11</f>
        <v>-2.9183748819762607E-2</v>
      </c>
    </row>
    <row r="77" spans="1:23" ht="18.75" x14ac:dyDescent="0.2">
      <c r="A77" s="124" t="s">
        <v>33</v>
      </c>
      <c r="B77" s="124"/>
      <c r="D77" s="42">
        <v>0</v>
      </c>
      <c r="E77" s="64"/>
      <c r="F77" s="66">
        <v>-1815457236</v>
      </c>
      <c r="G77" s="64"/>
      <c r="H77" s="73">
        <v>0</v>
      </c>
      <c r="I77" s="64"/>
      <c r="J77" s="77">
        <f t="shared" si="3"/>
        <v>-1815457236</v>
      </c>
      <c r="L77" s="163">
        <f t="shared" si="4"/>
        <v>1.6390626861223983E-2</v>
      </c>
      <c r="N77" s="73">
        <v>0</v>
      </c>
      <c r="O77" s="64"/>
      <c r="P77" s="138">
        <v>-4841880732</v>
      </c>
      <c r="Q77" s="138"/>
      <c r="R77" s="64"/>
      <c r="S77" s="73">
        <v>0</v>
      </c>
      <c r="T77" s="64"/>
      <c r="U77" s="77">
        <f t="shared" si="5"/>
        <v>-4841880732</v>
      </c>
      <c r="W77" s="163">
        <f>U77/درآمد!$F$11</f>
        <v>2.9831087825275743E-2</v>
      </c>
    </row>
    <row r="78" spans="1:23" ht="18.75" x14ac:dyDescent="0.2">
      <c r="A78" s="124" t="s">
        <v>31</v>
      </c>
      <c r="B78" s="124"/>
      <c r="D78" s="42">
        <v>0</v>
      </c>
      <c r="E78" s="64"/>
      <c r="F78" s="66">
        <v>-470236753</v>
      </c>
      <c r="G78" s="64"/>
      <c r="H78" s="73">
        <v>0</v>
      </c>
      <c r="I78" s="64"/>
      <c r="J78" s="77">
        <f t="shared" si="3"/>
        <v>-470236753</v>
      </c>
      <c r="L78" s="163">
        <f t="shared" si="4"/>
        <v>4.2454732626136873E-3</v>
      </c>
      <c r="N78" s="73">
        <v>0</v>
      </c>
      <c r="O78" s="64"/>
      <c r="P78" s="138">
        <v>-678613453</v>
      </c>
      <c r="Q78" s="138"/>
      <c r="R78" s="64"/>
      <c r="S78" s="73">
        <v>0</v>
      </c>
      <c r="T78" s="64"/>
      <c r="U78" s="77">
        <f t="shared" si="5"/>
        <v>-678613453</v>
      </c>
      <c r="W78" s="163">
        <f>U78/درآمد!$F$11</f>
        <v>4.1809740132724591E-3</v>
      </c>
    </row>
    <row r="79" spans="1:23" ht="18.75" x14ac:dyDescent="0.2">
      <c r="A79" s="124" t="s">
        <v>42</v>
      </c>
      <c r="B79" s="124"/>
      <c r="D79" s="42">
        <v>0</v>
      </c>
      <c r="E79" s="64"/>
      <c r="F79" s="66">
        <v>-556030897</v>
      </c>
      <c r="G79" s="64"/>
      <c r="H79" s="73">
        <v>0</v>
      </c>
      <c r="I79" s="64"/>
      <c r="J79" s="77">
        <f>D79+F79+H79</f>
        <v>-556030897</v>
      </c>
      <c r="L79" s="163">
        <f t="shared" si="4"/>
        <v>5.02005487946325E-3</v>
      </c>
      <c r="N79" s="73">
        <v>0</v>
      </c>
      <c r="O79" s="64"/>
      <c r="P79" s="138">
        <v>-1493726047</v>
      </c>
      <c r="Q79" s="138"/>
      <c r="R79" s="64"/>
      <c r="S79" s="73">
        <v>0</v>
      </c>
      <c r="T79" s="64"/>
      <c r="U79" s="77">
        <f t="shared" si="5"/>
        <v>-1493726047</v>
      </c>
      <c r="W79" s="163">
        <f>U79/درآمد!$F$11</f>
        <v>9.2029265819096508E-3</v>
      </c>
    </row>
    <row r="80" spans="1:23" ht="18.75" x14ac:dyDescent="0.2">
      <c r="A80" s="124" t="s">
        <v>66</v>
      </c>
      <c r="B80" s="124"/>
      <c r="D80" s="42">
        <v>0</v>
      </c>
      <c r="E80" s="64"/>
      <c r="F80" s="66">
        <v>-2381448000</v>
      </c>
      <c r="G80" s="64"/>
      <c r="H80" s="73">
        <v>0</v>
      </c>
      <c r="I80" s="64"/>
      <c r="J80" s="77">
        <f t="shared" si="3"/>
        <v>-2381448000</v>
      </c>
      <c r="L80" s="163">
        <f t="shared" si="4"/>
        <v>2.1500603144698986E-2</v>
      </c>
      <c r="N80" s="73">
        <v>0</v>
      </c>
      <c r="O80" s="64"/>
      <c r="P80" s="138">
        <v>-4822432200</v>
      </c>
      <c r="Q80" s="138"/>
      <c r="R80" s="64"/>
      <c r="S80" s="73">
        <v>0</v>
      </c>
      <c r="T80" s="64"/>
      <c r="U80" s="77">
        <f t="shared" si="5"/>
        <v>-4822432200</v>
      </c>
      <c r="W80" s="163">
        <f>U80/درآمد!$F$11</f>
        <v>2.9711264372721379E-2</v>
      </c>
    </row>
    <row r="81" spans="1:23" ht="18.75" x14ac:dyDescent="0.2">
      <c r="A81" s="126" t="s">
        <v>18</v>
      </c>
      <c r="B81" s="126"/>
      <c r="D81" s="60">
        <v>0</v>
      </c>
      <c r="E81" s="64"/>
      <c r="F81" s="67">
        <v>-2324948146</v>
      </c>
      <c r="G81" s="64"/>
      <c r="H81" s="76">
        <v>0</v>
      </c>
      <c r="I81" s="64"/>
      <c r="J81" s="77">
        <f t="shared" si="3"/>
        <v>-2324948146</v>
      </c>
      <c r="L81" s="163">
        <f t="shared" si="4"/>
        <v>2.0990501333285328E-2</v>
      </c>
      <c r="N81" s="74">
        <v>0</v>
      </c>
      <c r="O81" s="64"/>
      <c r="P81" s="138">
        <v>-2628582766</v>
      </c>
      <c r="Q81" s="139"/>
      <c r="R81" s="64"/>
      <c r="S81" s="74">
        <v>0</v>
      </c>
      <c r="T81" s="64"/>
      <c r="U81" s="77">
        <f t="shared" si="5"/>
        <v>-2628582766</v>
      </c>
      <c r="W81" s="163">
        <f>U81/درآمد!$F$11</f>
        <v>1.6194839916298921E-2</v>
      </c>
    </row>
    <row r="82" spans="1:23" s="16" customFormat="1" ht="21.75" thickBot="1" x14ac:dyDescent="0.25">
      <c r="A82" s="128"/>
      <c r="B82" s="128"/>
      <c r="D82" s="39">
        <f>SUM(D9:D81)</f>
        <v>2582096492</v>
      </c>
      <c r="E82" s="69"/>
      <c r="F82" s="68">
        <f>SUM(F9:F81)</f>
        <v>-119922798852</v>
      </c>
      <c r="G82" s="69"/>
      <c r="H82" s="80"/>
      <c r="I82" s="69"/>
      <c r="J82" s="79">
        <f>SUM(J9:J81)</f>
        <v>-117340702360</v>
      </c>
      <c r="L82" s="164">
        <f>SUM(L9:L81)</f>
        <v>1.0593957433303618</v>
      </c>
      <c r="N82" s="68">
        <f>SUM(N9:N81)</f>
        <v>15351560854</v>
      </c>
      <c r="O82" s="69"/>
      <c r="P82" s="140">
        <f>SUM(P9:Q81)</f>
        <v>-220546994367</v>
      </c>
      <c r="Q82" s="140"/>
      <c r="R82" s="69"/>
      <c r="S82" s="68">
        <f>SUM(S9:S81)</f>
        <v>19040525466</v>
      </c>
      <c r="T82" s="69"/>
      <c r="U82" s="79">
        <f>SUM(U9:U81)</f>
        <v>-186154908047</v>
      </c>
      <c r="W82" s="164">
        <f>SUM(W9:W81)</f>
        <v>1.1469104090803091</v>
      </c>
    </row>
    <row r="83" spans="1:23" ht="13.5" thickTop="1" x14ac:dyDescent="0.2">
      <c r="D83" s="59"/>
      <c r="E83" s="64"/>
      <c r="F83" s="64"/>
      <c r="G83" s="64"/>
      <c r="H83" s="75"/>
      <c r="I83" s="64"/>
      <c r="J83" s="64"/>
    </row>
    <row r="84" spans="1:23" x14ac:dyDescent="0.2">
      <c r="A84" s="107"/>
      <c r="B84" s="107"/>
      <c r="C84" s="107"/>
      <c r="D84" s="109"/>
      <c r="E84" s="107"/>
      <c r="F84" s="107"/>
      <c r="G84" s="107"/>
      <c r="H84" s="108"/>
      <c r="I84" s="107"/>
      <c r="J84" s="107"/>
      <c r="K84" s="107"/>
      <c r="L84" s="108"/>
      <c r="M84" s="107"/>
      <c r="N84" s="108"/>
      <c r="O84" s="107"/>
      <c r="P84" s="107"/>
      <c r="Q84" s="107"/>
      <c r="R84" s="107"/>
      <c r="S84" s="107"/>
      <c r="T84" s="107"/>
      <c r="U84" s="107"/>
      <c r="V84" s="107"/>
      <c r="W84" s="108"/>
    </row>
    <row r="85" spans="1:23" x14ac:dyDescent="0.2">
      <c r="A85" s="107"/>
      <c r="B85" s="107"/>
      <c r="C85" s="107"/>
      <c r="D85" s="109"/>
      <c r="E85" s="107"/>
      <c r="F85" s="107"/>
      <c r="G85" s="107"/>
      <c r="H85" s="108"/>
      <c r="I85" s="107"/>
      <c r="J85" s="107"/>
      <c r="K85" s="107"/>
      <c r="L85" s="108"/>
      <c r="M85" s="107"/>
      <c r="N85" s="108"/>
      <c r="O85" s="107"/>
      <c r="P85" s="107"/>
      <c r="Q85" s="107"/>
      <c r="R85" s="107"/>
      <c r="S85" s="107"/>
      <c r="T85" s="107"/>
      <c r="U85" s="107"/>
      <c r="V85" s="107"/>
      <c r="W85" s="108"/>
    </row>
    <row r="86" spans="1:23" x14ac:dyDescent="0.2">
      <c r="A86" s="107"/>
      <c r="B86" s="107"/>
      <c r="C86" s="107"/>
      <c r="D86" s="109"/>
      <c r="E86" s="107"/>
      <c r="F86" s="107"/>
      <c r="G86" s="107"/>
      <c r="H86" s="108"/>
      <c r="I86" s="107"/>
      <c r="J86" s="107"/>
      <c r="K86" s="107"/>
      <c r="L86" s="108"/>
      <c r="M86" s="107"/>
      <c r="N86" s="108"/>
      <c r="O86" s="107"/>
      <c r="P86" s="107"/>
      <c r="Q86" s="107"/>
      <c r="R86" s="107"/>
      <c r="S86" s="107"/>
      <c r="T86" s="107"/>
      <c r="U86" s="107"/>
      <c r="V86" s="107"/>
      <c r="W86" s="108"/>
    </row>
    <row r="87" spans="1:23" x14ac:dyDescent="0.2">
      <c r="A87" s="107"/>
      <c r="B87" s="107"/>
      <c r="C87" s="107"/>
      <c r="D87" s="115"/>
      <c r="E87" s="116"/>
      <c r="F87" s="116"/>
      <c r="G87" s="116"/>
      <c r="H87" s="117"/>
      <c r="I87" s="116"/>
      <c r="J87" s="116"/>
      <c r="K87" s="116"/>
      <c r="L87" s="117"/>
      <c r="M87" s="116"/>
      <c r="N87" s="117"/>
      <c r="O87" s="116"/>
      <c r="P87" s="116"/>
      <c r="Q87" s="116"/>
      <c r="R87" s="116"/>
      <c r="S87" s="116">
        <v>19040525466</v>
      </c>
      <c r="T87" s="107"/>
      <c r="U87" s="107"/>
      <c r="V87" s="107"/>
      <c r="W87" s="108"/>
    </row>
    <row r="88" spans="1:23" x14ac:dyDescent="0.2">
      <c r="A88" s="107"/>
      <c r="B88" s="107"/>
      <c r="C88" s="107"/>
      <c r="D88" s="115">
        <v>2582096492</v>
      </c>
      <c r="E88" s="116"/>
      <c r="F88" s="118">
        <v>-119922798852</v>
      </c>
      <c r="G88" s="116"/>
      <c r="H88" s="117"/>
      <c r="I88" s="116"/>
      <c r="J88" s="116"/>
      <c r="K88" s="116"/>
      <c r="L88" s="117"/>
      <c r="M88" s="116"/>
      <c r="N88" s="117">
        <v>15351560854</v>
      </c>
      <c r="O88" s="116"/>
      <c r="P88" s="116"/>
      <c r="Q88" s="116">
        <v>-220546994367</v>
      </c>
      <c r="R88" s="116"/>
      <c r="S88" s="116"/>
      <c r="T88" s="107"/>
      <c r="U88" s="107"/>
      <c r="V88" s="107"/>
      <c r="W88" s="108"/>
    </row>
    <row r="89" spans="1:23" x14ac:dyDescent="0.2">
      <c r="A89" s="107"/>
      <c r="B89" s="107"/>
      <c r="C89" s="107"/>
      <c r="D89" s="115"/>
      <c r="E89" s="116"/>
      <c r="F89" s="116"/>
      <c r="G89" s="116"/>
      <c r="H89" s="117"/>
      <c r="I89" s="116"/>
      <c r="J89" s="116"/>
      <c r="K89" s="116"/>
      <c r="L89" s="117"/>
      <c r="M89" s="116"/>
      <c r="N89" s="117"/>
      <c r="O89" s="116"/>
      <c r="P89" s="116"/>
      <c r="Q89" s="116"/>
      <c r="R89" s="116"/>
      <c r="S89" s="116"/>
      <c r="T89" s="107"/>
      <c r="U89" s="107"/>
      <c r="V89" s="107"/>
      <c r="W89" s="108"/>
    </row>
    <row r="90" spans="1:23" x14ac:dyDescent="0.2">
      <c r="A90" s="107"/>
      <c r="B90" s="107"/>
      <c r="C90" s="107"/>
      <c r="D90" s="115"/>
      <c r="E90" s="116"/>
      <c r="F90" s="116"/>
      <c r="G90" s="116"/>
      <c r="H90" s="117"/>
      <c r="I90" s="116"/>
      <c r="J90" s="116"/>
      <c r="K90" s="116"/>
      <c r="L90" s="117"/>
      <c r="M90" s="116"/>
      <c r="N90" s="117"/>
      <c r="O90" s="116"/>
      <c r="P90" s="116"/>
      <c r="Q90" s="116"/>
      <c r="R90" s="116"/>
      <c r="S90" s="119">
        <f>S82-S87</f>
        <v>0</v>
      </c>
      <c r="T90" s="107"/>
      <c r="U90" s="107"/>
      <c r="V90" s="107"/>
      <c r="W90" s="108"/>
    </row>
    <row r="91" spans="1:23" x14ac:dyDescent="0.2">
      <c r="A91" s="107"/>
      <c r="B91" s="107"/>
      <c r="C91" s="107"/>
      <c r="D91" s="120">
        <f>D82-D88</f>
        <v>0</v>
      </c>
      <c r="E91" s="116"/>
      <c r="F91" s="119">
        <f>F88-F82</f>
        <v>0</v>
      </c>
      <c r="G91" s="116"/>
      <c r="H91" s="117"/>
      <c r="I91" s="116"/>
      <c r="J91" s="116"/>
      <c r="K91" s="116"/>
      <c r="L91" s="117"/>
      <c r="M91" s="116"/>
      <c r="N91" s="117"/>
      <c r="O91" s="116"/>
      <c r="P91" s="116"/>
      <c r="Q91" s="119">
        <f>Q88-P82</f>
        <v>0</v>
      </c>
      <c r="R91" s="116"/>
      <c r="S91" s="116"/>
      <c r="T91" s="107"/>
      <c r="U91" s="107"/>
      <c r="V91" s="107"/>
      <c r="W91" s="108"/>
    </row>
    <row r="92" spans="1:23" x14ac:dyDescent="0.2">
      <c r="A92" s="107"/>
      <c r="B92" s="107"/>
      <c r="C92" s="107"/>
      <c r="D92" s="115"/>
      <c r="E92" s="116"/>
      <c r="F92" s="116"/>
      <c r="G92" s="116"/>
      <c r="H92" s="117"/>
      <c r="I92" s="116"/>
      <c r="J92" s="116"/>
      <c r="K92" s="116"/>
      <c r="L92" s="117"/>
      <c r="M92" s="116"/>
      <c r="N92" s="117"/>
      <c r="O92" s="116"/>
      <c r="P92" s="116"/>
      <c r="Q92" s="116"/>
      <c r="R92" s="116"/>
      <c r="S92" s="116"/>
      <c r="T92" s="107"/>
      <c r="U92" s="107"/>
      <c r="V92" s="107"/>
      <c r="W92" s="108"/>
    </row>
    <row r="93" spans="1:23" x14ac:dyDescent="0.2">
      <c r="A93" s="107"/>
      <c r="B93" s="107"/>
      <c r="C93" s="107"/>
      <c r="D93" s="115"/>
      <c r="E93" s="116"/>
      <c r="F93" s="116"/>
      <c r="G93" s="116"/>
      <c r="H93" s="117"/>
      <c r="I93" s="116"/>
      <c r="J93" s="116"/>
      <c r="K93" s="116"/>
      <c r="L93" s="117"/>
      <c r="M93" s="116"/>
      <c r="N93" s="121">
        <f>N82-N88</f>
        <v>0</v>
      </c>
      <c r="O93" s="116"/>
      <c r="P93" s="116"/>
      <c r="Q93" s="116"/>
      <c r="R93" s="116"/>
      <c r="S93" s="116"/>
      <c r="T93" s="107"/>
      <c r="U93" s="107"/>
      <c r="V93" s="107"/>
      <c r="W93" s="108"/>
    </row>
    <row r="94" spans="1:23" x14ac:dyDescent="0.2">
      <c r="A94" s="107"/>
      <c r="B94" s="107"/>
      <c r="C94" s="107"/>
      <c r="D94" s="115"/>
      <c r="E94" s="116"/>
      <c r="F94" s="116"/>
      <c r="G94" s="116"/>
      <c r="H94" s="117"/>
      <c r="I94" s="116"/>
      <c r="J94" s="116"/>
      <c r="K94" s="116"/>
      <c r="L94" s="117"/>
      <c r="M94" s="116"/>
      <c r="N94" s="117"/>
      <c r="O94" s="116"/>
      <c r="P94" s="116"/>
      <c r="Q94" s="116"/>
      <c r="R94" s="116"/>
      <c r="S94" s="116"/>
      <c r="T94" s="107"/>
      <c r="U94" s="107"/>
      <c r="V94" s="107"/>
      <c r="W94" s="108"/>
    </row>
    <row r="95" spans="1:23" x14ac:dyDescent="0.2">
      <c r="A95" s="107"/>
      <c r="B95" s="107"/>
      <c r="C95" s="107"/>
      <c r="D95" s="109"/>
      <c r="E95" s="107"/>
      <c r="F95" s="107"/>
      <c r="G95" s="107"/>
      <c r="H95" s="108"/>
      <c r="I95" s="107"/>
      <c r="J95" s="107"/>
      <c r="K95" s="107"/>
      <c r="L95" s="108"/>
      <c r="M95" s="107"/>
      <c r="N95" s="108"/>
      <c r="O95" s="107"/>
      <c r="P95" s="107"/>
      <c r="Q95" s="107"/>
      <c r="R95" s="107"/>
      <c r="S95" s="107"/>
      <c r="T95" s="107"/>
      <c r="U95" s="107"/>
      <c r="V95" s="107"/>
      <c r="W95" s="108"/>
    </row>
    <row r="96" spans="1:23" x14ac:dyDescent="0.2">
      <c r="A96" s="107"/>
      <c r="B96" s="107"/>
      <c r="C96" s="107"/>
      <c r="D96" s="109"/>
      <c r="E96" s="107"/>
      <c r="F96" s="107"/>
      <c r="G96" s="107"/>
      <c r="H96" s="108"/>
      <c r="I96" s="107"/>
      <c r="J96" s="107"/>
      <c r="K96" s="107"/>
      <c r="L96" s="108"/>
      <c r="M96" s="107"/>
      <c r="N96" s="108"/>
      <c r="O96" s="107"/>
      <c r="P96" s="107"/>
      <c r="Q96" s="107"/>
      <c r="R96" s="107"/>
      <c r="S96" s="107"/>
      <c r="T96" s="107"/>
      <c r="U96" s="107"/>
      <c r="V96" s="107"/>
      <c r="W96" s="108"/>
    </row>
    <row r="97" spans="1:23" x14ac:dyDescent="0.2">
      <c r="A97" s="107"/>
      <c r="B97" s="107"/>
      <c r="C97" s="107"/>
      <c r="D97" s="109"/>
      <c r="E97" s="107"/>
      <c r="F97" s="107"/>
      <c r="G97" s="107"/>
      <c r="H97" s="108"/>
      <c r="I97" s="107"/>
      <c r="J97" s="107"/>
      <c r="K97" s="107"/>
      <c r="L97" s="108"/>
      <c r="M97" s="107"/>
      <c r="N97" s="108"/>
      <c r="O97" s="107"/>
      <c r="P97" s="107"/>
      <c r="Q97" s="107"/>
      <c r="R97" s="107"/>
      <c r="S97" s="107"/>
      <c r="T97" s="107"/>
      <c r="U97" s="107"/>
      <c r="V97" s="107"/>
      <c r="W97" s="108"/>
    </row>
    <row r="98" spans="1:23" x14ac:dyDescent="0.2">
      <c r="A98" s="107"/>
      <c r="B98" s="107"/>
      <c r="C98" s="107"/>
      <c r="D98" s="109"/>
      <c r="E98" s="107"/>
      <c r="F98" s="107"/>
      <c r="G98" s="107"/>
      <c r="H98" s="108"/>
      <c r="I98" s="107"/>
      <c r="J98" s="107"/>
      <c r="K98" s="107"/>
      <c r="L98" s="108"/>
      <c r="M98" s="107"/>
      <c r="N98" s="108"/>
      <c r="O98" s="107"/>
      <c r="P98" s="107"/>
      <c r="Q98" s="107"/>
      <c r="R98" s="107"/>
      <c r="S98" s="107"/>
      <c r="T98" s="107"/>
      <c r="U98" s="107"/>
      <c r="V98" s="107"/>
      <c r="W98" s="108"/>
    </row>
    <row r="99" spans="1:23" x14ac:dyDescent="0.2">
      <c r="A99" s="107"/>
      <c r="B99" s="107"/>
      <c r="C99" s="107"/>
      <c r="D99" s="109"/>
      <c r="E99" s="107"/>
      <c r="F99" s="107"/>
      <c r="G99" s="107"/>
      <c r="H99" s="108"/>
      <c r="I99" s="107"/>
      <c r="J99" s="107"/>
      <c r="K99" s="107"/>
      <c r="L99" s="108"/>
      <c r="M99" s="107"/>
      <c r="N99" s="108"/>
      <c r="O99" s="107"/>
      <c r="P99" s="107"/>
      <c r="Q99" s="107"/>
      <c r="R99" s="107"/>
      <c r="S99" s="107"/>
      <c r="T99" s="107"/>
      <c r="U99" s="107"/>
      <c r="V99" s="107"/>
      <c r="W99" s="108"/>
    </row>
    <row r="100" spans="1:23" x14ac:dyDescent="0.2">
      <c r="A100" s="107"/>
      <c r="B100" s="107"/>
      <c r="C100" s="107"/>
      <c r="D100" s="109"/>
      <c r="E100" s="107"/>
      <c r="F100" s="107"/>
      <c r="G100" s="107"/>
      <c r="H100" s="108"/>
      <c r="I100" s="107"/>
      <c r="J100" s="107"/>
      <c r="K100" s="107"/>
      <c r="L100" s="108"/>
      <c r="M100" s="107"/>
      <c r="N100" s="108"/>
      <c r="O100" s="107"/>
      <c r="P100" s="107"/>
      <c r="Q100" s="107"/>
      <c r="R100" s="107"/>
      <c r="S100" s="107"/>
      <c r="T100" s="107"/>
      <c r="U100" s="107"/>
      <c r="V100" s="107"/>
      <c r="W100" s="108"/>
    </row>
    <row r="101" spans="1:23" x14ac:dyDescent="0.2">
      <c r="A101" s="107"/>
      <c r="B101" s="107"/>
      <c r="C101" s="107"/>
      <c r="D101" s="109"/>
      <c r="E101" s="107"/>
      <c r="F101" s="107"/>
      <c r="G101" s="107"/>
      <c r="H101" s="108"/>
      <c r="I101" s="107"/>
      <c r="J101" s="107"/>
      <c r="K101" s="107"/>
      <c r="L101" s="108"/>
      <c r="M101" s="107"/>
      <c r="N101" s="108"/>
      <c r="O101" s="107"/>
      <c r="P101" s="107"/>
      <c r="Q101" s="107"/>
      <c r="R101" s="107"/>
      <c r="S101" s="107"/>
      <c r="T101" s="107"/>
      <c r="U101" s="107"/>
      <c r="V101" s="107"/>
      <c r="W101" s="108"/>
    </row>
    <row r="102" spans="1:23" x14ac:dyDescent="0.2">
      <c r="A102" s="107"/>
      <c r="B102" s="107"/>
      <c r="C102" s="107"/>
      <c r="D102" s="109"/>
      <c r="E102" s="107"/>
      <c r="F102" s="107"/>
      <c r="G102" s="107"/>
      <c r="H102" s="108"/>
      <c r="I102" s="107"/>
      <c r="J102" s="107"/>
      <c r="K102" s="107"/>
      <c r="L102" s="108"/>
      <c r="M102" s="107"/>
      <c r="N102" s="108"/>
      <c r="O102" s="107"/>
      <c r="P102" s="107"/>
      <c r="Q102" s="107"/>
      <c r="R102" s="107"/>
      <c r="S102" s="107"/>
      <c r="T102" s="107"/>
      <c r="U102" s="107"/>
      <c r="V102" s="107"/>
      <c r="W102" s="108"/>
    </row>
    <row r="103" spans="1:23" x14ac:dyDescent="0.2">
      <c r="A103" s="107"/>
      <c r="B103" s="107"/>
      <c r="C103" s="107"/>
      <c r="D103" s="109"/>
      <c r="E103" s="107"/>
      <c r="F103" s="107"/>
      <c r="G103" s="107"/>
      <c r="H103" s="108"/>
      <c r="I103" s="107"/>
      <c r="J103" s="107"/>
      <c r="K103" s="107"/>
      <c r="L103" s="108"/>
      <c r="M103" s="107"/>
      <c r="N103" s="108"/>
      <c r="O103" s="107"/>
      <c r="P103" s="107"/>
      <c r="Q103" s="107"/>
      <c r="R103" s="107"/>
      <c r="S103" s="107"/>
      <c r="T103" s="107"/>
      <c r="U103" s="107"/>
      <c r="V103" s="107"/>
      <c r="W103" s="108"/>
    </row>
    <row r="104" spans="1:23" x14ac:dyDescent="0.2">
      <c r="A104" s="107"/>
      <c r="B104" s="107"/>
      <c r="C104" s="107"/>
      <c r="D104" s="109"/>
      <c r="E104" s="107"/>
      <c r="F104" s="107"/>
      <c r="G104" s="107"/>
      <c r="H104" s="108"/>
      <c r="I104" s="107"/>
      <c r="J104" s="107"/>
      <c r="K104" s="107"/>
      <c r="L104" s="108"/>
      <c r="M104" s="107"/>
      <c r="N104" s="108"/>
      <c r="O104" s="107"/>
      <c r="P104" s="107"/>
      <c r="Q104" s="107"/>
      <c r="R104" s="107"/>
      <c r="S104" s="107"/>
      <c r="T104" s="107"/>
      <c r="U104" s="107"/>
      <c r="V104" s="107"/>
      <c r="W104" s="108"/>
    </row>
    <row r="105" spans="1:23" x14ac:dyDescent="0.2">
      <c r="A105" s="107"/>
      <c r="B105" s="107"/>
      <c r="C105" s="107"/>
      <c r="D105" s="109"/>
      <c r="E105" s="107"/>
      <c r="F105" s="107"/>
      <c r="G105" s="107"/>
      <c r="H105" s="108"/>
      <c r="I105" s="107"/>
      <c r="J105" s="107"/>
      <c r="K105" s="107"/>
      <c r="L105" s="108"/>
      <c r="M105" s="107"/>
      <c r="N105" s="108"/>
      <c r="O105" s="107"/>
      <c r="P105" s="107"/>
      <c r="Q105" s="107"/>
      <c r="R105" s="107"/>
      <c r="S105" s="107"/>
      <c r="T105" s="107"/>
      <c r="U105" s="107"/>
      <c r="V105" s="107"/>
      <c r="W105" s="108"/>
    </row>
    <row r="106" spans="1:23" x14ac:dyDescent="0.2">
      <c r="A106" s="107"/>
      <c r="B106" s="107"/>
      <c r="C106" s="107"/>
      <c r="D106" s="109"/>
      <c r="E106" s="107"/>
      <c r="F106" s="107"/>
      <c r="G106" s="107"/>
      <c r="H106" s="108"/>
      <c r="I106" s="107"/>
      <c r="J106" s="107"/>
      <c r="K106" s="107"/>
      <c r="L106" s="108"/>
      <c r="M106" s="107"/>
      <c r="N106" s="108"/>
      <c r="O106" s="107"/>
      <c r="P106" s="107"/>
      <c r="Q106" s="107"/>
      <c r="R106" s="107"/>
      <c r="S106" s="107"/>
      <c r="T106" s="107"/>
      <c r="U106" s="107"/>
      <c r="V106" s="107"/>
      <c r="W106" s="108"/>
    </row>
    <row r="107" spans="1:23" x14ac:dyDescent="0.2">
      <c r="A107" s="107"/>
      <c r="B107" s="107"/>
      <c r="C107" s="107"/>
      <c r="D107" s="109"/>
      <c r="E107" s="107"/>
      <c r="F107" s="107"/>
      <c r="G107" s="107"/>
      <c r="H107" s="108"/>
      <c r="I107" s="107"/>
      <c r="J107" s="107"/>
      <c r="K107" s="107"/>
      <c r="L107" s="108"/>
      <c r="M107" s="107"/>
      <c r="N107" s="108"/>
      <c r="O107" s="107"/>
      <c r="P107" s="107"/>
      <c r="Q107" s="107"/>
      <c r="R107" s="107"/>
      <c r="S107" s="107"/>
      <c r="T107" s="107"/>
      <c r="U107" s="107"/>
      <c r="V107" s="107"/>
      <c r="W107" s="108"/>
    </row>
    <row r="108" spans="1:23" x14ac:dyDescent="0.2">
      <c r="A108" s="107"/>
      <c r="B108" s="107"/>
      <c r="C108" s="107"/>
      <c r="D108" s="109"/>
      <c r="E108" s="107"/>
      <c r="F108" s="107"/>
      <c r="G108" s="107"/>
      <c r="H108" s="108"/>
      <c r="I108" s="107"/>
      <c r="J108" s="107"/>
      <c r="K108" s="107"/>
      <c r="L108" s="108"/>
      <c r="M108" s="107"/>
      <c r="N108" s="108"/>
      <c r="O108" s="107"/>
      <c r="P108" s="107"/>
      <c r="Q108" s="107"/>
      <c r="R108" s="107"/>
      <c r="S108" s="107"/>
      <c r="T108" s="107"/>
      <c r="U108" s="107"/>
      <c r="V108" s="107"/>
      <c r="W108" s="108"/>
    </row>
    <row r="109" spans="1:23" x14ac:dyDescent="0.2">
      <c r="A109" s="107"/>
      <c r="B109" s="107"/>
      <c r="C109" s="107"/>
      <c r="D109" s="109"/>
      <c r="E109" s="107"/>
      <c r="F109" s="107"/>
      <c r="G109" s="107"/>
      <c r="H109" s="108"/>
      <c r="I109" s="107"/>
      <c r="J109" s="107"/>
      <c r="K109" s="107"/>
      <c r="L109" s="108"/>
      <c r="M109" s="107"/>
      <c r="N109" s="108"/>
      <c r="O109" s="107"/>
      <c r="P109" s="107"/>
      <c r="Q109" s="107"/>
      <c r="R109" s="107"/>
      <c r="S109" s="107"/>
      <c r="T109" s="107"/>
      <c r="U109" s="107"/>
      <c r="V109" s="107"/>
      <c r="W109" s="108"/>
    </row>
    <row r="110" spans="1:23" x14ac:dyDescent="0.2">
      <c r="A110" s="107"/>
      <c r="B110" s="107"/>
      <c r="C110" s="107"/>
      <c r="D110" s="109"/>
      <c r="E110" s="107"/>
      <c r="F110" s="107"/>
      <c r="G110" s="107"/>
      <c r="H110" s="108"/>
      <c r="I110" s="107"/>
      <c r="J110" s="107"/>
      <c r="K110" s="107"/>
      <c r="L110" s="108"/>
      <c r="M110" s="107"/>
      <c r="N110" s="108"/>
      <c r="O110" s="107"/>
      <c r="P110" s="107"/>
      <c r="Q110" s="107"/>
      <c r="R110" s="107"/>
      <c r="S110" s="107"/>
      <c r="T110" s="107"/>
      <c r="U110" s="107"/>
      <c r="V110" s="107"/>
      <c r="W110" s="108"/>
    </row>
    <row r="111" spans="1:23" x14ac:dyDescent="0.2">
      <c r="A111" s="107"/>
      <c r="B111" s="107"/>
      <c r="C111" s="107"/>
      <c r="D111" s="109"/>
      <c r="E111" s="107"/>
      <c r="F111" s="107"/>
      <c r="G111" s="107"/>
      <c r="H111" s="108"/>
      <c r="I111" s="107"/>
      <c r="J111" s="107"/>
      <c r="K111" s="107"/>
      <c r="L111" s="108"/>
      <c r="M111" s="107"/>
      <c r="N111" s="108"/>
      <c r="O111" s="107"/>
      <c r="P111" s="107"/>
      <c r="Q111" s="107"/>
      <c r="R111" s="107"/>
      <c r="S111" s="107"/>
      <c r="T111" s="107"/>
      <c r="U111" s="107"/>
      <c r="V111" s="107"/>
      <c r="W111" s="108"/>
    </row>
    <row r="112" spans="1:23" x14ac:dyDescent="0.2">
      <c r="A112" s="107"/>
      <c r="B112" s="107"/>
      <c r="C112" s="107"/>
      <c r="D112" s="109"/>
      <c r="E112" s="107"/>
      <c r="F112" s="107"/>
      <c r="G112" s="107"/>
      <c r="H112" s="108"/>
      <c r="I112" s="107"/>
      <c r="J112" s="107"/>
      <c r="K112" s="107"/>
      <c r="L112" s="108"/>
      <c r="M112" s="107"/>
      <c r="N112" s="108"/>
      <c r="O112" s="107"/>
      <c r="P112" s="107"/>
      <c r="Q112" s="107"/>
      <c r="R112" s="107"/>
      <c r="S112" s="107"/>
      <c r="T112" s="107"/>
      <c r="U112" s="107"/>
      <c r="V112" s="107"/>
      <c r="W112" s="108"/>
    </row>
    <row r="113" spans="1:23" x14ac:dyDescent="0.2">
      <c r="A113" s="107"/>
      <c r="B113" s="107"/>
      <c r="C113" s="107"/>
      <c r="D113" s="109"/>
      <c r="E113" s="107"/>
      <c r="F113" s="107"/>
      <c r="G113" s="107"/>
      <c r="H113" s="108"/>
      <c r="I113" s="107"/>
      <c r="J113" s="107"/>
      <c r="K113" s="107"/>
      <c r="L113" s="108"/>
      <c r="M113" s="107"/>
      <c r="N113" s="108"/>
      <c r="O113" s="107"/>
      <c r="P113" s="107"/>
      <c r="Q113" s="107"/>
      <c r="R113" s="107"/>
      <c r="S113" s="107"/>
      <c r="T113" s="107"/>
      <c r="U113" s="107"/>
      <c r="V113" s="107"/>
      <c r="W113" s="108"/>
    </row>
    <row r="114" spans="1:23" x14ac:dyDescent="0.2">
      <c r="A114" s="107"/>
      <c r="B114" s="107"/>
      <c r="C114" s="107"/>
      <c r="D114" s="109"/>
      <c r="E114" s="107"/>
      <c r="F114" s="107"/>
      <c r="G114" s="107"/>
      <c r="H114" s="108"/>
      <c r="I114" s="107"/>
      <c r="J114" s="107"/>
      <c r="K114" s="107"/>
      <c r="L114" s="108"/>
      <c r="M114" s="107"/>
      <c r="N114" s="108"/>
      <c r="O114" s="107"/>
      <c r="P114" s="107"/>
      <c r="Q114" s="107"/>
      <c r="R114" s="107"/>
      <c r="S114" s="107"/>
      <c r="T114" s="107"/>
      <c r="U114" s="107"/>
      <c r="V114" s="107"/>
      <c r="W114" s="108"/>
    </row>
    <row r="115" spans="1:23" x14ac:dyDescent="0.2">
      <c r="A115" s="107"/>
      <c r="B115" s="107"/>
      <c r="C115" s="107"/>
      <c r="D115" s="109"/>
      <c r="E115" s="107"/>
      <c r="F115" s="107"/>
      <c r="G115" s="107"/>
      <c r="H115" s="108"/>
      <c r="I115" s="107"/>
      <c r="J115" s="107"/>
      <c r="K115" s="107"/>
      <c r="L115" s="108"/>
      <c r="M115" s="107"/>
      <c r="N115" s="108"/>
      <c r="O115" s="107"/>
      <c r="P115" s="107"/>
      <c r="Q115" s="107"/>
      <c r="R115" s="107"/>
      <c r="S115" s="107"/>
      <c r="T115" s="107"/>
      <c r="U115" s="107"/>
      <c r="V115" s="107"/>
      <c r="W115" s="108"/>
    </row>
    <row r="116" spans="1:23" x14ac:dyDescent="0.2">
      <c r="A116" s="107"/>
      <c r="B116" s="107"/>
      <c r="C116" s="107"/>
      <c r="D116" s="109"/>
      <c r="E116" s="107"/>
      <c r="F116" s="107"/>
      <c r="G116" s="107"/>
      <c r="H116" s="108"/>
      <c r="I116" s="107"/>
      <c r="J116" s="107"/>
      <c r="K116" s="107"/>
      <c r="L116" s="108"/>
      <c r="M116" s="107"/>
      <c r="N116" s="108"/>
      <c r="O116" s="107"/>
      <c r="P116" s="107"/>
      <c r="Q116" s="107"/>
      <c r="R116" s="107"/>
      <c r="S116" s="107"/>
      <c r="T116" s="107"/>
      <c r="U116" s="107"/>
      <c r="V116" s="107"/>
      <c r="W116" s="108"/>
    </row>
    <row r="117" spans="1:23" x14ac:dyDescent="0.2">
      <c r="A117" s="107"/>
      <c r="B117" s="107"/>
      <c r="C117" s="107"/>
      <c r="D117" s="109"/>
      <c r="E117" s="107"/>
      <c r="F117" s="107"/>
      <c r="G117" s="107"/>
      <c r="H117" s="108"/>
      <c r="I117" s="107"/>
      <c r="J117" s="107"/>
      <c r="K117" s="107"/>
      <c r="L117" s="108"/>
      <c r="M117" s="107"/>
      <c r="N117" s="108"/>
      <c r="O117" s="107"/>
      <c r="P117" s="107"/>
      <c r="Q117" s="107"/>
      <c r="R117" s="107"/>
      <c r="S117" s="107"/>
      <c r="T117" s="107"/>
      <c r="U117" s="107"/>
      <c r="V117" s="107"/>
      <c r="W117" s="108"/>
    </row>
  </sheetData>
  <mergeCells count="171">
    <mergeCell ref="M7:M8"/>
    <mergeCell ref="S7:S8"/>
    <mergeCell ref="A1:W1"/>
    <mergeCell ref="A2:W2"/>
    <mergeCell ref="A3:W3"/>
    <mergeCell ref="B5:W5"/>
    <mergeCell ref="D6:L6"/>
    <mergeCell ref="N6:W6"/>
    <mergeCell ref="A8:B8"/>
    <mergeCell ref="U7:U8"/>
    <mergeCell ref="W7:W8"/>
    <mergeCell ref="V7:V8"/>
    <mergeCell ref="N7:N8"/>
    <mergeCell ref="P7:Q8"/>
    <mergeCell ref="J7:J8"/>
    <mergeCell ref="L7:L8"/>
    <mergeCell ref="K7:K8"/>
    <mergeCell ref="H7:H8"/>
    <mergeCell ref="F7:F8"/>
    <mergeCell ref="D7:D8"/>
    <mergeCell ref="E7:E8"/>
    <mergeCell ref="G7:G8"/>
    <mergeCell ref="I7:I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9:B79"/>
    <mergeCell ref="P79:Q79"/>
    <mergeCell ref="A80:B80"/>
    <mergeCell ref="P80:Q80"/>
    <mergeCell ref="A81:B81"/>
    <mergeCell ref="P81:Q81"/>
    <mergeCell ref="A82:B82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P82:Q82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24"/>
  <sheetViews>
    <sheetView rightToLeft="1" zoomScale="93" zoomScaleNormal="93" workbookViewId="0">
      <selection activeCell="J23" sqref="J23"/>
    </sheetView>
  </sheetViews>
  <sheetFormatPr defaultRowHeight="12.75" x14ac:dyDescent="0.2"/>
  <cols>
    <col min="1" max="1" width="6.5703125" bestFit="1" customWidth="1"/>
    <col min="2" max="2" width="11.7109375" customWidth="1"/>
    <col min="3" max="3" width="1.28515625" customWidth="1"/>
    <col min="4" max="4" width="16.85546875" bestFit="1" customWidth="1"/>
    <col min="5" max="5" width="1.28515625" customWidth="1"/>
    <col min="6" max="6" width="19.28515625" bestFit="1" customWidth="1"/>
    <col min="7" max="7" width="1.28515625" customWidth="1"/>
    <col min="8" max="8" width="16.85546875" bestFit="1" customWidth="1"/>
    <col min="9" max="9" width="1.28515625" customWidth="1"/>
    <col min="10" max="10" width="18.5703125" bestFit="1" customWidth="1"/>
    <col min="11" max="11" width="0.28515625" customWidth="1"/>
  </cols>
  <sheetData>
    <row r="1" spans="1:10" ht="25.5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25.5" x14ac:dyDescent="0.2">
      <c r="A2" s="122" t="s">
        <v>95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25.5" x14ac:dyDescent="0.2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</row>
    <row r="5" spans="1:10" ht="24" x14ac:dyDescent="0.2">
      <c r="A5" s="149" t="s">
        <v>162</v>
      </c>
      <c r="B5" s="149"/>
      <c r="C5" s="149"/>
      <c r="D5" s="149"/>
      <c r="E5" s="149"/>
      <c r="F5" s="149"/>
      <c r="G5" s="149"/>
      <c r="H5" s="149"/>
      <c r="I5" s="149"/>
      <c r="J5" s="149"/>
    </row>
    <row r="6" spans="1:10" ht="21" x14ac:dyDescent="0.2">
      <c r="D6" s="135" t="s">
        <v>109</v>
      </c>
      <c r="E6" s="135"/>
      <c r="F6" s="128"/>
      <c r="H6" s="135" t="s">
        <v>110</v>
      </c>
      <c r="I6" s="135"/>
      <c r="J6" s="128"/>
    </row>
    <row r="7" spans="1:10" ht="42" x14ac:dyDescent="0.2">
      <c r="A7" s="128"/>
      <c r="B7" s="128"/>
      <c r="D7" s="10" t="s">
        <v>128</v>
      </c>
      <c r="E7" s="3"/>
      <c r="F7" s="19" t="s">
        <v>129</v>
      </c>
      <c r="H7" s="10" t="s">
        <v>128</v>
      </c>
      <c r="I7" s="3"/>
      <c r="J7" s="19" t="s">
        <v>129</v>
      </c>
    </row>
    <row r="8" spans="1:10" ht="18.75" x14ac:dyDescent="0.2">
      <c r="A8" s="126" t="s">
        <v>156</v>
      </c>
      <c r="B8" s="126"/>
      <c r="D8" s="6">
        <v>209117</v>
      </c>
      <c r="F8" s="156">
        <f>D8/$D$11</f>
        <v>3.3108848059397333E-5</v>
      </c>
      <c r="H8" s="6">
        <v>34425730</v>
      </c>
      <c r="J8" s="156">
        <f>H8/$H$11</f>
        <v>1.5518640861339127E-3</v>
      </c>
    </row>
    <row r="9" spans="1:10" ht="18.75" x14ac:dyDescent="0.2">
      <c r="A9" s="126" t="s">
        <v>163</v>
      </c>
      <c r="B9" s="126"/>
      <c r="D9" s="8">
        <v>1921794</v>
      </c>
      <c r="F9" s="156">
        <f>D9/$D$11</f>
        <v>3.0427170219284624E-4</v>
      </c>
      <c r="H9" s="8">
        <v>8120371</v>
      </c>
      <c r="J9" s="156">
        <f>H9/$H$11</f>
        <v>3.6605504432246833E-4</v>
      </c>
    </row>
    <row r="10" spans="1:10" ht="18.75" x14ac:dyDescent="0.2">
      <c r="A10" s="126" t="s">
        <v>158</v>
      </c>
      <c r="B10" s="126"/>
      <c r="D10" s="8">
        <v>6313914867</v>
      </c>
      <c r="F10" s="156">
        <f>D10/$D$11</f>
        <v>0.99966261944974777</v>
      </c>
      <c r="H10" s="8">
        <v>22140923642</v>
      </c>
      <c r="J10" s="156">
        <f>H10/$H$11</f>
        <v>0.99808208086954364</v>
      </c>
    </row>
    <row r="11" spans="1:10" s="16" customFormat="1" ht="21" x14ac:dyDescent="0.2">
      <c r="A11" s="128"/>
      <c r="B11" s="128"/>
      <c r="D11" s="17">
        <f>SUM(D8:D10)</f>
        <v>6316045778</v>
      </c>
      <c r="F11" s="158">
        <f>SUM(F8:F10)</f>
        <v>1</v>
      </c>
      <c r="H11" s="17">
        <f>SUM(H8:H10)</f>
        <v>22183469743</v>
      </c>
      <c r="J11" s="158">
        <f>SUM(J8:J10)</f>
        <v>1</v>
      </c>
    </row>
    <row r="12" spans="1:10" x14ac:dyDescent="0.2">
      <c r="A12" s="47"/>
      <c r="B12" s="47"/>
    </row>
    <row r="13" spans="1:10" x14ac:dyDescent="0.2">
      <c r="F13" s="15"/>
    </row>
    <row r="14" spans="1:10" x14ac:dyDescent="0.2">
      <c r="D14" s="55"/>
      <c r="E14" s="55"/>
      <c r="F14" s="55"/>
      <c r="G14" s="55"/>
      <c r="H14" s="55"/>
      <c r="I14" s="55"/>
      <c r="J14" s="55"/>
    </row>
    <row r="15" spans="1:10" x14ac:dyDescent="0.2">
      <c r="D15" s="56">
        <v>6316045778</v>
      </c>
      <c r="E15" s="55"/>
      <c r="F15" s="56"/>
      <c r="G15" s="55"/>
      <c r="H15" s="56">
        <v>22183469743</v>
      </c>
      <c r="I15" s="55"/>
      <c r="J15" s="55"/>
    </row>
    <row r="16" spans="1:10" x14ac:dyDescent="0.2">
      <c r="D16" s="56">
        <f>D15-D11</f>
        <v>0</v>
      </c>
      <c r="E16" s="55"/>
      <c r="F16" s="55"/>
      <c r="G16" s="55"/>
      <c r="H16" s="55"/>
      <c r="I16" s="55"/>
      <c r="J16" s="55"/>
    </row>
    <row r="17" spans="4:10" x14ac:dyDescent="0.2">
      <c r="D17" s="55"/>
      <c r="E17" s="55"/>
      <c r="F17" s="55"/>
      <c r="G17" s="55"/>
      <c r="H17" s="55"/>
      <c r="I17" s="55"/>
      <c r="J17" s="55"/>
    </row>
    <row r="18" spans="4:10" x14ac:dyDescent="0.2">
      <c r="D18" s="55"/>
      <c r="E18" s="55"/>
      <c r="F18" s="55"/>
      <c r="G18" s="55"/>
      <c r="H18" s="56">
        <f>H15-H11</f>
        <v>0</v>
      </c>
      <c r="I18" s="55"/>
      <c r="J18" s="55"/>
    </row>
    <row r="19" spans="4:10" x14ac:dyDescent="0.2">
      <c r="D19" s="55"/>
      <c r="E19" s="55"/>
      <c r="F19" s="55"/>
      <c r="G19" s="55"/>
      <c r="H19" s="55"/>
      <c r="I19" s="55"/>
      <c r="J19" s="55"/>
    </row>
    <row r="20" spans="4:10" x14ac:dyDescent="0.2">
      <c r="D20" s="55"/>
      <c r="E20" s="55"/>
      <c r="F20" s="55"/>
      <c r="G20" s="55"/>
      <c r="H20" s="55"/>
      <c r="I20" s="55"/>
      <c r="J20" s="55"/>
    </row>
    <row r="21" spans="4:10" x14ac:dyDescent="0.2">
      <c r="D21" s="55"/>
      <c r="E21" s="55"/>
      <c r="F21" s="55"/>
      <c r="G21" s="55"/>
      <c r="H21" s="55"/>
      <c r="I21" s="55"/>
      <c r="J21" s="55"/>
    </row>
    <row r="22" spans="4:10" x14ac:dyDescent="0.2">
      <c r="D22" s="55"/>
      <c r="E22" s="55"/>
      <c r="F22" s="55"/>
      <c r="G22" s="55"/>
      <c r="H22" s="55"/>
      <c r="I22" s="55"/>
      <c r="J22" s="55"/>
    </row>
    <row r="23" spans="4:10" x14ac:dyDescent="0.2">
      <c r="D23" s="55"/>
      <c r="E23" s="55"/>
      <c r="F23" s="55"/>
      <c r="G23" s="55"/>
      <c r="H23" s="55"/>
      <c r="I23" s="55"/>
      <c r="J23" s="55"/>
    </row>
    <row r="24" spans="4:10" x14ac:dyDescent="0.2">
      <c r="D24" s="55"/>
      <c r="E24" s="55"/>
      <c r="F24" s="55"/>
      <c r="G24" s="55"/>
      <c r="H24" s="55"/>
      <c r="I24" s="55"/>
      <c r="J24" s="55"/>
    </row>
  </sheetData>
  <mergeCells count="11">
    <mergeCell ref="A1:J1"/>
    <mergeCell ref="A2:J2"/>
    <mergeCell ref="A3:J3"/>
    <mergeCell ref="D6:F6"/>
    <mergeCell ref="H6:J6"/>
    <mergeCell ref="A11:B11"/>
    <mergeCell ref="A5:J5"/>
    <mergeCell ref="A7: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21"/>
  <sheetViews>
    <sheetView rightToLeft="1" zoomScaleNormal="100" workbookViewId="0">
      <selection activeCell="D28" sqref="D28"/>
    </sheetView>
  </sheetViews>
  <sheetFormatPr defaultRowHeight="12.75" x14ac:dyDescent="0.2"/>
  <cols>
    <col min="1" max="1" width="6.5703125" style="20" bestFit="1" customWidth="1"/>
    <col min="2" max="2" width="15.42578125" style="20" customWidth="1"/>
    <col min="3" max="3" width="1.28515625" style="20" customWidth="1"/>
    <col min="4" max="4" width="14.140625" style="20" customWidth="1"/>
    <col min="5" max="5" width="1.28515625" style="20" customWidth="1"/>
    <col min="6" max="6" width="17.28515625" style="20" customWidth="1"/>
    <col min="7" max="7" width="0.28515625" style="20" customWidth="1"/>
    <col min="8" max="12" width="9.140625" style="112"/>
    <col min="13" max="16384" width="9.140625" style="20"/>
  </cols>
  <sheetData>
    <row r="1" spans="1:12" ht="25.5" x14ac:dyDescent="0.2">
      <c r="A1" s="122" t="s">
        <v>0</v>
      </c>
      <c r="B1" s="122"/>
      <c r="C1" s="122"/>
      <c r="D1" s="122"/>
      <c r="E1" s="122"/>
      <c r="F1" s="122"/>
    </row>
    <row r="2" spans="1:12" ht="25.5" x14ac:dyDescent="0.2">
      <c r="A2" s="122" t="s">
        <v>95</v>
      </c>
      <c r="B2" s="122"/>
      <c r="C2" s="122"/>
      <c r="D2" s="122"/>
      <c r="E2" s="122"/>
      <c r="F2" s="122"/>
    </row>
    <row r="3" spans="1:12" ht="25.5" x14ac:dyDescent="0.2">
      <c r="A3" s="122" t="s">
        <v>2</v>
      </c>
      <c r="B3" s="122"/>
      <c r="C3" s="122"/>
      <c r="D3" s="122"/>
      <c r="E3" s="122"/>
      <c r="F3" s="122"/>
    </row>
    <row r="5" spans="1:12" ht="24" x14ac:dyDescent="0.2">
      <c r="A5" s="151" t="s">
        <v>161</v>
      </c>
      <c r="B5" s="151"/>
      <c r="C5" s="151"/>
      <c r="D5" s="151"/>
      <c r="E5" s="151"/>
      <c r="F5" s="151"/>
    </row>
    <row r="6" spans="1:12" ht="21" x14ac:dyDescent="0.2">
      <c r="D6" s="2" t="s">
        <v>109</v>
      </c>
      <c r="F6" s="2" t="s">
        <v>9</v>
      </c>
    </row>
    <row r="7" spans="1:12" ht="21" x14ac:dyDescent="0.2">
      <c r="A7" s="128"/>
      <c r="B7" s="128"/>
      <c r="D7" s="4" t="s">
        <v>86</v>
      </c>
      <c r="F7" s="4" t="s">
        <v>86</v>
      </c>
    </row>
    <row r="8" spans="1:12" ht="18.75" x14ac:dyDescent="0.2">
      <c r="A8" s="150" t="s">
        <v>159</v>
      </c>
      <c r="B8" s="150"/>
      <c r="D8" s="48">
        <v>0</v>
      </c>
      <c r="F8" s="22">
        <v>766396818</v>
      </c>
    </row>
    <row r="9" spans="1:12" ht="18.75" x14ac:dyDescent="0.2">
      <c r="A9" s="150" t="s">
        <v>160</v>
      </c>
      <c r="B9" s="150"/>
      <c r="D9" s="25">
        <v>118962919</v>
      </c>
      <c r="F9" s="25">
        <v>126928328</v>
      </c>
    </row>
    <row r="10" spans="1:12" ht="18.75" x14ac:dyDescent="0.2">
      <c r="A10" s="150" t="s">
        <v>130</v>
      </c>
      <c r="B10" s="150"/>
      <c r="D10" s="50">
        <v>0</v>
      </c>
      <c r="F10" s="27">
        <v>768218180</v>
      </c>
    </row>
    <row r="11" spans="1:12" s="28" customFormat="1" ht="21" x14ac:dyDescent="0.2">
      <c r="A11" s="128"/>
      <c r="B11" s="128"/>
      <c r="D11" s="30">
        <f>SUM(D8:D10)</f>
        <v>118962919</v>
      </c>
      <c r="F11" s="30">
        <f>SUM(F8:F10)</f>
        <v>1661543326</v>
      </c>
      <c r="H11" s="114"/>
      <c r="I11" s="114"/>
      <c r="J11" s="114"/>
      <c r="K11" s="114"/>
      <c r="L11" s="114"/>
    </row>
    <row r="12" spans="1:12" x14ac:dyDescent="0.2">
      <c r="A12" s="51"/>
      <c r="B12" s="51"/>
      <c r="D12" s="112"/>
      <c r="E12" s="112"/>
      <c r="F12" s="112"/>
      <c r="G12" s="112"/>
    </row>
    <row r="13" spans="1:12" x14ac:dyDescent="0.2">
      <c r="A13" s="51"/>
      <c r="B13" s="51"/>
      <c r="D13" s="112"/>
      <c r="E13" s="112"/>
      <c r="F13" s="112"/>
      <c r="G13" s="112"/>
    </row>
    <row r="14" spans="1:12" x14ac:dyDescent="0.2">
      <c r="D14" s="112"/>
      <c r="E14" s="112"/>
      <c r="F14" s="112"/>
      <c r="G14" s="112"/>
    </row>
    <row r="15" spans="1:12" x14ac:dyDescent="0.2">
      <c r="D15" s="112"/>
      <c r="E15" s="112"/>
      <c r="F15" s="112"/>
      <c r="G15" s="112"/>
    </row>
    <row r="16" spans="1:12" x14ac:dyDescent="0.2">
      <c r="D16" s="112"/>
      <c r="E16" s="112"/>
      <c r="F16" s="112"/>
      <c r="G16" s="112"/>
    </row>
    <row r="17" spans="4:7" x14ac:dyDescent="0.2">
      <c r="D17" s="112"/>
      <c r="E17" s="112"/>
      <c r="F17" s="112"/>
      <c r="G17" s="112"/>
    </row>
    <row r="18" spans="4:7" x14ac:dyDescent="0.2">
      <c r="D18" s="112"/>
      <c r="E18" s="112"/>
      <c r="F18" s="112"/>
      <c r="G18" s="112"/>
    </row>
    <row r="19" spans="4:7" x14ac:dyDescent="0.2">
      <c r="D19" s="112"/>
      <c r="E19" s="112"/>
      <c r="F19" s="112"/>
      <c r="G19" s="112"/>
    </row>
    <row r="20" spans="4:7" x14ac:dyDescent="0.2">
      <c r="D20" s="112"/>
      <c r="E20" s="112"/>
      <c r="F20" s="112"/>
      <c r="G20" s="112"/>
    </row>
    <row r="21" spans="4:7" x14ac:dyDescent="0.2">
      <c r="D21" s="112"/>
      <c r="E21" s="112"/>
      <c r="F21" s="112"/>
      <c r="G21" s="112"/>
    </row>
  </sheetData>
  <mergeCells count="9">
    <mergeCell ref="A9:B9"/>
    <mergeCell ref="A10:B10"/>
    <mergeCell ref="A11:B11"/>
    <mergeCell ref="A5:F5"/>
    <mergeCell ref="A1:F1"/>
    <mergeCell ref="A2:F2"/>
    <mergeCell ref="A3:F3"/>
    <mergeCell ref="A7:B7"/>
    <mergeCell ref="A8:B8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30"/>
  <sheetViews>
    <sheetView rightToLeft="1" zoomScaleNormal="100" workbookViewId="0">
      <selection activeCell="M25" sqref="M25"/>
    </sheetView>
  </sheetViews>
  <sheetFormatPr defaultRowHeight="12.75" x14ac:dyDescent="0.2"/>
  <cols>
    <col min="1" max="1" width="27.28515625" bestFit="1" customWidth="1"/>
    <col min="2" max="2" width="1.28515625" customWidth="1"/>
    <col min="3" max="3" width="11.85546875" bestFit="1" customWidth="1"/>
    <col min="4" max="4" width="1.28515625" customWidth="1"/>
    <col min="5" max="5" width="23.28515625" bestFit="1" customWidth="1"/>
    <col min="6" max="6" width="1.28515625" customWidth="1"/>
    <col min="7" max="7" width="13.5703125" bestFit="1" customWidth="1"/>
    <col min="8" max="8" width="1.28515625" customWidth="1"/>
    <col min="9" max="9" width="16" customWidth="1"/>
    <col min="10" max="10" width="1.28515625" customWidth="1"/>
    <col min="11" max="11" width="14.85546875" bestFit="1" customWidth="1"/>
    <col min="12" max="12" width="1.28515625" customWidth="1"/>
    <col min="13" max="13" width="20.7109375" customWidth="1"/>
    <col min="14" max="14" width="1.28515625" customWidth="1"/>
    <col min="15" max="15" width="21.42578125" customWidth="1"/>
    <col min="16" max="16" width="1.28515625" customWidth="1"/>
    <col min="17" max="17" width="13.85546875" bestFit="1" customWidth="1"/>
    <col min="18" max="18" width="1.28515625" customWidth="1"/>
    <col min="19" max="19" width="21.28515625" customWidth="1"/>
    <col min="20" max="20" width="0.28515625" customWidth="1"/>
  </cols>
  <sheetData>
    <row r="1" spans="1:19" ht="25.5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19" ht="25.5" x14ac:dyDescent="0.2">
      <c r="A2" s="122" t="s">
        <v>95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25.5" x14ac:dyDescent="0.2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5" spans="1:19" ht="24" x14ac:dyDescent="0.2">
      <c r="A5" s="134" t="s">
        <v>111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</row>
    <row r="6" spans="1:19" ht="21" x14ac:dyDescent="0.2">
      <c r="A6" s="128"/>
      <c r="B6" s="20"/>
      <c r="C6" s="135" t="s">
        <v>131</v>
      </c>
      <c r="D6" s="135"/>
      <c r="E6" s="135"/>
      <c r="F6" s="135"/>
      <c r="G6" s="135"/>
      <c r="H6" s="20"/>
      <c r="I6" s="135" t="s">
        <v>109</v>
      </c>
      <c r="J6" s="135"/>
      <c r="K6" s="135"/>
      <c r="L6" s="135"/>
      <c r="M6" s="128"/>
      <c r="N6" s="20"/>
      <c r="O6" s="135" t="s">
        <v>110</v>
      </c>
      <c r="P6" s="135"/>
      <c r="Q6" s="135"/>
      <c r="R6" s="135"/>
      <c r="S6" s="128"/>
    </row>
    <row r="7" spans="1:19" ht="46.5" customHeight="1" x14ac:dyDescent="0.2">
      <c r="A7" s="128"/>
      <c r="B7" s="20"/>
      <c r="C7" s="10" t="s">
        <v>132</v>
      </c>
      <c r="D7" s="21"/>
      <c r="E7" s="10" t="s">
        <v>133</v>
      </c>
      <c r="F7" s="21"/>
      <c r="G7" s="10" t="s">
        <v>134</v>
      </c>
      <c r="H7" s="20"/>
      <c r="I7" s="10" t="s">
        <v>135</v>
      </c>
      <c r="J7" s="21"/>
      <c r="K7" s="10" t="s">
        <v>136</v>
      </c>
      <c r="L7" s="21"/>
      <c r="M7" s="19" t="s">
        <v>137</v>
      </c>
      <c r="N7" s="20"/>
      <c r="O7" s="10" t="s">
        <v>135</v>
      </c>
      <c r="P7" s="21"/>
      <c r="Q7" s="10" t="s">
        <v>136</v>
      </c>
      <c r="R7" s="21"/>
      <c r="S7" s="19" t="s">
        <v>137</v>
      </c>
    </row>
    <row r="8" spans="1:19" ht="18.75" x14ac:dyDescent="0.2">
      <c r="A8" s="26" t="s">
        <v>52</v>
      </c>
      <c r="B8" s="20"/>
      <c r="C8" s="57" t="s">
        <v>138</v>
      </c>
      <c r="D8" s="40"/>
      <c r="E8" s="48">
        <v>220000</v>
      </c>
      <c r="F8" s="40"/>
      <c r="G8" s="48">
        <v>8300</v>
      </c>
      <c r="H8" s="20"/>
      <c r="I8" s="48">
        <v>0</v>
      </c>
      <c r="J8" s="40"/>
      <c r="K8" s="48">
        <v>0</v>
      </c>
      <c r="L8" s="40"/>
      <c r="M8" s="23">
        <f>I8+K8</f>
        <v>0</v>
      </c>
      <c r="N8" s="20"/>
      <c r="O8" s="31">
        <v>1826000000</v>
      </c>
      <c r="P8" s="32"/>
      <c r="Q8" s="41">
        <v>0</v>
      </c>
      <c r="R8" s="32"/>
      <c r="S8" s="35">
        <f>O8+Q8</f>
        <v>1826000000</v>
      </c>
    </row>
    <row r="9" spans="1:19" ht="18.75" x14ac:dyDescent="0.2">
      <c r="A9" s="24" t="s">
        <v>53</v>
      </c>
      <c r="B9" s="20"/>
      <c r="C9" s="58" t="s">
        <v>139</v>
      </c>
      <c r="D9" s="40"/>
      <c r="E9" s="49">
        <v>600000</v>
      </c>
      <c r="F9" s="40"/>
      <c r="G9" s="49">
        <v>10000</v>
      </c>
      <c r="H9" s="20"/>
      <c r="I9" s="42">
        <v>0</v>
      </c>
      <c r="J9" s="59"/>
      <c r="K9" s="42">
        <v>0</v>
      </c>
      <c r="L9" s="59"/>
      <c r="M9" s="33">
        <f t="shared" ref="M9:M19" si="0">I9+K9</f>
        <v>0</v>
      </c>
      <c r="N9" s="20"/>
      <c r="O9" s="34">
        <v>6000000000</v>
      </c>
      <c r="P9" s="32"/>
      <c r="Q9" s="42">
        <v>0</v>
      </c>
      <c r="R9" s="32"/>
      <c r="S9" s="35">
        <f t="shared" ref="S9:S19" si="1">O9+Q9</f>
        <v>6000000000</v>
      </c>
    </row>
    <row r="10" spans="1:19" ht="18.75" x14ac:dyDescent="0.2">
      <c r="A10" s="24" t="s">
        <v>53</v>
      </c>
      <c r="B10" s="20"/>
      <c r="C10" s="58" t="s">
        <v>140</v>
      </c>
      <c r="D10" s="40"/>
      <c r="E10" s="49">
        <v>600000</v>
      </c>
      <c r="F10" s="40"/>
      <c r="G10" s="49">
        <v>700</v>
      </c>
      <c r="H10" s="20"/>
      <c r="I10" s="42">
        <v>0</v>
      </c>
      <c r="J10" s="59"/>
      <c r="K10" s="42">
        <v>0</v>
      </c>
      <c r="L10" s="59"/>
      <c r="M10" s="33">
        <f t="shared" si="0"/>
        <v>0</v>
      </c>
      <c r="N10" s="20"/>
      <c r="O10" s="34">
        <v>420000000</v>
      </c>
      <c r="P10" s="32"/>
      <c r="Q10" s="42">
        <v>0</v>
      </c>
      <c r="R10" s="32"/>
      <c r="S10" s="35">
        <f t="shared" si="1"/>
        <v>420000000</v>
      </c>
    </row>
    <row r="11" spans="1:19" ht="18.75" x14ac:dyDescent="0.2">
      <c r="A11" s="24" t="s">
        <v>70</v>
      </c>
      <c r="B11" s="20"/>
      <c r="C11" s="58" t="s">
        <v>141</v>
      </c>
      <c r="D11" s="40"/>
      <c r="E11" s="49">
        <v>447253</v>
      </c>
      <c r="F11" s="40"/>
      <c r="G11" s="49">
        <v>1240</v>
      </c>
      <c r="H11" s="20"/>
      <c r="I11" s="42">
        <v>0</v>
      </c>
      <c r="J11" s="59"/>
      <c r="K11" s="42">
        <v>0</v>
      </c>
      <c r="L11" s="59"/>
      <c r="M11" s="33">
        <f t="shared" si="0"/>
        <v>0</v>
      </c>
      <c r="N11" s="20"/>
      <c r="O11" s="34">
        <v>554593720</v>
      </c>
      <c r="P11" s="32"/>
      <c r="Q11" s="34">
        <v>-11530788</v>
      </c>
      <c r="R11" s="32"/>
      <c r="S11" s="35">
        <f t="shared" si="1"/>
        <v>543062932</v>
      </c>
    </row>
    <row r="12" spans="1:19" ht="18.75" x14ac:dyDescent="0.2">
      <c r="A12" s="24" t="s">
        <v>62</v>
      </c>
      <c r="B12" s="20"/>
      <c r="C12" s="58" t="s">
        <v>142</v>
      </c>
      <c r="D12" s="40"/>
      <c r="E12" s="49">
        <v>100000</v>
      </c>
      <c r="F12" s="40"/>
      <c r="G12" s="49">
        <v>8700</v>
      </c>
      <c r="H12" s="20"/>
      <c r="I12" s="42">
        <v>0</v>
      </c>
      <c r="J12" s="59"/>
      <c r="K12" s="42">
        <v>0</v>
      </c>
      <c r="L12" s="59"/>
      <c r="M12" s="33">
        <f t="shared" si="0"/>
        <v>0</v>
      </c>
      <c r="N12" s="20"/>
      <c r="O12" s="34">
        <v>870000000</v>
      </c>
      <c r="P12" s="32"/>
      <c r="Q12" s="42">
        <v>0</v>
      </c>
      <c r="R12" s="32"/>
      <c r="S12" s="35">
        <f t="shared" si="1"/>
        <v>870000000</v>
      </c>
    </row>
    <row r="13" spans="1:19" ht="18.75" x14ac:dyDescent="0.2">
      <c r="A13" s="24" t="s">
        <v>75</v>
      </c>
      <c r="B13" s="20"/>
      <c r="C13" s="58" t="s">
        <v>7</v>
      </c>
      <c r="D13" s="40"/>
      <c r="E13" s="49">
        <v>3000000</v>
      </c>
      <c r="F13" s="40"/>
      <c r="G13" s="49">
        <v>580</v>
      </c>
      <c r="H13" s="20"/>
      <c r="I13" s="34">
        <v>1740000000</v>
      </c>
      <c r="J13" s="32"/>
      <c r="K13" s="34">
        <v>-104198326</v>
      </c>
      <c r="L13" s="32"/>
      <c r="M13" s="36">
        <f t="shared" si="0"/>
        <v>1635801674</v>
      </c>
      <c r="N13" s="20"/>
      <c r="O13" s="34">
        <v>1740000000</v>
      </c>
      <c r="P13" s="32"/>
      <c r="Q13" s="34">
        <v>-104198326</v>
      </c>
      <c r="R13" s="32"/>
      <c r="S13" s="35">
        <f t="shared" si="1"/>
        <v>1635801674</v>
      </c>
    </row>
    <row r="14" spans="1:19" ht="18.75" x14ac:dyDescent="0.2">
      <c r="A14" s="24" t="s">
        <v>32</v>
      </c>
      <c r="B14" s="20"/>
      <c r="C14" s="58" t="s">
        <v>143</v>
      </c>
      <c r="D14" s="40"/>
      <c r="E14" s="49">
        <v>250000</v>
      </c>
      <c r="F14" s="40"/>
      <c r="G14" s="49">
        <v>9250</v>
      </c>
      <c r="H14" s="20"/>
      <c r="I14" s="42">
        <v>0</v>
      </c>
      <c r="J14" s="59"/>
      <c r="K14" s="42">
        <v>0</v>
      </c>
      <c r="L14" s="59"/>
      <c r="M14" s="33">
        <f t="shared" si="0"/>
        <v>0</v>
      </c>
      <c r="N14" s="20"/>
      <c r="O14" s="34">
        <v>2312500000</v>
      </c>
      <c r="P14" s="32"/>
      <c r="Q14" s="42">
        <v>0</v>
      </c>
      <c r="R14" s="32"/>
      <c r="S14" s="35">
        <f>O14+Q14</f>
        <v>2312500000</v>
      </c>
    </row>
    <row r="15" spans="1:19" ht="18.75" x14ac:dyDescent="0.2">
      <c r="A15" s="24" t="s">
        <v>65</v>
      </c>
      <c r="B15" s="20"/>
      <c r="C15" s="58" t="s">
        <v>144</v>
      </c>
      <c r="D15" s="40"/>
      <c r="E15" s="49">
        <v>350000</v>
      </c>
      <c r="F15" s="40"/>
      <c r="G15" s="49">
        <v>598</v>
      </c>
      <c r="H15" s="20"/>
      <c r="I15" s="42">
        <v>0</v>
      </c>
      <c r="J15" s="59"/>
      <c r="K15" s="42">
        <v>0</v>
      </c>
      <c r="L15" s="59"/>
      <c r="M15" s="33">
        <f t="shared" si="0"/>
        <v>0</v>
      </c>
      <c r="N15" s="20"/>
      <c r="O15" s="34">
        <v>209300000</v>
      </c>
      <c r="P15" s="32"/>
      <c r="Q15" s="34">
        <v>-1565126</v>
      </c>
      <c r="R15" s="32"/>
      <c r="S15" s="35">
        <f t="shared" si="1"/>
        <v>207734874</v>
      </c>
    </row>
    <row r="16" spans="1:19" ht="18.75" x14ac:dyDescent="0.2">
      <c r="A16" s="24" t="s">
        <v>54</v>
      </c>
      <c r="B16" s="20"/>
      <c r="C16" s="58" t="s">
        <v>7</v>
      </c>
      <c r="D16" s="40"/>
      <c r="E16" s="49">
        <v>2960706</v>
      </c>
      <c r="F16" s="40"/>
      <c r="G16" s="49">
        <v>105</v>
      </c>
      <c r="H16" s="20"/>
      <c r="I16" s="34">
        <v>310874130</v>
      </c>
      <c r="J16" s="32"/>
      <c r="K16" s="34">
        <v>-39579312</v>
      </c>
      <c r="L16" s="32"/>
      <c r="M16" s="36">
        <f t="shared" si="0"/>
        <v>271294818</v>
      </c>
      <c r="N16" s="20"/>
      <c r="O16" s="34">
        <v>310874130</v>
      </c>
      <c r="P16" s="32"/>
      <c r="Q16" s="34">
        <v>-39579312</v>
      </c>
      <c r="R16" s="32"/>
      <c r="S16" s="35">
        <f t="shared" si="1"/>
        <v>271294818</v>
      </c>
    </row>
    <row r="17" spans="1:19" ht="18.75" x14ac:dyDescent="0.2">
      <c r="A17" s="24" t="s">
        <v>61</v>
      </c>
      <c r="B17" s="20"/>
      <c r="C17" s="58" t="s">
        <v>142</v>
      </c>
      <c r="D17" s="40"/>
      <c r="E17" s="49">
        <v>400000</v>
      </c>
      <c r="F17" s="40"/>
      <c r="G17" s="49">
        <v>600</v>
      </c>
      <c r="H17" s="20"/>
      <c r="I17" s="42">
        <v>0</v>
      </c>
      <c r="J17" s="59"/>
      <c r="K17" s="42">
        <v>0</v>
      </c>
      <c r="L17" s="59"/>
      <c r="M17" s="33">
        <f t="shared" si="0"/>
        <v>0</v>
      </c>
      <c r="N17" s="20"/>
      <c r="O17" s="34">
        <v>240000000</v>
      </c>
      <c r="P17" s="32"/>
      <c r="Q17" s="42">
        <v>0</v>
      </c>
      <c r="R17" s="32"/>
      <c r="S17" s="35">
        <f t="shared" si="1"/>
        <v>240000000</v>
      </c>
    </row>
    <row r="18" spans="1:19" ht="18.75" x14ac:dyDescent="0.2">
      <c r="A18" s="24" t="s">
        <v>73</v>
      </c>
      <c r="B18" s="20"/>
      <c r="C18" s="58" t="s">
        <v>145</v>
      </c>
      <c r="D18" s="40"/>
      <c r="E18" s="49">
        <v>360000</v>
      </c>
      <c r="F18" s="40"/>
      <c r="G18" s="49">
        <v>1000</v>
      </c>
      <c r="H18" s="20"/>
      <c r="I18" s="42">
        <v>0</v>
      </c>
      <c r="J18" s="59"/>
      <c r="K18" s="42">
        <v>0</v>
      </c>
      <c r="L18" s="59"/>
      <c r="M18" s="33">
        <f t="shared" si="0"/>
        <v>0</v>
      </c>
      <c r="N18" s="20"/>
      <c r="O18" s="34">
        <v>360000000</v>
      </c>
      <c r="P18" s="32"/>
      <c r="Q18" s="34">
        <v>-9833444</v>
      </c>
      <c r="R18" s="32"/>
      <c r="S18" s="35">
        <f t="shared" si="1"/>
        <v>350166556</v>
      </c>
    </row>
    <row r="19" spans="1:19" ht="18.75" x14ac:dyDescent="0.2">
      <c r="A19" s="26" t="s">
        <v>35</v>
      </c>
      <c r="B19" s="20"/>
      <c r="C19" s="14" t="s">
        <v>146</v>
      </c>
      <c r="D19" s="40"/>
      <c r="E19" s="23">
        <v>900000</v>
      </c>
      <c r="F19" s="40"/>
      <c r="G19" s="23">
        <v>750</v>
      </c>
      <c r="H19" s="20"/>
      <c r="I19" s="37">
        <v>675000000</v>
      </c>
      <c r="J19" s="32"/>
      <c r="K19" s="60">
        <v>0</v>
      </c>
      <c r="L19" s="32"/>
      <c r="M19" s="36">
        <f t="shared" si="0"/>
        <v>675000000</v>
      </c>
      <c r="N19" s="20"/>
      <c r="O19" s="37">
        <v>675000000</v>
      </c>
      <c r="P19" s="32"/>
      <c r="Q19" s="60">
        <v>0</v>
      </c>
      <c r="R19" s="32"/>
      <c r="S19" s="35">
        <f t="shared" si="1"/>
        <v>675000000</v>
      </c>
    </row>
    <row r="20" spans="1:19" s="16" customFormat="1" ht="21.75" thickBot="1" x14ac:dyDescent="0.25">
      <c r="A20" s="13"/>
      <c r="B20" s="52"/>
      <c r="C20" s="29"/>
      <c r="D20" s="52"/>
      <c r="E20" s="29"/>
      <c r="F20" s="52"/>
      <c r="G20" s="29"/>
      <c r="H20" s="28"/>
      <c r="I20" s="39">
        <f>SUM(I8:I19)</f>
        <v>2725874130</v>
      </c>
      <c r="J20" s="38"/>
      <c r="K20" s="39">
        <f>SUM(K8:K19)</f>
        <v>-143777638</v>
      </c>
      <c r="L20" s="38"/>
      <c r="M20" s="44">
        <f>SUM(M8:M19)</f>
        <v>2582096492</v>
      </c>
      <c r="N20" s="28"/>
      <c r="O20" s="39">
        <f>SUM(O8:O19)</f>
        <v>15518267850</v>
      </c>
      <c r="P20" s="38"/>
      <c r="Q20" s="39">
        <f>SUM(Q8:Q19)</f>
        <v>-166706996</v>
      </c>
      <c r="R20" s="38"/>
      <c r="S20" s="44">
        <f>SUM(S8:S19)</f>
        <v>15351560854</v>
      </c>
    </row>
    <row r="24" spans="1:19" x14ac:dyDescent="0.2">
      <c r="I24" s="56">
        <v>2725874130</v>
      </c>
      <c r="J24" s="55"/>
      <c r="K24" s="55"/>
      <c r="L24" s="55"/>
      <c r="M24" s="55"/>
      <c r="N24" s="55"/>
      <c r="O24" s="56">
        <v>15518267850</v>
      </c>
      <c r="P24" s="55"/>
      <c r="Q24" s="55"/>
    </row>
    <row r="25" spans="1:19" x14ac:dyDescent="0.2">
      <c r="I25" s="55"/>
      <c r="J25" s="55"/>
      <c r="K25" s="55"/>
      <c r="L25" s="55"/>
      <c r="M25" s="55"/>
      <c r="N25" s="55"/>
      <c r="O25" s="55"/>
      <c r="P25" s="55"/>
      <c r="Q25" s="55"/>
    </row>
    <row r="26" spans="1:19" x14ac:dyDescent="0.2">
      <c r="I26" s="55"/>
      <c r="J26" s="55"/>
      <c r="K26" s="55"/>
      <c r="L26" s="55"/>
      <c r="M26" s="55"/>
      <c r="N26" s="55"/>
      <c r="O26" s="55"/>
      <c r="P26" s="55"/>
      <c r="Q26" s="55"/>
    </row>
    <row r="27" spans="1:19" x14ac:dyDescent="0.2">
      <c r="I27" s="56">
        <f>I24-I20</f>
        <v>0</v>
      </c>
      <c r="J27" s="55"/>
      <c r="K27" s="55"/>
      <c r="L27" s="55"/>
      <c r="M27" s="55"/>
      <c r="N27" s="55"/>
      <c r="O27" s="61">
        <f>O20-O24</f>
        <v>0</v>
      </c>
      <c r="P27" s="55"/>
      <c r="Q27" s="55"/>
    </row>
    <row r="28" spans="1:19" x14ac:dyDescent="0.2">
      <c r="I28" s="55"/>
      <c r="J28" s="55"/>
      <c r="K28" s="55"/>
      <c r="L28" s="55"/>
      <c r="M28" s="55"/>
      <c r="N28" s="55"/>
      <c r="O28" s="55"/>
      <c r="P28" s="55"/>
      <c r="Q28" s="55"/>
    </row>
    <row r="29" spans="1:19" x14ac:dyDescent="0.2">
      <c r="I29" s="55"/>
      <c r="J29" s="55"/>
      <c r="K29" s="55"/>
      <c r="L29" s="55"/>
      <c r="M29" s="55"/>
      <c r="N29" s="55"/>
      <c r="O29" s="55"/>
      <c r="P29" s="55"/>
      <c r="Q29" s="55"/>
    </row>
    <row r="30" spans="1:19" x14ac:dyDescent="0.2">
      <c r="I30" s="55"/>
      <c r="J30" s="55"/>
      <c r="K30" s="55"/>
      <c r="L30" s="55"/>
      <c r="M30" s="55"/>
      <c r="N30" s="55"/>
      <c r="O30" s="55"/>
      <c r="P30" s="55"/>
      <c r="Q30" s="55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صورت وضعیت</vt:lpstr>
      <vt:lpstr>سهام</vt:lpstr>
      <vt:lpstr>تعدیل قیمت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'تعدیل قیمت'!Print_Area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Mohadeseh Salemi</dc:creator>
  <dc:description/>
  <cp:lastModifiedBy>Mohadeseh Salemi</cp:lastModifiedBy>
  <cp:lastPrinted>2026-05-24T09:15:06Z</cp:lastPrinted>
  <dcterms:created xsi:type="dcterms:W3CDTF">2026-05-23T13:08:25Z</dcterms:created>
  <dcterms:modified xsi:type="dcterms:W3CDTF">2026-05-25T08:01:06Z</dcterms:modified>
</cp:coreProperties>
</file>