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Ghasemi\Desktop\"/>
    </mc:Choice>
  </mc:AlternateContent>
  <xr:revisionPtr revIDLastSave="0" documentId="13_ncr:1_{95E87D74-9FDF-4A6C-88BC-3260E043DB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_FilterDatabase" localSheetId="11" hidden="1">'درآمد ناشی از تغییر قیمت اوراق'!$A$5:$R$99</definedName>
    <definedName name="_xlnm.Print_Area" localSheetId="2">'تعدیل قیمت'!$A$1:$N$11</definedName>
    <definedName name="_xlnm.Print_Area" localSheetId="4">درآمد!$A$1:$K$11</definedName>
    <definedName name="_xlnm.Print_Area" localSheetId="6">'درآمد سپرده بانکی'!$A$1:$K$12</definedName>
    <definedName name="_xlnm.Print_Area" localSheetId="5">'درآمد سرمایه گذاری در سهام'!$A$1:$X$115</definedName>
    <definedName name="_xlnm.Print_Area" localSheetId="8">'درآمد سود سهام'!$A$1:$T$71</definedName>
    <definedName name="_xlnm.Print_Area" localSheetId="11">'درآمد ناشی از تغییر قیمت اوراق'!$A$1:$S$99</definedName>
    <definedName name="_xlnm.Print_Area" localSheetId="10">'درآمد ناشی از فروش'!$A$1:$S$52</definedName>
    <definedName name="_xlnm.Print_Area" localSheetId="7">'سایر درآمدها'!$A$1:$G$11</definedName>
    <definedName name="_xlnm.Print_Area" localSheetId="3">سپرده!$A$1:$M$13</definedName>
    <definedName name="_xlnm.Print_Area" localSheetId="1">سهام!$A$1:$AC$102</definedName>
    <definedName name="_xlnm.Print_Area" localSheetId="9">'سود سپرده بانکی'!$A$1:$N$12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13" i="9" l="1"/>
  <c r="F17" i="8"/>
  <c r="I105" i="21" l="1"/>
  <c r="F23" i="8"/>
  <c r="F21" i="8"/>
  <c r="W115" i="9"/>
  <c r="L115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9" i="9"/>
  <c r="U115" i="9"/>
  <c r="U108" i="9"/>
  <c r="J9" i="8"/>
  <c r="J10" i="8"/>
  <c r="F11" i="8"/>
  <c r="W19" i="9" s="1"/>
  <c r="F10" i="8"/>
  <c r="F9" i="8"/>
  <c r="F8" i="8"/>
  <c r="J8" i="8" s="1"/>
  <c r="J11" i="8" s="1"/>
  <c r="N121" i="9"/>
  <c r="I63" i="19"/>
  <c r="Q64" i="19"/>
  <c r="Q62" i="19"/>
  <c r="Q57" i="19"/>
  <c r="D12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91" i="9"/>
  <c r="U92" i="9"/>
  <c r="U93" i="9"/>
  <c r="U94" i="9"/>
  <c r="U95" i="9"/>
  <c r="U96" i="9"/>
  <c r="U97" i="9"/>
  <c r="U98" i="9"/>
  <c r="U99" i="9"/>
  <c r="U100" i="9"/>
  <c r="U101" i="9"/>
  <c r="U102" i="9"/>
  <c r="U103" i="9"/>
  <c r="U104" i="9"/>
  <c r="U105" i="9"/>
  <c r="U106" i="9"/>
  <c r="U107" i="9"/>
  <c r="U109" i="9"/>
  <c r="U110" i="9"/>
  <c r="U111" i="9"/>
  <c r="U112" i="9"/>
  <c r="U114" i="9"/>
  <c r="U9" i="9"/>
  <c r="N115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9" i="9"/>
  <c r="S115" i="9"/>
  <c r="S122" i="9" s="1"/>
  <c r="P115" i="9"/>
  <c r="Q122" i="9" s="1"/>
  <c r="H115" i="9"/>
  <c r="H122" i="9" s="1"/>
  <c r="F115" i="9"/>
  <c r="F122" i="9" s="1"/>
  <c r="D115" i="9"/>
  <c r="H12" i="13"/>
  <c r="F12" i="13"/>
  <c r="F9" i="13"/>
  <c r="F10" i="13"/>
  <c r="F11" i="13"/>
  <c r="F8" i="13"/>
  <c r="J9" i="13"/>
  <c r="J10" i="13"/>
  <c r="J11" i="13"/>
  <c r="J8" i="13"/>
  <c r="J12" i="13" s="1"/>
  <c r="D12" i="13"/>
  <c r="F11" i="14"/>
  <c r="M67" i="15"/>
  <c r="S68" i="15"/>
  <c r="Q77" i="15"/>
  <c r="O77" i="15"/>
  <c r="K77" i="15"/>
  <c r="I76" i="15"/>
  <c r="I71" i="15"/>
  <c r="K71" i="15"/>
  <c r="M71" i="15"/>
  <c r="O71" i="15"/>
  <c r="Q71" i="15"/>
  <c r="S71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42" i="15"/>
  <c r="S43" i="15"/>
  <c r="S44" i="15"/>
  <c r="S45" i="15"/>
  <c r="S46" i="15"/>
  <c r="S47" i="15"/>
  <c r="S48" i="15"/>
  <c r="S49" i="15"/>
  <c r="S50" i="15"/>
  <c r="S51" i="15"/>
  <c r="S52" i="15"/>
  <c r="S53" i="15"/>
  <c r="S54" i="15"/>
  <c r="S55" i="15"/>
  <c r="S56" i="15"/>
  <c r="S57" i="15"/>
  <c r="S58" i="15"/>
  <c r="S59" i="15"/>
  <c r="S60" i="15"/>
  <c r="S61" i="15"/>
  <c r="S62" i="15"/>
  <c r="S63" i="15"/>
  <c r="S64" i="15"/>
  <c r="S65" i="15"/>
  <c r="S66" i="15"/>
  <c r="S67" i="15"/>
  <c r="S69" i="15"/>
  <c r="S70" i="15"/>
  <c r="S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53" i="15"/>
  <c r="M54" i="15"/>
  <c r="M55" i="15"/>
  <c r="M56" i="15"/>
  <c r="M57" i="15"/>
  <c r="M58" i="15"/>
  <c r="M59" i="15"/>
  <c r="M60" i="15"/>
  <c r="M61" i="15"/>
  <c r="M62" i="15"/>
  <c r="M63" i="15"/>
  <c r="M64" i="15"/>
  <c r="M65" i="15"/>
  <c r="M66" i="15"/>
  <c r="M68" i="15"/>
  <c r="M69" i="15"/>
  <c r="M70" i="15"/>
  <c r="M8" i="15"/>
  <c r="G11" i="18"/>
  <c r="C19" i="18"/>
  <c r="I19" i="18"/>
  <c r="E12" i="18"/>
  <c r="M12" i="18"/>
  <c r="M9" i="18"/>
  <c r="M10" i="18"/>
  <c r="M11" i="18"/>
  <c r="M8" i="18"/>
  <c r="G9" i="18"/>
  <c r="G10" i="18"/>
  <c r="G12" i="18"/>
  <c r="G8" i="18"/>
  <c r="C12" i="18"/>
  <c r="K12" i="18"/>
  <c r="I12" i="18"/>
  <c r="I62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9" i="19"/>
  <c r="I10" i="19"/>
  <c r="I11" i="19"/>
  <c r="I12" i="19"/>
  <c r="I13" i="19"/>
  <c r="I14" i="19"/>
  <c r="I15" i="19"/>
  <c r="I16" i="19"/>
  <c r="I17" i="19"/>
  <c r="I18" i="19"/>
  <c r="I8" i="19"/>
  <c r="E52" i="19"/>
  <c r="G52" i="19"/>
  <c r="M52" i="19"/>
  <c r="O52" i="19"/>
  <c r="Q52" i="19"/>
  <c r="Q36" i="19"/>
  <c r="I106" i="21"/>
  <c r="I99" i="21"/>
  <c r="M33" i="19"/>
  <c r="G113" i="21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8" i="19"/>
  <c r="Q108" i="21"/>
  <c r="G99" i="21"/>
  <c r="I8" i="21"/>
  <c r="I14" i="21"/>
  <c r="Q106" i="21"/>
  <c r="Q99" i="21"/>
  <c r="Q6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67" i="21"/>
  <c r="Q69" i="21"/>
  <c r="Q70" i="21"/>
  <c r="Q71" i="21"/>
  <c r="Q72" i="21"/>
  <c r="Q73" i="21"/>
  <c r="Q74" i="21"/>
  <c r="Q75" i="21"/>
  <c r="Q76" i="21"/>
  <c r="Q77" i="21"/>
  <c r="Q78" i="21"/>
  <c r="Q79" i="21"/>
  <c r="Q80" i="21"/>
  <c r="Q81" i="21"/>
  <c r="Q82" i="21"/>
  <c r="Q83" i="21"/>
  <c r="Q84" i="21"/>
  <c r="Q85" i="21"/>
  <c r="Q86" i="21"/>
  <c r="Q87" i="21"/>
  <c r="Q88" i="21"/>
  <c r="Q89" i="21"/>
  <c r="Q90" i="21"/>
  <c r="Q91" i="21"/>
  <c r="Q92" i="21"/>
  <c r="Q93" i="21"/>
  <c r="Q94" i="21"/>
  <c r="Q95" i="21"/>
  <c r="Q96" i="21"/>
  <c r="Q97" i="21"/>
  <c r="Q98" i="21"/>
  <c r="Q8" i="21"/>
  <c r="I9" i="21"/>
  <c r="I10" i="21"/>
  <c r="I11" i="21"/>
  <c r="I12" i="21"/>
  <c r="I13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E99" i="21"/>
  <c r="M99" i="21"/>
  <c r="O99" i="21"/>
  <c r="J13" i="7"/>
  <c r="H13" i="7"/>
  <c r="H21" i="7" s="1"/>
  <c r="F13" i="7"/>
  <c r="J21" i="7"/>
  <c r="F21" i="7"/>
  <c r="D20" i="7"/>
  <c r="D23" i="7" s="1"/>
  <c r="L13" i="7"/>
  <c r="L10" i="7"/>
  <c r="L11" i="7"/>
  <c r="L12" i="7"/>
  <c r="L9" i="7"/>
  <c r="J10" i="7"/>
  <c r="J11" i="7"/>
  <c r="J12" i="7"/>
  <c r="J9" i="7"/>
  <c r="D13" i="7"/>
  <c r="K11" i="6"/>
  <c r="R10" i="6"/>
  <c r="S10" i="6" s="1"/>
  <c r="T10" i="6" s="1"/>
  <c r="AB102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9" i="2"/>
  <c r="Z102" i="2"/>
  <c r="Z110" i="2" s="1"/>
  <c r="X110" i="2"/>
  <c r="X108" i="2"/>
  <c r="N110" i="2"/>
  <c r="R110" i="2"/>
  <c r="R102" i="2"/>
  <c r="N102" i="2"/>
  <c r="H110" i="2"/>
  <c r="J102" i="2"/>
  <c r="J110" i="2" s="1"/>
  <c r="H102" i="2"/>
  <c r="W114" i="9" l="1"/>
  <c r="W102" i="9"/>
  <c r="W90" i="9"/>
  <c r="W78" i="9"/>
  <c r="W66" i="9"/>
  <c r="W54" i="9"/>
  <c r="W42" i="9"/>
  <c r="W30" i="9"/>
  <c r="W18" i="9"/>
  <c r="W113" i="9"/>
  <c r="W101" i="9"/>
  <c r="W89" i="9"/>
  <c r="W77" i="9"/>
  <c r="W65" i="9"/>
  <c r="W53" i="9"/>
  <c r="W41" i="9"/>
  <c r="W29" i="9"/>
  <c r="W17" i="9"/>
  <c r="W112" i="9"/>
  <c r="W100" i="9"/>
  <c r="W88" i="9"/>
  <c r="W76" i="9"/>
  <c r="W64" i="9"/>
  <c r="W52" i="9"/>
  <c r="W40" i="9"/>
  <c r="W28" i="9"/>
  <c r="W16" i="9"/>
  <c r="H8" i="8"/>
  <c r="W111" i="9"/>
  <c r="W99" i="9"/>
  <c r="W87" i="9"/>
  <c r="W75" i="9"/>
  <c r="W63" i="9"/>
  <c r="W51" i="9"/>
  <c r="W39" i="9"/>
  <c r="W27" i="9"/>
  <c r="W15" i="9"/>
  <c r="H10" i="8"/>
  <c r="W110" i="9"/>
  <c r="W98" i="9"/>
  <c r="W86" i="9"/>
  <c r="W74" i="9"/>
  <c r="W62" i="9"/>
  <c r="W50" i="9"/>
  <c r="W38" i="9"/>
  <c r="W26" i="9"/>
  <c r="W14" i="9"/>
  <c r="H9" i="8"/>
  <c r="W109" i="9"/>
  <c r="W97" i="9"/>
  <c r="W85" i="9"/>
  <c r="W73" i="9"/>
  <c r="W61" i="9"/>
  <c r="W49" i="9"/>
  <c r="W37" i="9"/>
  <c r="W25" i="9"/>
  <c r="W13" i="9"/>
  <c r="W108" i="9"/>
  <c r="W96" i="9"/>
  <c r="W84" i="9"/>
  <c r="W72" i="9"/>
  <c r="W60" i="9"/>
  <c r="W48" i="9"/>
  <c r="W36" i="9"/>
  <c r="W24" i="9"/>
  <c r="W12" i="9"/>
  <c r="W107" i="9"/>
  <c r="W95" i="9"/>
  <c r="W83" i="9"/>
  <c r="W71" i="9"/>
  <c r="W59" i="9"/>
  <c r="W47" i="9"/>
  <c r="W35" i="9"/>
  <c r="W23" i="9"/>
  <c r="W11" i="9"/>
  <c r="W106" i="9"/>
  <c r="W94" i="9"/>
  <c r="W82" i="9"/>
  <c r="W70" i="9"/>
  <c r="W58" i="9"/>
  <c r="W46" i="9"/>
  <c r="W34" i="9"/>
  <c r="W22" i="9"/>
  <c r="W10" i="9"/>
  <c r="W105" i="9"/>
  <c r="W93" i="9"/>
  <c r="W81" i="9"/>
  <c r="W69" i="9"/>
  <c r="W57" i="9"/>
  <c r="W45" i="9"/>
  <c r="W33" i="9"/>
  <c r="W21" i="9"/>
  <c r="W104" i="9"/>
  <c r="W92" i="9"/>
  <c r="W80" i="9"/>
  <c r="W68" i="9"/>
  <c r="W56" i="9"/>
  <c r="W44" i="9"/>
  <c r="W32" i="9"/>
  <c r="W20" i="9"/>
  <c r="W9" i="9"/>
  <c r="W103" i="9"/>
  <c r="W91" i="9"/>
  <c r="W79" i="9"/>
  <c r="W67" i="9"/>
  <c r="W55" i="9"/>
  <c r="W43" i="9"/>
  <c r="W31" i="9"/>
  <c r="I52" i="19"/>
  <c r="I59" i="19" s="1"/>
  <c r="J115" i="9"/>
  <c r="H11" i="8" l="1"/>
</calcChain>
</file>

<file path=xl/sharedStrings.xml><?xml version="1.0" encoding="utf-8"?>
<sst xmlns="http://schemas.openxmlformats.org/spreadsheetml/2006/main" count="636" uniqueCount="218">
  <si>
    <t>صندوق سرمایه‌گذاری مشترک بانک اقتصاد نوین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</si>
  <si>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</si>
  <si>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</si>
  <si>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</si>
  <si>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</si>
  <si>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</si>
  <si>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</si>
  <si>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</si>
  <si>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</si>
  <si>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</si>
  <si>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</si>
  <si>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</si>
  <si>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</si>
  <si>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</si>
  <si>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</si>
  <si>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</si>
  <si>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</si>
  <si>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</si>
  <si>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</si>
  <si>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اقتصادی و خودکفایی آزادگان</t>
  </si>
  <si>
    <t>ایران‌ خودرو</t>
  </si>
  <si>
    <t>ایران‌یاساتایرورابر</t>
  </si>
  <si>
    <t>بانک  پاسارگاد</t>
  </si>
  <si>
    <t>بانک سامان</t>
  </si>
  <si>
    <t>بانک سینا</t>
  </si>
  <si>
    <t>بانک صادرات ایران</t>
  </si>
  <si>
    <t>بانک ملت</t>
  </si>
  <si>
    <t>بانک‌اقتصادنوین‌</t>
  </si>
  <si>
    <t>بیمه اتکایی ایران معین</t>
  </si>
  <si>
    <t>بیمه دانا</t>
  </si>
  <si>
    <t>پارس‌ مینو</t>
  </si>
  <si>
    <t>پالایش نفت اصفهان</t>
  </si>
  <si>
    <t>پالایش نفت بندرعباس</t>
  </si>
  <si>
    <t>پالایش نفت شیراز</t>
  </si>
  <si>
    <t>پاکدیس</t>
  </si>
  <si>
    <t>پتروشیمی پارس</t>
  </si>
  <si>
    <t>پتروشیمی خراسان</t>
  </si>
  <si>
    <t>پتروشیمی‌شیراز</t>
  </si>
  <si>
    <t>پخش البرز</t>
  </si>
  <si>
    <t>پخش هجرت</t>
  </si>
  <si>
    <t>پدیده شیمی قرن</t>
  </si>
  <si>
    <t>پویا</t>
  </si>
  <si>
    <t>پویا زرکان آق دره</t>
  </si>
  <si>
    <t>تامین سرمایه نوین</t>
  </si>
  <si>
    <t>تایدواترخاورمیانه</t>
  </si>
  <si>
    <t>توزیع دارو پخش</t>
  </si>
  <si>
    <t>تولید انرژی برق شمس پاسارگاد</t>
  </si>
  <si>
    <t>تولیدمواداولیه‌داروپخش‌</t>
  </si>
  <si>
    <t>تولیدی برنا باطری</t>
  </si>
  <si>
    <t>تولیدی کوچین</t>
  </si>
  <si>
    <t>چینی ایران</t>
  </si>
  <si>
    <t>ح . سیمان‌هرمزگان‌</t>
  </si>
  <si>
    <t>ح.فرآورده های دامی ولبنی دالاهو</t>
  </si>
  <si>
    <t>داروسازی‌ سینا</t>
  </si>
  <si>
    <t>دارویی و نهاده های زاگرس دارو</t>
  </si>
  <si>
    <t>دامداری تلیسه نمونه</t>
  </si>
  <si>
    <t>رهیاب پیام گستران</t>
  </si>
  <si>
    <t>زرین ذرت شاهرود</t>
  </si>
  <si>
    <t>س. و توسعه صنایع لاستیک</t>
  </si>
  <si>
    <t>سرمایه گذاری دارویی تامین</t>
  </si>
  <si>
    <t>سرمایه‌گذاری‌صندوق‌بازنشستگی‌</t>
  </si>
  <si>
    <t>سرمایه‌گذاری‌نیرو</t>
  </si>
  <si>
    <t>سیمان ساوه</t>
  </si>
  <si>
    <t>سیمان فارس نو</t>
  </si>
  <si>
    <t>سیمان فارس و خوزستان</t>
  </si>
  <si>
    <t>سیمان ممتازان کرمان</t>
  </si>
  <si>
    <t>سیمان‌ تهران‌</t>
  </si>
  <si>
    <t>سیمان‌ شرق‌</t>
  </si>
  <si>
    <t>سیمان‌ صوفیان‌</t>
  </si>
  <si>
    <t>سیمان‌ قائن‌</t>
  </si>
  <si>
    <t>سیمان‌سپاهان‌</t>
  </si>
  <si>
    <t>سیمان‌شاهرود</t>
  </si>
  <si>
    <t>سیمان‌مازندران‌</t>
  </si>
  <si>
    <t>سیمان‌هرمزگان‌</t>
  </si>
  <si>
    <t>شرکت آهن و فولاد ارفع</t>
  </si>
  <si>
    <t>شرکت صنایع غذایی مینو شرق</t>
  </si>
  <si>
    <t>صبا فولاد خلیج فارس</t>
  </si>
  <si>
    <t>صنایع پتروشیمی کرمانشاه</t>
  </si>
  <si>
    <t>صنایع غذایی رضوی</t>
  </si>
  <si>
    <t>فرآورده های دامی ولبنی دالاهو</t>
  </si>
  <si>
    <t>فولاد مبارکه اصفهان</t>
  </si>
  <si>
    <t>فولاد کاوه جنوب کیش</t>
  </si>
  <si>
    <t>قاسم ایران</t>
  </si>
  <si>
    <t>قند لرستان‌</t>
  </si>
  <si>
    <t>گروه صنعتی درپاد تبریز</t>
  </si>
  <si>
    <t>گروه مالی مهرگان تامین پارس</t>
  </si>
  <si>
    <t>گروه مالی نماد غدیر(سهامی عام)</t>
  </si>
  <si>
    <t>گروه مپنا (سهامی عام)</t>
  </si>
  <si>
    <t>گسترش نفت و گاز پارسیان</t>
  </si>
  <si>
    <t>لابراتوارداروسازی‌  دکترعبیدی‌</t>
  </si>
  <si>
    <t>مجتمع کاشی و سنگ پرسپولیس یزد</t>
  </si>
  <si>
    <t>مخابرات ایران</t>
  </si>
  <si>
    <t>ملی‌ صنایع‌ مس‌ ایران‌</t>
  </si>
  <si>
    <t>مولد نیروگاهی تجارت فارس</t>
  </si>
  <si>
    <t>نفت سپاهان</t>
  </si>
  <si>
    <t>نفت‌ بهران‌</t>
  </si>
  <si>
    <t>نفت‌ پارس‌</t>
  </si>
  <si>
    <t>نیان باتری خاوران</t>
  </si>
  <si>
    <t>نیروکلر</t>
  </si>
  <si>
    <t>هامون نایزه</t>
  </si>
  <si>
    <t>کارخانجات‌داروپخش‌</t>
  </si>
  <si>
    <t>کاشی‌ وسرامیک‌ حافظ‌</t>
  </si>
  <si>
    <t>کشت و دام قیام اصفهان</t>
  </si>
  <si>
    <t>کشت و صنعت شیفته آرای شرق</t>
  </si>
  <si>
    <t>کشت وصنعت و دامپروری پگاه فارس</t>
  </si>
  <si>
    <t>کلر پارس</t>
  </si>
  <si>
    <t>کولان سل</t>
  </si>
  <si>
    <t>کویر تایر</t>
  </si>
  <si>
    <t>صنعتی‌ بهشهر</t>
  </si>
  <si>
    <t>داروسازی‌ جابرابن‌حیان‌</t>
  </si>
  <si>
    <t>کشت و صنعت شهداب ناب خراسان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</si>
  <si>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</si>
  <si>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</si>
  <si>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</si>
  <si>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</si>
  <si>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</si>
  <si>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</si>
  <si>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</si>
  <si>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</si>
  <si>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</si>
  <si>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</si>
  <si>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</si>
  <si>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</si>
  <si>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</si>
  <si>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</si>
  <si>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</si>
  <si>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</si>
  <si>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</si>
  <si>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</si>
  <si>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</si>
  <si>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</si>
  <si>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</si>
  <si>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</si>
  <si>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</si>
  <si>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</si>
  <si>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</si>
  <si>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</si>
  <si>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</si>
  <si>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</si>
  <si>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</si>
  <si>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</si>
  <si>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توسعه نیشکر و  صنایع جانبی</t>
  </si>
  <si>
    <t>کیمیا کالای رازی</t>
  </si>
  <si>
    <t>سرمایه‌ گذاری‌ آتیه‌ دماوند</t>
  </si>
  <si>
    <t>توسعه معادن وص.معدنی خاورمیانه</t>
  </si>
  <si>
    <t>مدیریت نیروگاهی ایرانیان مپنا</t>
  </si>
  <si>
    <t>نفت ایرانول</t>
  </si>
  <si>
    <t>دارویی‌ لقمان‌</t>
  </si>
  <si>
    <t>پتروشیمی اروند</t>
  </si>
  <si>
    <t>پالایش نفت تهران</t>
  </si>
  <si>
    <t>پتروشیمی پردیس</t>
  </si>
  <si>
    <t>اخشان خراسان</t>
  </si>
  <si>
    <t>سرمایه‌گذاری‌غدیر(هلدینگ‌</t>
  </si>
  <si>
    <t>ایمن خودرو شرق</t>
  </si>
  <si>
    <t>-2-2</t>
  </si>
  <si>
    <t>-3-2</t>
  </si>
  <si>
    <t>درآمد حاصل از سرمایه­گذاری در سپرده بانکی و گواهی سپرده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</si>
  <si>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</si>
  <si>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</si>
  <si>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</si>
  <si>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</si>
  <si>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</si>
  <si>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</si>
  <si>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</si>
  <si>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</si>
  <si>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</si>
  <si>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</si>
  <si>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1405/04/29</t>
  </si>
  <si>
    <t>1405/04/23</t>
  </si>
  <si>
    <t>1405/04/30</t>
  </si>
  <si>
    <t>1405/03/13</t>
  </si>
  <si>
    <t>1405/03/27</t>
  </si>
  <si>
    <t>1405/04/16</t>
  </si>
  <si>
    <t>1404/11/20</t>
  </si>
  <si>
    <t>1404/11/25</t>
  </si>
  <si>
    <t>1404/12/17</t>
  </si>
  <si>
    <t>1404/11/21</t>
  </si>
  <si>
    <t>1405/03/03</t>
  </si>
  <si>
    <t>1405/03/23</t>
  </si>
  <si>
    <t>1405/03/30</t>
  </si>
  <si>
    <t>1405/03/19</t>
  </si>
  <si>
    <t>1405/03/18</t>
  </si>
  <si>
    <t>1404/10/23</t>
  </si>
  <si>
    <t>1405/04/17</t>
  </si>
  <si>
    <t>1405/04/09</t>
  </si>
  <si>
    <t>1405/01/31</t>
  </si>
  <si>
    <t>1405/04/10</t>
  </si>
  <si>
    <t>1405/04/25</t>
  </si>
  <si>
    <t>1405/04/24</t>
  </si>
  <si>
    <t>1405/03/05</t>
  </si>
  <si>
    <t>1405/04/06</t>
  </si>
  <si>
    <t>1405/04/07</t>
  </si>
  <si>
    <t>1404/11/28</t>
  </si>
  <si>
    <t>1405/03/16</t>
  </si>
  <si>
    <t>1405/01/27</t>
  </si>
  <si>
    <t>1405/04/20</t>
  </si>
  <si>
    <t>1405/04/27</t>
  </si>
  <si>
    <t>1405/04/22</t>
  </si>
  <si>
    <t>1405/01/30</t>
  </si>
  <si>
    <t>1405/02/02</t>
  </si>
  <si>
    <t>1405/04/21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</si>
  <si>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</si>
  <si>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</si>
  <si>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</si>
  <si>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</si>
  <si>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</si>
  <si>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</si>
  <si>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</si>
  <si>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</si>
  <si>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</si>
  <si>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 به تاریخ 1405/04/31</t>
  </si>
  <si>
    <t>بانک اقتصاد نوین</t>
  </si>
  <si>
    <t>بانک خاورمیانه</t>
  </si>
  <si>
    <t>بانک تجارت</t>
  </si>
  <si>
    <t>بانک صادرات</t>
  </si>
  <si>
    <t xml:space="preserve">بانک خاورمیانه </t>
  </si>
  <si>
    <t>تنزیل سود سهام</t>
  </si>
  <si>
    <t>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</si>
</sst>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_);[Red]\(#,##0\)%"/>
    <numFmt numFmtId="166" formatCode="#,##0.00_);[Red]\(#,##0.00\)%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top"/>
    </xf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7" fillId="0" borderId="0" xfId="0" applyFont="1" applyAlignment="1">
      <alignment horizontal="left"/>
    </xf>
    <xf numFmtId="3" fontId="4" fillId="0" borderId="0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right" vertical="top"/>
    </xf>
    <xf numFmtId="0" fontId="7" fillId="0" borderId="0" xfId="0" applyFont="1" applyAlignment="1">
      <alignment horizontal="center"/>
    </xf>
    <xf numFmtId="3" fontId="4" fillId="0" borderId="5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164" fontId="0" fillId="0" borderId="0" xfId="1" applyNumberFormat="1" applyFont="1" applyAlignment="1">
      <alignment horizontal="left"/>
    </xf>
    <xf numFmtId="3" fontId="4" fillId="0" borderId="0" xfId="0" applyNumberFormat="1" applyFont="1" applyFill="1" applyBorder="1" applyAlignment="1">
      <alignment vertical="top"/>
    </xf>
    <xf numFmtId="9" fontId="5" fillId="0" borderId="0" xfId="2" applyFont="1" applyFill="1" applyBorder="1" applyAlignment="1">
      <alignment horizontal="center" vertical="top"/>
    </xf>
    <xf numFmtId="10" fontId="5" fillId="0" borderId="0" xfId="2" applyNumberFormat="1" applyFont="1" applyFill="1" applyBorder="1" applyAlignment="1">
      <alignment horizontal="center" vertical="top"/>
    </xf>
    <xf numFmtId="9" fontId="4" fillId="0" borderId="10" xfId="2" applyFont="1" applyFill="1" applyBorder="1" applyAlignment="1">
      <alignment horizontal="center" vertical="top"/>
    </xf>
    <xf numFmtId="10" fontId="4" fillId="0" borderId="10" xfId="2" applyNumberFormat="1" applyFont="1" applyFill="1" applyBorder="1" applyAlignment="1">
      <alignment horizontal="center" vertical="top"/>
    </xf>
    <xf numFmtId="3" fontId="8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right" vertical="top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165" fontId="5" fillId="0" borderId="2" xfId="2" applyNumberFormat="1" applyFont="1" applyFill="1" applyBorder="1" applyAlignment="1">
      <alignment horizontal="center" vertical="top"/>
    </xf>
    <xf numFmtId="10" fontId="5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top"/>
    </xf>
    <xf numFmtId="3" fontId="4" fillId="0" borderId="10" xfId="0" applyNumberFormat="1" applyFont="1" applyFill="1" applyBorder="1" applyAlignment="1">
      <alignment horizontal="right" vertical="top"/>
    </xf>
    <xf numFmtId="10" fontId="4" fillId="0" borderId="5" xfId="2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38" fontId="5" fillId="0" borderId="2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38" fontId="7" fillId="0" borderId="0" xfId="0" applyNumberFormat="1" applyFont="1" applyAlignment="1">
      <alignment horizontal="left"/>
    </xf>
    <xf numFmtId="38" fontId="5" fillId="0" borderId="0" xfId="0" applyNumberFormat="1" applyFont="1" applyFill="1" applyBorder="1" applyAlignment="1">
      <alignment horizontal="right" vertical="top"/>
    </xf>
    <xf numFmtId="0" fontId="4" fillId="0" borderId="7" xfId="0" applyFont="1" applyFill="1" applyBorder="1" applyAlignment="1">
      <alignment horizontal="center" vertical="center" wrapText="1"/>
    </xf>
    <xf numFmtId="38" fontId="4" fillId="0" borderId="10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center" vertical="top"/>
    </xf>
    <xf numFmtId="0" fontId="0" fillId="0" borderId="0" xfId="0" applyFill="1" applyAlignment="1">
      <alignment horizontal="left"/>
    </xf>
    <xf numFmtId="38" fontId="0" fillId="0" borderId="0" xfId="0" applyNumberFormat="1" applyFill="1" applyAlignment="1">
      <alignment horizontal="left"/>
    </xf>
    <xf numFmtId="164" fontId="7" fillId="0" borderId="0" xfId="1" applyNumberFormat="1" applyFont="1" applyAlignment="1">
      <alignment horizontal="left"/>
    </xf>
    <xf numFmtId="38" fontId="5" fillId="0" borderId="0" xfId="0" applyNumberFormat="1" applyFont="1" applyFill="1" applyAlignment="1">
      <alignment horizontal="center" vertical="top"/>
    </xf>
    <xf numFmtId="38" fontId="4" fillId="0" borderId="5" xfId="0" applyNumberFormat="1" applyFont="1" applyFill="1" applyBorder="1" applyAlignment="1">
      <alignment horizontal="center" vertical="top"/>
    </xf>
    <xf numFmtId="38" fontId="0" fillId="0" borderId="0" xfId="0" applyNumberFormat="1" applyAlignment="1">
      <alignment horizontal="center"/>
    </xf>
    <xf numFmtId="0" fontId="4" fillId="0" borderId="2" xfId="0" applyFont="1" applyFill="1" applyBorder="1" applyAlignment="1">
      <alignment vertical="center"/>
    </xf>
    <xf numFmtId="38" fontId="5" fillId="0" borderId="4" xfId="0" applyNumberFormat="1" applyFont="1" applyFill="1" applyBorder="1" applyAlignment="1">
      <alignment horizontal="center" vertical="top"/>
    </xf>
    <xf numFmtId="38" fontId="5" fillId="0" borderId="2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right" vertical="center"/>
    </xf>
    <xf numFmtId="166" fontId="5" fillId="0" borderId="0" xfId="2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1" applyNumberFormat="1" applyFont="1" applyAlignment="1">
      <alignment horizontal="left"/>
    </xf>
    <xf numFmtId="3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37" fontId="5" fillId="0" borderId="0" xfId="0" applyNumberFormat="1" applyFont="1" applyFill="1" applyAlignment="1">
      <alignment horizontal="center" vertical="top"/>
    </xf>
    <xf numFmtId="3" fontId="5" fillId="0" borderId="0" xfId="0" applyNumberFormat="1" applyFont="1" applyFill="1" applyAlignment="1">
      <alignment horizontal="center" vertical="center"/>
    </xf>
    <xf numFmtId="38" fontId="8" fillId="0" borderId="0" xfId="0" applyNumberFormat="1" applyFont="1" applyAlignment="1">
      <alignment horizontal="left"/>
    </xf>
    <xf numFmtId="0" fontId="0" fillId="0" borderId="0" xfId="0" applyFill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top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top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0" xfId="0" applyNumberFormat="1" applyFont="1" applyFill="1" applyBorder="1" applyAlignment="1">
      <alignment horizontal="right" vertical="top"/>
    </xf>
    <xf numFmtId="38" fontId="4" fillId="0" borderId="1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center" vertical="top"/>
    </xf>
    <xf numFmtId="38" fontId="4" fillId="0" borderId="10" xfId="0" applyNumberFormat="1" applyFont="1" applyFill="1" applyBorder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4</xdr:row>
      <xdr:rowOff>609600</xdr:rowOff>
    </xdr:from>
    <xdr:to>
      <xdr:col>1</xdr:col>
      <xdr:colOff>2323098</xdr:colOff>
      <xdr:row>5</xdr:row>
      <xdr:rowOff>754528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3B91A2-0AA1-4B4A-B239-C065DD7CC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106502" y="1609725"/>
          <a:ext cx="1627773" cy="1707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"/>
  <sheetViews>
    <sheetView rightToLeft="1" tabSelected="1" zoomScale="115" zoomScaleNormal="115" workbookViewId="0">
      <selection activeCell="J5" sqref="J5"/>
    </sheetView>
  </sheetViews>
  <sheetFormatPr defaultRowHeight="12.75" x14ac:dyDescent="0.2"/>
  <cols>
    <col min="1" max="1" width="18.42578125" customWidth="1"/>
    <col min="2" max="2" width="45.42578125" customWidth="1"/>
    <col min="3" max="3" width="23.140625" customWidth="1"/>
  </cols>
  <sheetData>
    <row r="1" spans="1:3" ht="29.1" customHeight="1" x14ac:dyDescent="0.2">
      <c r="A1" s="88"/>
      <c r="B1" s="88"/>
      <c r="C1" s="88"/>
    </row>
    <row r="2" spans="1:3" ht="21.75" customHeight="1" x14ac:dyDescent="0.2">
      <c r="A2" s="88"/>
      <c r="B2" s="88"/>
      <c r="C2" s="88"/>
    </row>
    <row r="3" spans="1:3" ht="21.75" customHeight="1" x14ac:dyDescent="0.2">
      <c r="A3" s="88"/>
      <c r="B3" s="88"/>
      <c r="C3" s="88"/>
    </row>
    <row r="4" spans="1:3" ht="7.35" customHeight="1" x14ac:dyDescent="0.2"/>
    <row r="5" spans="1:3" ht="123.6" customHeight="1" x14ac:dyDescent="0.2">
      <c r="B5" s="89"/>
    </row>
    <row r="6" spans="1:3" ht="123.6" customHeight="1" x14ac:dyDescent="0.2">
      <c r="B6" s="89"/>
    </row>
    <row r="10" spans="1:3" ht="25.5" x14ac:dyDescent="0.2">
      <c r="A10" s="88" t="s">
        <v>0</v>
      </c>
      <c r="B10" s="88"/>
      <c r="C10" s="88"/>
    </row>
    <row r="11" spans="1:3" ht="25.5" x14ac:dyDescent="0.2">
      <c r="A11" s="88" t="s">
        <v>1</v>
      </c>
      <c r="B11" s="88"/>
      <c r="C11" s="88"/>
    </row>
    <row r="12" spans="1:3" ht="25.5" x14ac:dyDescent="0.2">
      <c r="A12" s="88" t="s">
        <v>210</v>
      </c>
      <c r="B12" s="88"/>
      <c r="C12" s="88"/>
    </row>
  </sheetData>
  <mergeCells count="7">
    <mergeCell ref="A11:C11"/>
    <mergeCell ref="A12:C12"/>
    <mergeCell ref="A1:C1"/>
    <mergeCell ref="A2:C2"/>
    <mergeCell ref="A3:C3"/>
    <mergeCell ref="B5:B6"/>
    <mergeCell ref="A10:C10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21"/>
  <sheetViews>
    <sheetView rightToLeft="1" workbookViewId="0">
      <selection activeCell="I14" sqref="I14"/>
    </sheetView>
  </sheetViews>
  <sheetFormatPr defaultRowHeight="12.75" x14ac:dyDescent="0.2"/>
  <cols>
    <col min="1" max="1" width="25" customWidth="1"/>
    <col min="2" max="2" width="1.28515625" customWidth="1"/>
    <col min="3" max="3" width="14.140625" bestFit="1" customWidth="1"/>
    <col min="4" max="4" width="1.28515625" customWidth="1"/>
    <col min="5" max="5" width="13.85546875" customWidth="1"/>
    <col min="6" max="6" width="1.28515625" customWidth="1"/>
    <col min="7" max="7" width="15.28515625" bestFit="1" customWidth="1"/>
    <col min="8" max="8" width="1.28515625" customWidth="1"/>
    <col min="9" max="9" width="15" bestFit="1" customWidth="1"/>
    <col min="10" max="10" width="1.28515625" customWidth="1"/>
    <col min="11" max="11" width="14.28515625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4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4" ht="21.75" customHeight="1" x14ac:dyDescent="0.2">
      <c r="A2" s="88" t="s">
        <v>123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4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4" ht="14.45" customHeight="1" x14ac:dyDescent="0.2"/>
    <row r="5" spans="1:14" ht="14.45" customHeight="1" x14ac:dyDescent="0.2">
      <c r="A5" s="90" t="s">
        <v>203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4" ht="14.45" customHeight="1" x14ac:dyDescent="0.2">
      <c r="A6" s="92"/>
      <c r="C6" s="91" t="s">
        <v>136</v>
      </c>
      <c r="D6" s="91"/>
      <c r="E6" s="91"/>
      <c r="F6" s="91"/>
      <c r="G6" s="92"/>
      <c r="I6" s="91" t="s">
        <v>137</v>
      </c>
      <c r="J6" s="91"/>
      <c r="K6" s="91"/>
      <c r="L6" s="91"/>
      <c r="M6" s="92"/>
    </row>
    <row r="7" spans="1:14" ht="29.1" customHeight="1" x14ac:dyDescent="0.2">
      <c r="A7" s="92"/>
      <c r="C7" s="11" t="s">
        <v>201</v>
      </c>
      <c r="D7" s="4"/>
      <c r="E7" s="11" t="s">
        <v>165</v>
      </c>
      <c r="F7" s="4"/>
      <c r="G7" s="57" t="s">
        <v>202</v>
      </c>
      <c r="I7" s="11" t="s">
        <v>201</v>
      </c>
      <c r="J7" s="4"/>
      <c r="K7" s="11" t="s">
        <v>165</v>
      </c>
      <c r="L7" s="4"/>
      <c r="M7" s="57" t="s">
        <v>202</v>
      </c>
    </row>
    <row r="8" spans="1:14" ht="21.75" customHeight="1" x14ac:dyDescent="0.2">
      <c r="A8" s="35" t="s">
        <v>211</v>
      </c>
      <c r="C8" s="7">
        <v>18610</v>
      </c>
      <c r="E8" s="16">
        <v>0</v>
      </c>
      <c r="G8" s="43">
        <f>C8+E8</f>
        <v>18610</v>
      </c>
      <c r="I8" s="7">
        <v>37709968</v>
      </c>
      <c r="K8" s="16">
        <v>0</v>
      </c>
      <c r="M8" s="43">
        <f>I8+K8</f>
        <v>37709968</v>
      </c>
    </row>
    <row r="9" spans="1:14" ht="21.75" customHeight="1" x14ac:dyDescent="0.2">
      <c r="A9" s="35" t="s">
        <v>215</v>
      </c>
      <c r="C9" s="9">
        <v>2910898</v>
      </c>
      <c r="E9" s="17">
        <v>0</v>
      </c>
      <c r="G9" s="43">
        <f t="shared" ref="G9:G10" si="0">C9+E9</f>
        <v>2910898</v>
      </c>
      <c r="I9" s="9">
        <v>12961224</v>
      </c>
      <c r="K9" s="17">
        <v>0</v>
      </c>
      <c r="M9" s="43">
        <f t="shared" ref="M9:M11" si="1">I9+K9</f>
        <v>12961224</v>
      </c>
    </row>
    <row r="10" spans="1:14" ht="21.75" customHeight="1" x14ac:dyDescent="0.2">
      <c r="A10" s="35" t="s">
        <v>213</v>
      </c>
      <c r="C10" s="17">
        <v>0</v>
      </c>
      <c r="E10" s="17">
        <v>0</v>
      </c>
      <c r="G10" s="19">
        <f t="shared" si="0"/>
        <v>0</v>
      </c>
      <c r="I10" s="9">
        <v>430000</v>
      </c>
      <c r="K10" s="17">
        <v>0</v>
      </c>
      <c r="M10" s="43">
        <f t="shared" si="1"/>
        <v>430000</v>
      </c>
    </row>
    <row r="11" spans="1:14" ht="21.75" customHeight="1" x14ac:dyDescent="0.2">
      <c r="A11" s="35" t="s">
        <v>214</v>
      </c>
      <c r="C11" s="9">
        <v>2316286873</v>
      </c>
      <c r="E11" s="65">
        <v>0</v>
      </c>
      <c r="G11" s="43">
        <f>C11+E11</f>
        <v>2316286873</v>
      </c>
      <c r="I11" s="9">
        <v>30449143522</v>
      </c>
      <c r="K11" s="51">
        <v>-149523703</v>
      </c>
      <c r="M11" s="43">
        <f t="shared" si="1"/>
        <v>30299619819</v>
      </c>
      <c r="N11">
        <v>0</v>
      </c>
    </row>
    <row r="12" spans="1:14" s="21" customFormat="1" ht="21.75" customHeight="1" thickBot="1" x14ac:dyDescent="0.25">
      <c r="A12" s="34"/>
      <c r="C12" s="23">
        <f>SUM(C8:C11)</f>
        <v>2319216381</v>
      </c>
      <c r="E12" s="66">
        <f>SUM(E8:E11)</f>
        <v>0</v>
      </c>
      <c r="G12" s="44">
        <f>SUM(G8:G11)</f>
        <v>2319216381</v>
      </c>
      <c r="I12" s="23">
        <f>SUM(I8:I11)</f>
        <v>30500244714</v>
      </c>
      <c r="K12" s="54">
        <f>SUM(K8:K11)</f>
        <v>-149523703</v>
      </c>
      <c r="M12" s="44">
        <f>SUM(M8:M11)</f>
        <v>30350721011</v>
      </c>
    </row>
    <row r="13" spans="1:14" ht="13.5" thickTop="1" x14ac:dyDescent="0.2">
      <c r="A13" s="20"/>
    </row>
    <row r="14" spans="1:14" x14ac:dyDescent="0.2">
      <c r="A14" s="20"/>
    </row>
    <row r="15" spans="1:14" x14ac:dyDescent="0.2">
      <c r="A15" s="20"/>
    </row>
    <row r="16" spans="1:14" x14ac:dyDescent="0.2">
      <c r="A16" s="20"/>
      <c r="C16" s="33">
        <v>2319216381</v>
      </c>
      <c r="D16" s="76"/>
      <c r="E16" s="76"/>
      <c r="F16" s="76"/>
      <c r="G16" s="76"/>
      <c r="H16" s="76"/>
      <c r="I16" s="33">
        <v>30500244714</v>
      </c>
    </row>
    <row r="17" spans="1:9" x14ac:dyDescent="0.2">
      <c r="A17" s="20"/>
      <c r="C17" s="76"/>
      <c r="D17" s="76"/>
      <c r="E17" s="76"/>
      <c r="F17" s="76"/>
      <c r="G17" s="76"/>
      <c r="H17" s="76"/>
      <c r="I17" s="76"/>
    </row>
    <row r="18" spans="1:9" x14ac:dyDescent="0.2">
      <c r="C18" s="76"/>
      <c r="D18" s="76"/>
      <c r="E18" s="76"/>
      <c r="F18" s="76"/>
      <c r="G18" s="76"/>
      <c r="H18" s="76"/>
      <c r="I18" s="76"/>
    </row>
    <row r="19" spans="1:9" x14ac:dyDescent="0.2">
      <c r="C19" s="33">
        <f>C12-C16</f>
        <v>0</v>
      </c>
      <c r="D19" s="76"/>
      <c r="E19" s="76"/>
      <c r="F19" s="76"/>
      <c r="G19" s="76"/>
      <c r="H19" s="76"/>
      <c r="I19" s="33">
        <f>I16-I12</f>
        <v>0</v>
      </c>
    </row>
    <row r="20" spans="1:9" x14ac:dyDescent="0.2">
      <c r="C20" s="76"/>
      <c r="D20" s="76"/>
      <c r="E20" s="76"/>
      <c r="F20" s="76"/>
      <c r="G20" s="76"/>
      <c r="H20" s="76"/>
      <c r="I20" s="76"/>
    </row>
    <row r="21" spans="1:9" x14ac:dyDescent="0.2">
      <c r="C21" s="76"/>
      <c r="D21" s="76"/>
      <c r="E21" s="76"/>
      <c r="F21" s="76"/>
      <c r="G21" s="76"/>
      <c r="H21" s="76"/>
      <c r="I21" s="7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66"/>
  <sheetViews>
    <sheetView rightToLeft="1" workbookViewId="0">
      <selection activeCell="Q53" sqref="Q53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9.85546875" style="15" bestFit="1" customWidth="1"/>
    <col min="4" max="4" width="1.28515625" customWidth="1"/>
    <col min="5" max="5" width="15.85546875" bestFit="1" customWidth="1"/>
    <col min="6" max="6" width="1" customWidth="1"/>
    <col min="7" max="7" width="15.7109375" customWidth="1"/>
    <col min="8" max="8" width="0.85546875" customWidth="1"/>
    <col min="9" max="9" width="22.5703125" customWidth="1"/>
    <col min="10" max="10" width="1.28515625" customWidth="1"/>
    <col min="11" max="11" width="11.7109375" style="15" bestFit="1" customWidth="1"/>
    <col min="12" max="12" width="1.28515625" customWidth="1"/>
    <col min="13" max="13" width="18" bestFit="1" customWidth="1"/>
    <col min="14" max="14" width="0.85546875" customWidth="1"/>
    <col min="15" max="15" width="17.7109375" bestFit="1" customWidth="1"/>
    <col min="16" max="16" width="0.7109375" customWidth="1"/>
    <col min="17" max="17" width="20.140625" customWidth="1"/>
    <col min="18" max="18" width="1.28515625" customWidth="1"/>
    <col min="19" max="19" width="0.28515625" customWidth="1"/>
    <col min="20" max="20" width="15.5703125" style="27" bestFit="1" customWidth="1"/>
    <col min="21" max="21" width="14.42578125" bestFit="1" customWidth="1"/>
    <col min="22" max="22" width="12.28515625" bestFit="1" customWidth="1"/>
    <col min="23" max="23" width="10" bestFit="1" customWidth="1"/>
  </cols>
  <sheetData>
    <row r="1" spans="1:21" ht="25.5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21" ht="25.5" x14ac:dyDescent="0.2">
      <c r="A2" s="88" t="s">
        <v>123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21" ht="25.5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5" spans="1:21" ht="24" x14ac:dyDescent="0.2">
      <c r="A5" s="90" t="s">
        <v>204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21" ht="21" x14ac:dyDescent="0.2">
      <c r="A6" s="92"/>
      <c r="C6" s="91" t="s">
        <v>136</v>
      </c>
      <c r="D6" s="91"/>
      <c r="E6" s="91"/>
      <c r="F6" s="91"/>
      <c r="G6" s="91"/>
      <c r="H6" s="91"/>
      <c r="I6" s="92"/>
      <c r="K6" s="91" t="s">
        <v>137</v>
      </c>
      <c r="L6" s="91"/>
      <c r="M6" s="91"/>
      <c r="N6" s="91"/>
      <c r="O6" s="91"/>
      <c r="P6" s="91"/>
      <c r="Q6" s="92"/>
      <c r="R6" s="92"/>
    </row>
    <row r="7" spans="1:21" ht="39" customHeight="1" x14ac:dyDescent="0.2">
      <c r="A7" s="92"/>
      <c r="C7" s="11" t="s">
        <v>12</v>
      </c>
      <c r="D7" s="4"/>
      <c r="E7" s="11" t="s">
        <v>205</v>
      </c>
      <c r="F7" s="4"/>
      <c r="G7" s="11" t="s">
        <v>206</v>
      </c>
      <c r="H7" s="4"/>
      <c r="I7" s="57" t="s">
        <v>207</v>
      </c>
      <c r="K7" s="11" t="s">
        <v>12</v>
      </c>
      <c r="L7" s="4"/>
      <c r="M7" s="11" t="s">
        <v>205</v>
      </c>
      <c r="N7" s="4"/>
      <c r="O7" s="11" t="s">
        <v>206</v>
      </c>
      <c r="P7" s="4"/>
      <c r="Q7" s="108" t="s">
        <v>207</v>
      </c>
      <c r="R7" s="108"/>
    </row>
    <row r="8" spans="1:21" ht="18.75" x14ac:dyDescent="0.2">
      <c r="A8" s="35" t="s">
        <v>59</v>
      </c>
      <c r="C8" s="16">
        <v>30394</v>
      </c>
      <c r="E8" s="49">
        <v>2277337231</v>
      </c>
      <c r="F8" s="50"/>
      <c r="G8" s="49">
        <v>1157806096</v>
      </c>
      <c r="H8" s="50"/>
      <c r="I8" s="56">
        <f>E8-G8</f>
        <v>1119531135</v>
      </c>
      <c r="K8" s="16">
        <v>30394</v>
      </c>
      <c r="M8" s="49">
        <v>2277337231</v>
      </c>
      <c r="N8" s="50"/>
      <c r="O8" s="49">
        <v>1157806096</v>
      </c>
      <c r="P8" s="50"/>
      <c r="Q8" s="106">
        <f>M8-O8</f>
        <v>1119531135</v>
      </c>
      <c r="R8" s="106"/>
    </row>
    <row r="9" spans="1:21" ht="18.75" x14ac:dyDescent="0.2">
      <c r="A9" s="8" t="s">
        <v>21</v>
      </c>
      <c r="C9" s="17">
        <v>300000</v>
      </c>
      <c r="E9" s="51">
        <v>1738457058</v>
      </c>
      <c r="F9" s="50"/>
      <c r="G9" s="51">
        <v>2303150740</v>
      </c>
      <c r="H9" s="50"/>
      <c r="I9" s="56">
        <f t="shared" ref="I9:I51" si="0">E9-G9</f>
        <v>-564693682</v>
      </c>
      <c r="K9" s="17">
        <v>469195</v>
      </c>
      <c r="M9" s="51">
        <v>4731884497</v>
      </c>
      <c r="N9" s="50"/>
      <c r="O9" s="51">
        <v>5242854243</v>
      </c>
      <c r="P9" s="50"/>
      <c r="Q9" s="106">
        <f t="shared" ref="Q9:Q51" si="1">M9-O9</f>
        <v>-510969746</v>
      </c>
      <c r="R9" s="106"/>
    </row>
    <row r="10" spans="1:21" ht="18.75" x14ac:dyDescent="0.2">
      <c r="A10" s="8" t="s">
        <v>30</v>
      </c>
      <c r="C10" s="17">
        <v>670438</v>
      </c>
      <c r="E10" s="51">
        <v>1126277592</v>
      </c>
      <c r="F10" s="50"/>
      <c r="G10" s="51">
        <v>553849510</v>
      </c>
      <c r="H10" s="50"/>
      <c r="I10" s="56">
        <f t="shared" si="0"/>
        <v>572428082</v>
      </c>
      <c r="K10" s="17">
        <v>670438</v>
      </c>
      <c r="M10" s="51">
        <v>1126277592</v>
      </c>
      <c r="N10" s="50"/>
      <c r="O10" s="51">
        <v>553849510</v>
      </c>
      <c r="P10" s="50"/>
      <c r="Q10" s="106">
        <f t="shared" si="1"/>
        <v>572428082</v>
      </c>
      <c r="R10" s="106"/>
    </row>
    <row r="11" spans="1:21" ht="18.75" x14ac:dyDescent="0.2">
      <c r="A11" s="8" t="s">
        <v>53</v>
      </c>
      <c r="C11" s="17">
        <v>150000</v>
      </c>
      <c r="E11" s="51">
        <v>9628491999</v>
      </c>
      <c r="F11" s="50"/>
      <c r="G11" s="51">
        <v>7211322223</v>
      </c>
      <c r="H11" s="50"/>
      <c r="I11" s="56">
        <f t="shared" si="0"/>
        <v>2417169776</v>
      </c>
      <c r="K11" s="17">
        <v>150000</v>
      </c>
      <c r="M11" s="51">
        <v>9628491999</v>
      </c>
      <c r="N11" s="50"/>
      <c r="O11" s="51">
        <v>7211322223</v>
      </c>
      <c r="P11" s="50"/>
      <c r="Q11" s="106">
        <f t="shared" si="1"/>
        <v>2417169776</v>
      </c>
      <c r="R11" s="106"/>
      <c r="U11" s="50"/>
    </row>
    <row r="12" spans="1:21" ht="18.75" x14ac:dyDescent="0.2">
      <c r="A12" s="8" t="s">
        <v>67</v>
      </c>
      <c r="C12" s="17">
        <v>110000</v>
      </c>
      <c r="E12" s="51">
        <v>2007262993</v>
      </c>
      <c r="F12" s="50"/>
      <c r="G12" s="51">
        <v>1459331489</v>
      </c>
      <c r="H12" s="50"/>
      <c r="I12" s="56">
        <f t="shared" si="0"/>
        <v>547931504</v>
      </c>
      <c r="K12" s="17">
        <v>360000</v>
      </c>
      <c r="M12" s="51">
        <v>5343770882</v>
      </c>
      <c r="N12" s="50"/>
      <c r="O12" s="51">
        <v>4775993959</v>
      </c>
      <c r="P12" s="50"/>
      <c r="Q12" s="106">
        <f t="shared" si="1"/>
        <v>567776923</v>
      </c>
      <c r="R12" s="106"/>
    </row>
    <row r="13" spans="1:21" ht="18.75" x14ac:dyDescent="0.2">
      <c r="A13" s="8" t="s">
        <v>54</v>
      </c>
      <c r="C13" s="17">
        <v>694999</v>
      </c>
      <c r="E13" s="51">
        <v>13643031151</v>
      </c>
      <c r="F13" s="50"/>
      <c r="G13" s="51">
        <v>6881936678</v>
      </c>
      <c r="H13" s="50"/>
      <c r="I13" s="56">
        <f t="shared" si="0"/>
        <v>6761094473</v>
      </c>
      <c r="K13" s="17">
        <v>695000</v>
      </c>
      <c r="M13" s="51">
        <v>13643031152</v>
      </c>
      <c r="N13" s="50"/>
      <c r="O13" s="51">
        <v>6881946579</v>
      </c>
      <c r="P13" s="50"/>
      <c r="Q13" s="106">
        <f t="shared" si="1"/>
        <v>6761084573</v>
      </c>
      <c r="R13" s="106"/>
      <c r="U13" s="50"/>
    </row>
    <row r="14" spans="1:21" ht="18.75" x14ac:dyDescent="0.2">
      <c r="A14" s="8" t="s">
        <v>106</v>
      </c>
      <c r="C14" s="17">
        <v>219000</v>
      </c>
      <c r="E14" s="51">
        <v>5971599949</v>
      </c>
      <c r="F14" s="50"/>
      <c r="G14" s="51">
        <v>5305029504</v>
      </c>
      <c r="H14" s="50"/>
      <c r="I14" s="56">
        <f t="shared" si="0"/>
        <v>666570445</v>
      </c>
      <c r="K14" s="17">
        <v>219000</v>
      </c>
      <c r="M14" s="51">
        <v>5971599949</v>
      </c>
      <c r="N14" s="50"/>
      <c r="O14" s="51">
        <v>5305029504</v>
      </c>
      <c r="P14" s="50"/>
      <c r="Q14" s="106">
        <f t="shared" si="1"/>
        <v>666570445</v>
      </c>
      <c r="R14" s="106"/>
    </row>
    <row r="15" spans="1:21" ht="18.75" x14ac:dyDescent="0.2">
      <c r="A15" s="12" t="s">
        <v>85</v>
      </c>
      <c r="B15" s="62"/>
      <c r="C15" s="26">
        <v>200000</v>
      </c>
      <c r="D15" s="62"/>
      <c r="E15" s="52">
        <v>1681731441</v>
      </c>
      <c r="F15" s="63"/>
      <c r="G15" s="52">
        <v>1897220240</v>
      </c>
      <c r="H15" s="63"/>
      <c r="I15" s="60">
        <f t="shared" si="0"/>
        <v>-215488799</v>
      </c>
      <c r="J15" s="62"/>
      <c r="K15" s="26">
        <v>200000</v>
      </c>
      <c r="M15" s="51">
        <v>1681731441</v>
      </c>
      <c r="N15" s="50"/>
      <c r="O15" s="51">
        <v>1816827168</v>
      </c>
      <c r="P15" s="50"/>
      <c r="Q15" s="106">
        <f t="shared" si="1"/>
        <v>-135095727</v>
      </c>
      <c r="R15" s="106"/>
      <c r="U15" s="50"/>
    </row>
    <row r="16" spans="1:21" ht="18.75" x14ac:dyDescent="0.2">
      <c r="A16" s="12" t="s">
        <v>92</v>
      </c>
      <c r="B16" s="62"/>
      <c r="C16" s="26">
        <v>100000</v>
      </c>
      <c r="D16" s="62"/>
      <c r="E16" s="52">
        <v>1980181624</v>
      </c>
      <c r="F16" s="63"/>
      <c r="G16" s="52">
        <v>1441155188</v>
      </c>
      <c r="H16" s="63"/>
      <c r="I16" s="60">
        <f t="shared" si="0"/>
        <v>539026436</v>
      </c>
      <c r="J16" s="62"/>
      <c r="K16" s="26">
        <v>300000</v>
      </c>
      <c r="M16" s="51">
        <v>4782352118</v>
      </c>
      <c r="N16" s="50"/>
      <c r="O16" s="51">
        <v>3765341450</v>
      </c>
      <c r="P16" s="50"/>
      <c r="Q16" s="106">
        <f t="shared" si="1"/>
        <v>1017010668</v>
      </c>
      <c r="R16" s="106"/>
    </row>
    <row r="17" spans="1:22" ht="18.75" x14ac:dyDescent="0.2">
      <c r="A17" s="12" t="s">
        <v>65</v>
      </c>
      <c r="B17" s="62"/>
      <c r="C17" s="26">
        <v>4580</v>
      </c>
      <c r="D17" s="62"/>
      <c r="E17" s="52">
        <v>241254386</v>
      </c>
      <c r="F17" s="63"/>
      <c r="G17" s="52">
        <v>273357485</v>
      </c>
      <c r="H17" s="63"/>
      <c r="I17" s="60">
        <f t="shared" si="0"/>
        <v>-32103099</v>
      </c>
      <c r="J17" s="62"/>
      <c r="K17" s="26">
        <v>693476</v>
      </c>
      <c r="M17" s="51">
        <v>23510004621</v>
      </c>
      <c r="N17" s="50"/>
      <c r="O17" s="51">
        <v>21675636021</v>
      </c>
      <c r="P17" s="50"/>
      <c r="Q17" s="106">
        <f t="shared" si="1"/>
        <v>1834368600</v>
      </c>
      <c r="R17" s="106"/>
      <c r="U17" s="50"/>
    </row>
    <row r="18" spans="1:22" ht="18.75" x14ac:dyDescent="0.2">
      <c r="A18" s="12" t="s">
        <v>48</v>
      </c>
      <c r="B18" s="62"/>
      <c r="C18" s="26">
        <v>390603</v>
      </c>
      <c r="D18" s="62"/>
      <c r="E18" s="52">
        <v>2063756479</v>
      </c>
      <c r="F18" s="63"/>
      <c r="G18" s="52">
        <v>2868118929</v>
      </c>
      <c r="H18" s="63"/>
      <c r="I18" s="60">
        <f t="shared" si="0"/>
        <v>-804362450</v>
      </c>
      <c r="J18" s="62"/>
      <c r="K18" s="26">
        <v>390603</v>
      </c>
      <c r="M18" s="51">
        <v>2063756479</v>
      </c>
      <c r="N18" s="50"/>
      <c r="O18" s="51">
        <v>2868118929</v>
      </c>
      <c r="P18" s="50"/>
      <c r="Q18" s="106">
        <f t="shared" si="1"/>
        <v>-804362450</v>
      </c>
      <c r="R18" s="106"/>
      <c r="U18" s="50"/>
    </row>
    <row r="19" spans="1:22" ht="18.75" x14ac:dyDescent="0.2">
      <c r="A19" s="12" t="s">
        <v>141</v>
      </c>
      <c r="B19" s="62"/>
      <c r="C19" s="26">
        <v>0</v>
      </c>
      <c r="D19" s="62"/>
      <c r="E19" s="26">
        <v>0</v>
      </c>
      <c r="F19" s="84"/>
      <c r="G19" s="26">
        <v>0</v>
      </c>
      <c r="H19" s="84"/>
      <c r="I19" s="61">
        <f t="shared" si="0"/>
        <v>0</v>
      </c>
      <c r="J19" s="62"/>
      <c r="K19" s="26">
        <v>633</v>
      </c>
      <c r="M19" s="51">
        <v>41819351</v>
      </c>
      <c r="N19" s="50"/>
      <c r="O19" s="51">
        <v>37246739</v>
      </c>
      <c r="P19" s="50"/>
      <c r="Q19" s="106">
        <f t="shared" si="1"/>
        <v>4572612</v>
      </c>
      <c r="R19" s="106"/>
      <c r="U19" s="50"/>
    </row>
    <row r="20" spans="1:22" ht="18.75" x14ac:dyDescent="0.2">
      <c r="A20" s="8" t="s">
        <v>142</v>
      </c>
      <c r="C20" s="17">
        <v>0</v>
      </c>
      <c r="E20" s="17">
        <v>0</v>
      </c>
      <c r="F20" s="15"/>
      <c r="G20" s="17">
        <v>0</v>
      </c>
      <c r="H20" s="15"/>
      <c r="I20" s="59">
        <f t="shared" si="0"/>
        <v>0</v>
      </c>
      <c r="K20" s="17">
        <v>15000</v>
      </c>
      <c r="M20" s="51">
        <v>572879203</v>
      </c>
      <c r="N20" s="50"/>
      <c r="O20" s="51">
        <v>472997299</v>
      </c>
      <c r="P20" s="50"/>
      <c r="Q20" s="106">
        <f t="shared" si="1"/>
        <v>99881904</v>
      </c>
      <c r="R20" s="106"/>
    </row>
    <row r="21" spans="1:22" ht="18.75" x14ac:dyDescent="0.2">
      <c r="A21" s="8" t="s">
        <v>143</v>
      </c>
      <c r="C21" s="17">
        <v>0</v>
      </c>
      <c r="E21" s="17">
        <v>0</v>
      </c>
      <c r="F21" s="15"/>
      <c r="G21" s="17">
        <v>0</v>
      </c>
      <c r="H21" s="15"/>
      <c r="I21" s="59">
        <f t="shared" si="0"/>
        <v>0</v>
      </c>
      <c r="K21" s="17">
        <v>1440000</v>
      </c>
      <c r="M21" s="51">
        <v>8020531876</v>
      </c>
      <c r="N21" s="50"/>
      <c r="O21" s="51">
        <v>7687314144</v>
      </c>
      <c r="P21" s="50"/>
      <c r="Q21" s="106">
        <f t="shared" si="1"/>
        <v>333217732</v>
      </c>
      <c r="R21" s="106"/>
      <c r="U21" s="50"/>
      <c r="V21" s="50"/>
    </row>
    <row r="22" spans="1:22" ht="18.75" x14ac:dyDescent="0.2">
      <c r="A22" s="8" t="s">
        <v>105</v>
      </c>
      <c r="C22" s="17">
        <v>0</v>
      </c>
      <c r="E22" s="17">
        <v>0</v>
      </c>
      <c r="F22" s="15"/>
      <c r="G22" s="17">
        <v>0</v>
      </c>
      <c r="H22" s="15"/>
      <c r="I22" s="59">
        <f t="shared" si="0"/>
        <v>0</v>
      </c>
      <c r="K22" s="17">
        <v>982565</v>
      </c>
      <c r="M22" s="51">
        <v>7291329132</v>
      </c>
      <c r="N22" s="50"/>
      <c r="O22" s="51">
        <v>7224525950</v>
      </c>
      <c r="P22" s="50"/>
      <c r="Q22" s="106">
        <f t="shared" si="1"/>
        <v>66803182</v>
      </c>
      <c r="R22" s="106"/>
    </row>
    <row r="23" spans="1:22" ht="18.75" x14ac:dyDescent="0.2">
      <c r="A23" s="8" t="s">
        <v>80</v>
      </c>
      <c r="C23" s="17">
        <v>0</v>
      </c>
      <c r="E23" s="17">
        <v>0</v>
      </c>
      <c r="F23" s="15"/>
      <c r="G23" s="17">
        <v>0</v>
      </c>
      <c r="H23" s="15"/>
      <c r="I23" s="59">
        <f t="shared" si="0"/>
        <v>0</v>
      </c>
      <c r="K23" s="17">
        <v>1</v>
      </c>
      <c r="M23" s="51">
        <v>1</v>
      </c>
      <c r="N23" s="50"/>
      <c r="O23" s="51">
        <v>3093</v>
      </c>
      <c r="P23" s="50"/>
      <c r="Q23" s="106">
        <f t="shared" si="1"/>
        <v>-3092</v>
      </c>
      <c r="R23" s="106"/>
      <c r="U23" s="50"/>
      <c r="V23" s="50"/>
    </row>
    <row r="24" spans="1:22" ht="18.75" x14ac:dyDescent="0.2">
      <c r="A24" s="8" t="s">
        <v>144</v>
      </c>
      <c r="C24" s="17">
        <v>0</v>
      </c>
      <c r="E24" s="17">
        <v>0</v>
      </c>
      <c r="F24" s="15"/>
      <c r="G24" s="17">
        <v>0</v>
      </c>
      <c r="H24" s="15"/>
      <c r="I24" s="59">
        <f t="shared" si="0"/>
        <v>0</v>
      </c>
      <c r="K24" s="17">
        <v>400000</v>
      </c>
      <c r="M24" s="51">
        <v>2229766828</v>
      </c>
      <c r="N24" s="50"/>
      <c r="O24" s="51">
        <v>2381448000</v>
      </c>
      <c r="P24" s="50"/>
      <c r="Q24" s="106">
        <f t="shared" si="1"/>
        <v>-151681172</v>
      </c>
      <c r="R24" s="106"/>
    </row>
    <row r="25" spans="1:22" ht="18.75" x14ac:dyDescent="0.2">
      <c r="A25" s="8" t="s">
        <v>99</v>
      </c>
      <c r="C25" s="17">
        <v>0</v>
      </c>
      <c r="E25" s="17">
        <v>0</v>
      </c>
      <c r="F25" s="15"/>
      <c r="G25" s="17">
        <v>0</v>
      </c>
      <c r="H25" s="15"/>
      <c r="I25" s="59">
        <f t="shared" si="0"/>
        <v>0</v>
      </c>
      <c r="K25" s="17">
        <v>1228501</v>
      </c>
      <c r="M25" s="51">
        <v>10236366687</v>
      </c>
      <c r="N25" s="50"/>
      <c r="O25" s="51">
        <v>12567938311</v>
      </c>
      <c r="P25" s="50"/>
      <c r="Q25" s="106">
        <f t="shared" si="1"/>
        <v>-2331571624</v>
      </c>
      <c r="R25" s="106"/>
    </row>
    <row r="26" spans="1:22" ht="18.75" x14ac:dyDescent="0.2">
      <c r="A26" s="8" t="s">
        <v>145</v>
      </c>
      <c r="C26" s="17">
        <v>0</v>
      </c>
      <c r="E26" s="17">
        <v>0</v>
      </c>
      <c r="F26" s="15"/>
      <c r="G26" s="17">
        <v>0</v>
      </c>
      <c r="H26" s="15"/>
      <c r="I26" s="59">
        <f t="shared" si="0"/>
        <v>0</v>
      </c>
      <c r="K26" s="17">
        <v>600000</v>
      </c>
      <c r="M26" s="51">
        <v>10986739326</v>
      </c>
      <c r="N26" s="50"/>
      <c r="O26" s="51">
        <v>11561930040</v>
      </c>
      <c r="P26" s="50"/>
      <c r="Q26" s="106">
        <f t="shared" si="1"/>
        <v>-575190714</v>
      </c>
      <c r="R26" s="106"/>
      <c r="V26" s="50"/>
    </row>
    <row r="27" spans="1:22" ht="18.75" x14ac:dyDescent="0.2">
      <c r="A27" s="8" t="s">
        <v>101</v>
      </c>
      <c r="C27" s="17">
        <v>0</v>
      </c>
      <c r="E27" s="17">
        <v>0</v>
      </c>
      <c r="F27" s="15"/>
      <c r="G27" s="17">
        <v>0</v>
      </c>
      <c r="H27" s="15"/>
      <c r="I27" s="59">
        <f t="shared" si="0"/>
        <v>0</v>
      </c>
      <c r="K27" s="17">
        <v>6600000</v>
      </c>
      <c r="M27" s="51">
        <v>10039589743</v>
      </c>
      <c r="N27" s="50"/>
      <c r="O27" s="51">
        <v>10871310026</v>
      </c>
      <c r="P27" s="50"/>
      <c r="Q27" s="106">
        <f t="shared" si="1"/>
        <v>-831720283</v>
      </c>
      <c r="R27" s="106"/>
    </row>
    <row r="28" spans="1:22" ht="18.75" x14ac:dyDescent="0.2">
      <c r="A28" s="8" t="s">
        <v>146</v>
      </c>
      <c r="C28" s="17">
        <v>0</v>
      </c>
      <c r="E28" s="17">
        <v>0</v>
      </c>
      <c r="F28" s="15"/>
      <c r="G28" s="17">
        <v>0</v>
      </c>
      <c r="H28" s="15"/>
      <c r="I28" s="59">
        <f t="shared" si="0"/>
        <v>0</v>
      </c>
      <c r="K28" s="17">
        <v>13404</v>
      </c>
      <c r="M28" s="51">
        <v>846569644</v>
      </c>
      <c r="N28" s="50"/>
      <c r="O28" s="51">
        <v>605167612</v>
      </c>
      <c r="P28" s="50"/>
      <c r="Q28" s="106">
        <f t="shared" si="1"/>
        <v>241402032</v>
      </c>
      <c r="R28" s="106"/>
    </row>
    <row r="29" spans="1:22" ht="18.75" x14ac:dyDescent="0.2">
      <c r="A29" s="8" t="s">
        <v>63</v>
      </c>
      <c r="C29" s="17">
        <v>0</v>
      </c>
      <c r="E29" s="17">
        <v>0</v>
      </c>
      <c r="F29" s="15"/>
      <c r="G29" s="17">
        <v>0</v>
      </c>
      <c r="H29" s="15"/>
      <c r="I29" s="59">
        <f t="shared" si="0"/>
        <v>0</v>
      </c>
      <c r="K29" s="17">
        <v>178052</v>
      </c>
      <c r="M29" s="51">
        <v>6339535057</v>
      </c>
      <c r="N29" s="50"/>
      <c r="O29" s="51">
        <v>6777278237</v>
      </c>
      <c r="P29" s="50"/>
      <c r="Q29" s="106">
        <f t="shared" si="1"/>
        <v>-437743180</v>
      </c>
      <c r="R29" s="106"/>
    </row>
    <row r="30" spans="1:22" ht="18.75" x14ac:dyDescent="0.2">
      <c r="A30" s="8" t="s">
        <v>68</v>
      </c>
      <c r="C30" s="17">
        <v>0</v>
      </c>
      <c r="E30" s="17">
        <v>0</v>
      </c>
      <c r="F30" s="15"/>
      <c r="G30" s="17">
        <v>0</v>
      </c>
      <c r="H30" s="15"/>
      <c r="I30" s="59">
        <f t="shared" si="0"/>
        <v>0</v>
      </c>
      <c r="K30" s="17">
        <v>44172</v>
      </c>
      <c r="M30" s="51">
        <v>6173533064</v>
      </c>
      <c r="N30" s="50"/>
      <c r="O30" s="51">
        <v>6070092917</v>
      </c>
      <c r="P30" s="50"/>
      <c r="Q30" s="106">
        <f t="shared" si="1"/>
        <v>103440147</v>
      </c>
      <c r="R30" s="106"/>
    </row>
    <row r="31" spans="1:22" ht="18.75" x14ac:dyDescent="0.2">
      <c r="A31" s="8" t="s">
        <v>31</v>
      </c>
      <c r="C31" s="17">
        <v>0</v>
      </c>
      <c r="E31" s="17">
        <v>0</v>
      </c>
      <c r="F31" s="15"/>
      <c r="G31" s="17">
        <v>0</v>
      </c>
      <c r="H31" s="15"/>
      <c r="I31" s="59">
        <f t="shared" si="0"/>
        <v>0</v>
      </c>
      <c r="K31" s="17">
        <v>1000000</v>
      </c>
      <c r="M31" s="51">
        <v>7966511560</v>
      </c>
      <c r="N31" s="50"/>
      <c r="O31" s="51">
        <v>6531494490</v>
      </c>
      <c r="P31" s="50"/>
      <c r="Q31" s="106">
        <f t="shared" si="1"/>
        <v>1435017070</v>
      </c>
      <c r="R31" s="106"/>
    </row>
    <row r="32" spans="1:22" ht="18.75" x14ac:dyDescent="0.2">
      <c r="A32" s="8" t="s">
        <v>26</v>
      </c>
      <c r="C32" s="17">
        <v>0</v>
      </c>
      <c r="E32" s="17">
        <v>0</v>
      </c>
      <c r="F32" s="15"/>
      <c r="G32" s="17">
        <v>0</v>
      </c>
      <c r="H32" s="15"/>
      <c r="I32" s="59">
        <f t="shared" si="0"/>
        <v>0</v>
      </c>
      <c r="K32" s="17">
        <v>18000000</v>
      </c>
      <c r="M32" s="51">
        <v>26183667641</v>
      </c>
      <c r="N32" s="50"/>
      <c r="O32" s="51">
        <v>26380490174</v>
      </c>
      <c r="P32" s="50"/>
      <c r="Q32" s="106">
        <f t="shared" si="1"/>
        <v>-196822533</v>
      </c>
      <c r="R32" s="106"/>
    </row>
    <row r="33" spans="1:18" ht="18.75" x14ac:dyDescent="0.2">
      <c r="A33" s="8" t="s">
        <v>25</v>
      </c>
      <c r="C33" s="17">
        <v>0</v>
      </c>
      <c r="E33" s="17">
        <v>0</v>
      </c>
      <c r="F33" s="15"/>
      <c r="G33" s="17">
        <v>0</v>
      </c>
      <c r="H33" s="15"/>
      <c r="I33" s="59">
        <f t="shared" si="0"/>
        <v>0</v>
      </c>
      <c r="K33" s="17">
        <v>25709479</v>
      </c>
      <c r="M33" s="51">
        <f>15728941589-2863</f>
        <v>15728938726</v>
      </c>
      <c r="N33" s="50"/>
      <c r="O33" s="51">
        <v>17015666710</v>
      </c>
      <c r="P33" s="50"/>
      <c r="Q33" s="106">
        <f t="shared" si="1"/>
        <v>-1286727984</v>
      </c>
      <c r="R33" s="106"/>
    </row>
    <row r="34" spans="1:18" ht="18.75" x14ac:dyDescent="0.2">
      <c r="A34" s="8" t="s">
        <v>147</v>
      </c>
      <c r="C34" s="17">
        <v>0</v>
      </c>
      <c r="E34" s="17">
        <v>0</v>
      </c>
      <c r="F34" s="15"/>
      <c r="G34" s="17">
        <v>0</v>
      </c>
      <c r="H34" s="15"/>
      <c r="I34" s="59">
        <f t="shared" si="0"/>
        <v>0</v>
      </c>
      <c r="K34" s="17">
        <v>4400000</v>
      </c>
      <c r="M34" s="51">
        <v>19655678121</v>
      </c>
      <c r="N34" s="50"/>
      <c r="O34" s="51">
        <v>19226282657</v>
      </c>
      <c r="P34" s="50"/>
      <c r="Q34" s="106">
        <f t="shared" si="1"/>
        <v>429395464</v>
      </c>
      <c r="R34" s="106"/>
    </row>
    <row r="35" spans="1:18" ht="18.75" x14ac:dyDescent="0.2">
      <c r="A35" s="8" t="s">
        <v>32</v>
      </c>
      <c r="C35" s="17">
        <v>0</v>
      </c>
      <c r="E35" s="17">
        <v>0</v>
      </c>
      <c r="F35" s="15"/>
      <c r="G35" s="17">
        <v>0</v>
      </c>
      <c r="H35" s="15"/>
      <c r="I35" s="59">
        <f t="shared" si="0"/>
        <v>0</v>
      </c>
      <c r="K35" s="17">
        <v>800000</v>
      </c>
      <c r="M35" s="51">
        <v>7207849331</v>
      </c>
      <c r="N35" s="50"/>
      <c r="O35" s="51">
        <v>5598875746</v>
      </c>
      <c r="P35" s="50"/>
      <c r="Q35" s="106">
        <f t="shared" si="1"/>
        <v>1608973585</v>
      </c>
      <c r="R35" s="106"/>
    </row>
    <row r="36" spans="1:18" ht="18.75" x14ac:dyDescent="0.2">
      <c r="A36" s="8" t="s">
        <v>90</v>
      </c>
      <c r="C36" s="17">
        <v>0</v>
      </c>
      <c r="E36" s="17">
        <v>0</v>
      </c>
      <c r="F36" s="15"/>
      <c r="G36" s="17">
        <v>0</v>
      </c>
      <c r="H36" s="15"/>
      <c r="I36" s="59">
        <f t="shared" si="0"/>
        <v>0</v>
      </c>
      <c r="K36" s="17">
        <v>1256500</v>
      </c>
      <c r="M36" s="51">
        <v>9644011038</v>
      </c>
      <c r="N36" s="50"/>
      <c r="O36" s="51">
        <v>7911683326</v>
      </c>
      <c r="P36" s="50"/>
      <c r="Q36" s="106">
        <f>M36-O36</f>
        <v>1732327712</v>
      </c>
      <c r="R36" s="106"/>
    </row>
    <row r="37" spans="1:18" ht="18.75" x14ac:dyDescent="0.2">
      <c r="A37" s="8" t="s">
        <v>84</v>
      </c>
      <c r="C37" s="17">
        <v>0</v>
      </c>
      <c r="E37" s="17">
        <v>0</v>
      </c>
      <c r="F37" s="15"/>
      <c r="G37" s="17">
        <v>0</v>
      </c>
      <c r="H37" s="15"/>
      <c r="I37" s="59">
        <f t="shared" si="0"/>
        <v>0</v>
      </c>
      <c r="K37" s="17">
        <v>425000</v>
      </c>
      <c r="M37" s="51">
        <v>5419034725</v>
      </c>
      <c r="N37" s="50"/>
      <c r="O37" s="51">
        <v>3591290645</v>
      </c>
      <c r="P37" s="50"/>
      <c r="Q37" s="106">
        <f t="shared" si="1"/>
        <v>1827744080</v>
      </c>
      <c r="R37" s="106"/>
    </row>
    <row r="38" spans="1:18" ht="18.75" x14ac:dyDescent="0.2">
      <c r="A38" s="8" t="s">
        <v>34</v>
      </c>
      <c r="C38" s="17">
        <v>0</v>
      </c>
      <c r="E38" s="17">
        <v>0</v>
      </c>
      <c r="F38" s="15"/>
      <c r="G38" s="17">
        <v>0</v>
      </c>
      <c r="H38" s="15"/>
      <c r="I38" s="59">
        <f t="shared" si="0"/>
        <v>0</v>
      </c>
      <c r="K38" s="17">
        <v>50000</v>
      </c>
      <c r="M38" s="51">
        <v>1574849525</v>
      </c>
      <c r="N38" s="50"/>
      <c r="O38" s="51">
        <v>1706704400</v>
      </c>
      <c r="P38" s="50"/>
      <c r="Q38" s="106">
        <f t="shared" si="1"/>
        <v>-131854875</v>
      </c>
      <c r="R38" s="106"/>
    </row>
    <row r="39" spans="1:18" ht="18.75" x14ac:dyDescent="0.2">
      <c r="A39" s="8" t="s">
        <v>76</v>
      </c>
      <c r="C39" s="17">
        <v>0</v>
      </c>
      <c r="E39" s="17">
        <v>0</v>
      </c>
      <c r="F39" s="15"/>
      <c r="G39" s="17">
        <v>0</v>
      </c>
      <c r="H39" s="15"/>
      <c r="I39" s="59">
        <f t="shared" si="0"/>
        <v>0</v>
      </c>
      <c r="K39" s="17">
        <v>2039294</v>
      </c>
      <c r="M39" s="51">
        <v>5126305361</v>
      </c>
      <c r="N39" s="50"/>
      <c r="O39" s="51">
        <v>6017978997</v>
      </c>
      <c r="P39" s="50"/>
      <c r="Q39" s="106">
        <f t="shared" si="1"/>
        <v>-891673636</v>
      </c>
      <c r="R39" s="106"/>
    </row>
    <row r="40" spans="1:18" ht="18.75" x14ac:dyDescent="0.2">
      <c r="A40" s="8" t="s">
        <v>107</v>
      </c>
      <c r="C40" s="17">
        <v>0</v>
      </c>
      <c r="E40" s="17">
        <v>0</v>
      </c>
      <c r="F40" s="15"/>
      <c r="G40" s="17">
        <v>0</v>
      </c>
      <c r="H40" s="15"/>
      <c r="I40" s="59">
        <f t="shared" si="0"/>
        <v>0</v>
      </c>
      <c r="K40" s="17">
        <v>1000000</v>
      </c>
      <c r="M40" s="51">
        <v>7382488831</v>
      </c>
      <c r="N40" s="50"/>
      <c r="O40" s="51">
        <v>6975658100</v>
      </c>
      <c r="P40" s="50"/>
      <c r="Q40" s="106">
        <f t="shared" si="1"/>
        <v>406830731</v>
      </c>
      <c r="R40" s="106"/>
    </row>
    <row r="41" spans="1:18" ht="18.75" x14ac:dyDescent="0.2">
      <c r="A41" s="8" t="s">
        <v>148</v>
      </c>
      <c r="C41" s="17">
        <v>0</v>
      </c>
      <c r="E41" s="17">
        <v>0</v>
      </c>
      <c r="F41" s="15"/>
      <c r="G41" s="17">
        <v>0</v>
      </c>
      <c r="H41" s="15"/>
      <c r="I41" s="59">
        <f t="shared" si="0"/>
        <v>0</v>
      </c>
      <c r="K41" s="17">
        <v>200000</v>
      </c>
      <c r="M41" s="51">
        <v>11867549219</v>
      </c>
      <c r="N41" s="50"/>
      <c r="O41" s="51">
        <v>9276646631</v>
      </c>
      <c r="P41" s="50"/>
      <c r="Q41" s="106">
        <f t="shared" si="1"/>
        <v>2590902588</v>
      </c>
      <c r="R41" s="106"/>
    </row>
    <row r="42" spans="1:18" ht="18.75" x14ac:dyDescent="0.2">
      <c r="A42" s="8" t="s">
        <v>27</v>
      </c>
      <c r="C42" s="17">
        <v>0</v>
      </c>
      <c r="E42" s="17">
        <v>0</v>
      </c>
      <c r="F42" s="15"/>
      <c r="G42" s="17">
        <v>0</v>
      </c>
      <c r="H42" s="15"/>
      <c r="I42" s="59">
        <f t="shared" si="0"/>
        <v>0</v>
      </c>
      <c r="K42" s="17">
        <v>1</v>
      </c>
      <c r="M42" s="51">
        <v>1</v>
      </c>
      <c r="N42" s="50"/>
      <c r="O42" s="51">
        <v>2061</v>
      </c>
      <c r="P42" s="50"/>
      <c r="Q42" s="106">
        <f t="shared" si="1"/>
        <v>-2060</v>
      </c>
      <c r="R42" s="106"/>
    </row>
    <row r="43" spans="1:18" ht="18.75" x14ac:dyDescent="0.2">
      <c r="A43" s="8" t="s">
        <v>149</v>
      </c>
      <c r="C43" s="17">
        <v>0</v>
      </c>
      <c r="E43" s="17">
        <v>0</v>
      </c>
      <c r="F43" s="15"/>
      <c r="G43" s="17">
        <v>0</v>
      </c>
      <c r="H43" s="15"/>
      <c r="I43" s="59">
        <f t="shared" si="0"/>
        <v>0</v>
      </c>
      <c r="K43" s="17">
        <v>2500000</v>
      </c>
      <c r="M43" s="51">
        <v>12176410074</v>
      </c>
      <c r="N43" s="50"/>
      <c r="O43" s="51">
        <v>11101997033</v>
      </c>
      <c r="P43" s="50"/>
      <c r="Q43" s="106">
        <f t="shared" si="1"/>
        <v>1074413041</v>
      </c>
      <c r="R43" s="106"/>
    </row>
    <row r="44" spans="1:18" ht="18.75" x14ac:dyDescent="0.2">
      <c r="A44" s="8" t="s">
        <v>150</v>
      </c>
      <c r="C44" s="17">
        <v>0</v>
      </c>
      <c r="E44" s="17">
        <v>0</v>
      </c>
      <c r="F44" s="15"/>
      <c r="G44" s="17">
        <v>0</v>
      </c>
      <c r="H44" s="15"/>
      <c r="I44" s="59">
        <f t="shared" si="0"/>
        <v>0</v>
      </c>
      <c r="K44" s="17">
        <v>50000</v>
      </c>
      <c r="M44" s="51">
        <v>28584333070</v>
      </c>
      <c r="N44" s="50"/>
      <c r="O44" s="51">
        <v>19595347960</v>
      </c>
      <c r="P44" s="50"/>
      <c r="Q44" s="106">
        <f t="shared" si="1"/>
        <v>8988985110</v>
      </c>
      <c r="R44" s="106"/>
    </row>
    <row r="45" spans="1:18" ht="18.75" x14ac:dyDescent="0.2">
      <c r="A45" s="8" t="s">
        <v>44</v>
      </c>
      <c r="C45" s="17">
        <v>0</v>
      </c>
      <c r="E45" s="17">
        <v>0</v>
      </c>
      <c r="F45" s="15"/>
      <c r="G45" s="17">
        <v>0</v>
      </c>
      <c r="H45" s="15"/>
      <c r="I45" s="59">
        <f t="shared" si="0"/>
        <v>0</v>
      </c>
      <c r="K45" s="17">
        <v>1000000</v>
      </c>
      <c r="M45" s="51">
        <v>9821517796</v>
      </c>
      <c r="N45" s="50"/>
      <c r="O45" s="51">
        <v>8047309749</v>
      </c>
      <c r="P45" s="50"/>
      <c r="Q45" s="106">
        <f t="shared" si="1"/>
        <v>1774208047</v>
      </c>
      <c r="R45" s="106"/>
    </row>
    <row r="46" spans="1:18" ht="18.75" x14ac:dyDescent="0.2">
      <c r="A46" s="8" t="s">
        <v>73</v>
      </c>
      <c r="C46" s="17">
        <v>0</v>
      </c>
      <c r="E46" s="17">
        <v>0</v>
      </c>
      <c r="F46" s="15"/>
      <c r="G46" s="17">
        <v>0</v>
      </c>
      <c r="H46" s="15"/>
      <c r="I46" s="59">
        <f t="shared" si="0"/>
        <v>0</v>
      </c>
      <c r="K46" s="17">
        <v>200000</v>
      </c>
      <c r="M46" s="51">
        <v>4506890461</v>
      </c>
      <c r="N46" s="50"/>
      <c r="O46" s="51">
        <v>3937327365</v>
      </c>
      <c r="P46" s="50"/>
      <c r="Q46" s="106">
        <f t="shared" si="1"/>
        <v>569563096</v>
      </c>
      <c r="R46" s="106"/>
    </row>
    <row r="47" spans="1:18" ht="18.75" x14ac:dyDescent="0.2">
      <c r="A47" s="8" t="s">
        <v>151</v>
      </c>
      <c r="C47" s="17">
        <v>0</v>
      </c>
      <c r="E47" s="17">
        <v>0</v>
      </c>
      <c r="F47" s="15"/>
      <c r="G47" s="17">
        <v>0</v>
      </c>
      <c r="H47" s="15"/>
      <c r="I47" s="59">
        <f t="shared" si="0"/>
        <v>0</v>
      </c>
      <c r="K47" s="17">
        <v>245000</v>
      </c>
      <c r="M47" s="51">
        <v>2601632313</v>
      </c>
      <c r="N47" s="50"/>
      <c r="O47" s="51">
        <v>2377578147</v>
      </c>
      <c r="P47" s="50"/>
      <c r="Q47" s="106">
        <f t="shared" si="1"/>
        <v>224054166</v>
      </c>
      <c r="R47" s="106"/>
    </row>
    <row r="48" spans="1:18" ht="18.75" x14ac:dyDescent="0.2">
      <c r="A48" s="8" t="s">
        <v>82</v>
      </c>
      <c r="C48" s="17">
        <v>0</v>
      </c>
      <c r="E48" s="17">
        <v>0</v>
      </c>
      <c r="F48" s="15"/>
      <c r="G48" s="17">
        <v>0</v>
      </c>
      <c r="H48" s="15"/>
      <c r="I48" s="59">
        <f t="shared" si="0"/>
        <v>0</v>
      </c>
      <c r="K48" s="17">
        <v>1</v>
      </c>
      <c r="M48" s="51">
        <v>1</v>
      </c>
      <c r="N48" s="50"/>
      <c r="O48" s="51">
        <v>1145</v>
      </c>
      <c r="P48" s="50"/>
      <c r="Q48" s="106">
        <f t="shared" si="1"/>
        <v>-1144</v>
      </c>
      <c r="R48" s="106"/>
    </row>
    <row r="49" spans="1:20" ht="18.75" x14ac:dyDescent="0.2">
      <c r="A49" s="8" t="s">
        <v>152</v>
      </c>
      <c r="C49" s="17">
        <v>0</v>
      </c>
      <c r="E49" s="17">
        <v>0</v>
      </c>
      <c r="F49" s="15"/>
      <c r="G49" s="17">
        <v>0</v>
      </c>
      <c r="H49" s="15"/>
      <c r="I49" s="59">
        <f t="shared" si="0"/>
        <v>0</v>
      </c>
      <c r="K49" s="17">
        <v>200000</v>
      </c>
      <c r="M49" s="51">
        <v>2929984988</v>
      </c>
      <c r="N49" s="50"/>
      <c r="O49" s="51">
        <v>2820031340</v>
      </c>
      <c r="P49" s="50"/>
      <c r="Q49" s="106">
        <f t="shared" si="1"/>
        <v>109953648</v>
      </c>
      <c r="R49" s="106"/>
    </row>
    <row r="50" spans="1:20" ht="18.75" x14ac:dyDescent="0.2">
      <c r="A50" s="8" t="s">
        <v>97</v>
      </c>
      <c r="C50" s="17">
        <v>0</v>
      </c>
      <c r="E50" s="17">
        <v>0</v>
      </c>
      <c r="F50" s="15"/>
      <c r="G50" s="17">
        <v>0</v>
      </c>
      <c r="H50" s="15"/>
      <c r="I50" s="59">
        <f t="shared" si="0"/>
        <v>0</v>
      </c>
      <c r="K50" s="17">
        <v>257500</v>
      </c>
      <c r="M50" s="51">
        <v>5168183150</v>
      </c>
      <c r="N50" s="50"/>
      <c r="O50" s="51">
        <v>5176622893</v>
      </c>
      <c r="P50" s="50"/>
      <c r="Q50" s="106">
        <f t="shared" si="1"/>
        <v>-8439743</v>
      </c>
      <c r="R50" s="106"/>
    </row>
    <row r="51" spans="1:20" ht="18.75" x14ac:dyDescent="0.2">
      <c r="A51" s="35" t="s">
        <v>153</v>
      </c>
      <c r="C51" s="19">
        <v>0</v>
      </c>
      <c r="E51" s="18">
        <v>0</v>
      </c>
      <c r="F51" s="15"/>
      <c r="G51" s="18">
        <v>0</v>
      </c>
      <c r="H51" s="15"/>
      <c r="I51" s="59">
        <f t="shared" si="0"/>
        <v>0</v>
      </c>
      <c r="K51" s="19">
        <v>1750000</v>
      </c>
      <c r="M51" s="53">
        <v>6508800489</v>
      </c>
      <c r="N51" s="50"/>
      <c r="O51" s="53">
        <v>6534346017</v>
      </c>
      <c r="P51" s="50"/>
      <c r="Q51" s="106">
        <f t="shared" si="1"/>
        <v>-25545528</v>
      </c>
      <c r="R51" s="106"/>
    </row>
    <row r="52" spans="1:20" s="21" customFormat="1" ht="21.75" thickBot="1" x14ac:dyDescent="0.25">
      <c r="A52" s="34"/>
      <c r="C52" s="22"/>
      <c r="E52" s="23">
        <f>SUM(E8:E51)</f>
        <v>42359381903</v>
      </c>
      <c r="G52" s="23">
        <f>SUM(G8:G51)</f>
        <v>31352278082</v>
      </c>
      <c r="I52" s="23">
        <f>SUM(I8:I51)</f>
        <v>11007103821</v>
      </c>
      <c r="K52" s="22"/>
      <c r="M52" s="23">
        <f>SUM(M8:M51)</f>
        <v>327593534294</v>
      </c>
      <c r="O52" s="23">
        <f>SUM(O8:O51)</f>
        <v>297335313636</v>
      </c>
      <c r="Q52" s="109">
        <f>SUM(Q8:R51)</f>
        <v>30258220658</v>
      </c>
      <c r="R52" s="109"/>
      <c r="T52" s="64"/>
    </row>
    <row r="55" spans="1:20" x14ac:dyDescent="0.2">
      <c r="I55" s="85"/>
      <c r="J55" s="85"/>
      <c r="K55" s="86"/>
      <c r="L55" s="85"/>
      <c r="M55" s="85"/>
      <c r="N55" s="85"/>
      <c r="O55" s="85"/>
      <c r="P55" s="85"/>
      <c r="Q55" s="87">
        <v>32810239867</v>
      </c>
    </row>
    <row r="56" spans="1:20" x14ac:dyDescent="0.2">
      <c r="I56" s="85"/>
      <c r="J56" s="85"/>
      <c r="K56" s="86"/>
      <c r="L56" s="85"/>
      <c r="M56" s="85"/>
      <c r="N56" s="85"/>
      <c r="O56" s="85"/>
      <c r="P56" s="85"/>
      <c r="Q56" s="85"/>
    </row>
    <row r="57" spans="1:20" x14ac:dyDescent="0.2">
      <c r="I57" s="87">
        <v>11547687723</v>
      </c>
      <c r="J57" s="85"/>
      <c r="K57" s="86"/>
      <c r="L57" s="85"/>
      <c r="M57" s="85"/>
      <c r="N57" s="85"/>
      <c r="O57" s="85"/>
      <c r="P57" s="85"/>
      <c r="Q57" s="87">
        <f>Q55-Q52</f>
        <v>2552019209</v>
      </c>
    </row>
    <row r="58" spans="1:20" x14ac:dyDescent="0.2">
      <c r="I58" s="85"/>
      <c r="J58" s="85"/>
      <c r="K58" s="86"/>
      <c r="L58" s="85"/>
      <c r="M58" s="85"/>
      <c r="N58" s="85"/>
      <c r="O58" s="85"/>
      <c r="P58" s="85"/>
      <c r="Q58" s="85"/>
    </row>
    <row r="59" spans="1:20" x14ac:dyDescent="0.2">
      <c r="I59" s="87">
        <f>I57-I52</f>
        <v>540583902</v>
      </c>
      <c r="J59" s="85"/>
      <c r="K59" s="86"/>
      <c r="L59" s="85"/>
      <c r="M59" s="85"/>
      <c r="N59" s="85"/>
      <c r="O59" s="85"/>
      <c r="P59" s="85"/>
      <c r="Q59" s="87"/>
    </row>
    <row r="60" spans="1:20" x14ac:dyDescent="0.2">
      <c r="I60" s="87">
        <v>213446845</v>
      </c>
      <c r="J60" s="85"/>
      <c r="K60" s="86"/>
      <c r="L60" s="85"/>
      <c r="M60" s="85"/>
      <c r="N60" s="85"/>
      <c r="O60" s="85"/>
      <c r="P60" s="85"/>
      <c r="Q60" s="87">
        <v>1650727771</v>
      </c>
    </row>
    <row r="61" spans="1:20" x14ac:dyDescent="0.2">
      <c r="I61" s="87">
        <v>116541296</v>
      </c>
      <c r="J61" s="85"/>
      <c r="K61" s="86"/>
      <c r="L61" s="85"/>
      <c r="M61" s="85"/>
      <c r="N61" s="85"/>
      <c r="O61" s="85"/>
      <c r="P61" s="85"/>
      <c r="Q61" s="87">
        <v>901291438</v>
      </c>
    </row>
    <row r="62" spans="1:20" x14ac:dyDescent="0.2">
      <c r="I62" s="87">
        <f>I61+I60</f>
        <v>329988141</v>
      </c>
      <c r="J62" s="85"/>
      <c r="K62" s="86"/>
      <c r="L62" s="85"/>
      <c r="M62" s="85"/>
      <c r="N62" s="85"/>
      <c r="O62" s="85"/>
      <c r="P62" s="85"/>
      <c r="Q62" s="87">
        <f>Q60+Q61</f>
        <v>2552019209</v>
      </c>
    </row>
    <row r="63" spans="1:20" x14ac:dyDescent="0.2">
      <c r="I63" s="87">
        <f>I59-I62</f>
        <v>210595761</v>
      </c>
      <c r="J63" s="85"/>
      <c r="K63" s="86"/>
      <c r="L63" s="85"/>
      <c r="M63" s="85"/>
      <c r="N63" s="85"/>
      <c r="O63" s="85"/>
      <c r="P63" s="85"/>
      <c r="Q63" s="87"/>
    </row>
    <row r="64" spans="1:20" x14ac:dyDescent="0.2">
      <c r="I64" s="85"/>
      <c r="J64" s="85"/>
      <c r="K64" s="86"/>
      <c r="L64" s="85"/>
      <c r="M64" s="85"/>
      <c r="N64" s="85"/>
      <c r="O64" s="85"/>
      <c r="P64" s="85"/>
      <c r="Q64" s="87">
        <f>Q57-Q62</f>
        <v>0</v>
      </c>
    </row>
    <row r="65" spans="9:17" x14ac:dyDescent="0.2">
      <c r="I65" s="85"/>
      <c r="J65" s="85"/>
      <c r="K65" s="86"/>
      <c r="L65" s="85"/>
      <c r="M65" s="85"/>
      <c r="N65" s="85"/>
      <c r="O65" s="85"/>
      <c r="P65" s="85"/>
      <c r="Q65" s="85"/>
    </row>
    <row r="66" spans="9:17" x14ac:dyDescent="0.2">
      <c r="I66" s="85"/>
      <c r="J66" s="85"/>
      <c r="K66" s="86"/>
      <c r="L66" s="85"/>
      <c r="M66" s="85"/>
      <c r="N66" s="85"/>
      <c r="O66" s="85"/>
      <c r="P66" s="85"/>
      <c r="Q66" s="85"/>
    </row>
  </sheetData>
  <mergeCells count="53"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4"/>
  <sheetViews>
    <sheetView rightToLeft="1" zoomScaleNormal="100" workbookViewId="0">
      <selection activeCell="O18" sqref="O18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3" style="15" bestFit="1" customWidth="1"/>
    <col min="4" max="4" width="1.28515625" customWidth="1"/>
    <col min="5" max="5" width="19" bestFit="1" customWidth="1"/>
    <col min="6" max="6" width="1.28515625" customWidth="1"/>
    <col min="7" max="7" width="19.85546875" bestFit="1" customWidth="1"/>
    <col min="8" max="8" width="1.28515625" customWidth="1"/>
    <col min="9" max="9" width="16.85546875" customWidth="1"/>
    <col min="10" max="10" width="1.28515625" customWidth="1"/>
    <col min="11" max="11" width="13" style="15" bestFit="1" customWidth="1"/>
    <col min="12" max="12" width="1.28515625" customWidth="1"/>
    <col min="13" max="13" width="19" bestFit="1" customWidth="1"/>
    <col min="14" max="14" width="1.28515625" customWidth="1"/>
    <col min="15" max="15" width="18.140625" bestFit="1" customWidth="1"/>
    <col min="16" max="16" width="1.28515625" customWidth="1"/>
    <col min="17" max="17" width="17.140625" customWidth="1"/>
    <col min="18" max="18" width="1.28515625" customWidth="1"/>
    <col min="19" max="19" width="0.28515625" customWidth="1"/>
  </cols>
  <sheetData>
    <row r="1" spans="1:18" ht="25.5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8" ht="25.5" x14ac:dyDescent="0.2">
      <c r="A2" s="88" t="s">
        <v>123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18" ht="25.5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5" spans="1:18" ht="24" x14ac:dyDescent="0.2">
      <c r="A5" s="90" t="s">
        <v>208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18" ht="21" x14ac:dyDescent="0.2">
      <c r="A6" s="92"/>
      <c r="C6" s="91" t="s">
        <v>136</v>
      </c>
      <c r="D6" s="91"/>
      <c r="E6" s="91"/>
      <c r="F6" s="91"/>
      <c r="G6" s="91"/>
      <c r="H6" s="91"/>
      <c r="I6" s="92"/>
      <c r="K6" s="91" t="s">
        <v>137</v>
      </c>
      <c r="L6" s="91"/>
      <c r="M6" s="91"/>
      <c r="N6" s="91"/>
      <c r="O6" s="91"/>
      <c r="P6" s="91"/>
      <c r="Q6" s="92"/>
      <c r="R6" s="92"/>
    </row>
    <row r="7" spans="1:18" ht="42" x14ac:dyDescent="0.2">
      <c r="A7" s="92"/>
      <c r="C7" s="11" t="s">
        <v>12</v>
      </c>
      <c r="D7" s="4"/>
      <c r="E7" s="11" t="s">
        <v>14</v>
      </c>
      <c r="F7" s="4"/>
      <c r="G7" s="11" t="s">
        <v>206</v>
      </c>
      <c r="H7" s="4"/>
      <c r="I7" s="57" t="s">
        <v>209</v>
      </c>
      <c r="K7" s="11" t="s">
        <v>12</v>
      </c>
      <c r="L7" s="4"/>
      <c r="M7" s="11" t="s">
        <v>14</v>
      </c>
      <c r="N7" s="4"/>
      <c r="O7" s="11" t="s">
        <v>206</v>
      </c>
      <c r="P7" s="4"/>
      <c r="Q7" s="108" t="s">
        <v>209</v>
      </c>
      <c r="R7" s="108"/>
    </row>
    <row r="8" spans="1:18" ht="18.75" x14ac:dyDescent="0.2">
      <c r="A8" s="35" t="s">
        <v>74</v>
      </c>
      <c r="C8" s="16">
        <v>600000</v>
      </c>
      <c r="E8" s="49">
        <v>7644448080</v>
      </c>
      <c r="F8" s="50"/>
      <c r="G8" s="49">
        <v>6197718420</v>
      </c>
      <c r="H8" s="50"/>
      <c r="I8" s="56">
        <f>E8-G8</f>
        <v>1446729660</v>
      </c>
      <c r="K8" s="16">
        <v>600000</v>
      </c>
      <c r="M8" s="49">
        <v>7644448080</v>
      </c>
      <c r="N8" s="50"/>
      <c r="O8" s="49">
        <v>5566679469</v>
      </c>
      <c r="P8" s="50"/>
      <c r="Q8" s="106">
        <f>M8-O8</f>
        <v>2077768611</v>
      </c>
      <c r="R8" s="106"/>
    </row>
    <row r="9" spans="1:18" ht="18.75" x14ac:dyDescent="0.2">
      <c r="A9" s="8" t="s">
        <v>27</v>
      </c>
      <c r="C9" s="17">
        <v>21674445</v>
      </c>
      <c r="E9" s="51">
        <v>58326716976</v>
      </c>
      <c r="F9" s="50"/>
      <c r="G9" s="51">
        <v>63999231108</v>
      </c>
      <c r="H9" s="50"/>
      <c r="I9" s="56">
        <f t="shared" ref="I9:I72" si="0">E9-G9</f>
        <v>-5672514132</v>
      </c>
      <c r="K9" s="17">
        <v>21674445</v>
      </c>
      <c r="M9" s="51">
        <v>58326716976</v>
      </c>
      <c r="N9" s="50"/>
      <c r="O9" s="51">
        <v>38457590289</v>
      </c>
      <c r="P9" s="50"/>
      <c r="Q9" s="106">
        <f t="shared" ref="Q9:Q72" si="1">M9-O9</f>
        <v>19869126687</v>
      </c>
      <c r="R9" s="106"/>
    </row>
    <row r="10" spans="1:18" ht="18.75" x14ac:dyDescent="0.2">
      <c r="A10" s="8" t="s">
        <v>32</v>
      </c>
      <c r="C10" s="17">
        <v>1900000</v>
      </c>
      <c r="E10" s="51">
        <v>20889268040</v>
      </c>
      <c r="F10" s="50"/>
      <c r="G10" s="51">
        <v>21813071410</v>
      </c>
      <c r="H10" s="50"/>
      <c r="I10" s="56">
        <f t="shared" si="0"/>
        <v>-923803370</v>
      </c>
      <c r="K10" s="17">
        <v>1900000</v>
      </c>
      <c r="M10" s="51">
        <v>20889268040</v>
      </c>
      <c r="N10" s="50"/>
      <c r="O10" s="51">
        <v>15918293600</v>
      </c>
      <c r="P10" s="50"/>
      <c r="Q10" s="106">
        <f t="shared" si="1"/>
        <v>4970974440</v>
      </c>
      <c r="R10" s="106"/>
    </row>
    <row r="11" spans="1:18" ht="18.75" x14ac:dyDescent="0.2">
      <c r="A11" s="8" t="s">
        <v>44</v>
      </c>
      <c r="C11" s="17">
        <v>4482353</v>
      </c>
      <c r="E11" s="51">
        <v>33001966731</v>
      </c>
      <c r="F11" s="50"/>
      <c r="G11" s="51">
        <v>35448204158</v>
      </c>
      <c r="H11" s="50"/>
      <c r="I11" s="56">
        <f t="shared" si="0"/>
        <v>-2446237427</v>
      </c>
      <c r="K11" s="17">
        <v>4482353</v>
      </c>
      <c r="M11" s="51">
        <v>33001966731</v>
      </c>
      <c r="N11" s="50"/>
      <c r="O11" s="51">
        <v>28681991623</v>
      </c>
      <c r="P11" s="50"/>
      <c r="Q11" s="106">
        <f t="shared" si="1"/>
        <v>4319975108</v>
      </c>
      <c r="R11" s="106"/>
    </row>
    <row r="12" spans="1:18" ht="18.75" x14ac:dyDescent="0.2">
      <c r="A12" s="8" t="s">
        <v>40</v>
      </c>
      <c r="C12" s="17">
        <v>200000</v>
      </c>
      <c r="E12" s="51">
        <v>3875806620</v>
      </c>
      <c r="F12" s="50"/>
      <c r="G12" s="51">
        <v>3341965360</v>
      </c>
      <c r="H12" s="50"/>
      <c r="I12" s="56">
        <f t="shared" si="0"/>
        <v>533841260</v>
      </c>
      <c r="K12" s="17">
        <v>200000</v>
      </c>
      <c r="M12" s="51">
        <v>3875806620</v>
      </c>
      <c r="N12" s="50"/>
      <c r="O12" s="51">
        <v>3203511464</v>
      </c>
      <c r="P12" s="50"/>
      <c r="Q12" s="106">
        <f t="shared" si="1"/>
        <v>672295156</v>
      </c>
      <c r="R12" s="106"/>
    </row>
    <row r="13" spans="1:18" ht="18.75" x14ac:dyDescent="0.2">
      <c r="A13" s="8" t="s">
        <v>54</v>
      </c>
      <c r="C13" s="17">
        <v>2000000</v>
      </c>
      <c r="E13" s="51">
        <v>37408579000</v>
      </c>
      <c r="F13" s="50"/>
      <c r="G13" s="51">
        <v>37268554841</v>
      </c>
      <c r="H13" s="50"/>
      <c r="I13" s="56">
        <f t="shared" si="0"/>
        <v>140024159</v>
      </c>
      <c r="K13" s="17">
        <v>2000000</v>
      </c>
      <c r="M13" s="51">
        <v>37408579000</v>
      </c>
      <c r="N13" s="50"/>
      <c r="O13" s="51">
        <v>19804162801</v>
      </c>
      <c r="P13" s="50"/>
      <c r="Q13" s="106">
        <f t="shared" si="1"/>
        <v>17604416199</v>
      </c>
      <c r="R13" s="106"/>
    </row>
    <row r="14" spans="1:18" ht="18.75" x14ac:dyDescent="0.2">
      <c r="A14" s="8" t="s">
        <v>33</v>
      </c>
      <c r="C14" s="17">
        <v>100000</v>
      </c>
      <c r="E14" s="51">
        <v>5555719730</v>
      </c>
      <c r="F14" s="50"/>
      <c r="G14" s="51">
        <v>5335435790</v>
      </c>
      <c r="H14" s="50"/>
      <c r="I14" s="56">
        <f>E14-G14</f>
        <v>220283940</v>
      </c>
      <c r="K14" s="17">
        <v>100000</v>
      </c>
      <c r="M14" s="51">
        <v>5555719730</v>
      </c>
      <c r="N14" s="50"/>
      <c r="O14" s="51">
        <v>5391324321</v>
      </c>
      <c r="P14" s="50"/>
      <c r="Q14" s="106">
        <f t="shared" si="1"/>
        <v>164395409</v>
      </c>
      <c r="R14" s="106"/>
    </row>
    <row r="15" spans="1:18" ht="18.75" x14ac:dyDescent="0.2">
      <c r="A15" s="8" t="s">
        <v>78</v>
      </c>
      <c r="C15" s="17">
        <v>3750000</v>
      </c>
      <c r="E15" s="51">
        <v>20763249750</v>
      </c>
      <c r="F15" s="50"/>
      <c r="G15" s="51">
        <v>24558682500</v>
      </c>
      <c r="H15" s="50"/>
      <c r="I15" s="56">
        <f t="shared" si="0"/>
        <v>-3795432750</v>
      </c>
      <c r="K15" s="17">
        <v>3750000</v>
      </c>
      <c r="M15" s="51">
        <v>20763249750</v>
      </c>
      <c r="N15" s="50"/>
      <c r="O15" s="51">
        <v>15870118312</v>
      </c>
      <c r="P15" s="50"/>
      <c r="Q15" s="106">
        <f t="shared" si="1"/>
        <v>4893131438</v>
      </c>
      <c r="R15" s="106"/>
    </row>
    <row r="16" spans="1:18" ht="18.75" x14ac:dyDescent="0.2">
      <c r="A16" s="8" t="s">
        <v>57</v>
      </c>
      <c r="C16" s="17">
        <v>870000</v>
      </c>
      <c r="E16" s="51">
        <v>17964750669</v>
      </c>
      <c r="F16" s="50"/>
      <c r="G16" s="51">
        <v>15754766925</v>
      </c>
      <c r="H16" s="50"/>
      <c r="I16" s="56">
        <f t="shared" si="0"/>
        <v>2209983744</v>
      </c>
      <c r="K16" s="17">
        <v>870000</v>
      </c>
      <c r="M16" s="51">
        <v>17964750669</v>
      </c>
      <c r="N16" s="50"/>
      <c r="O16" s="51">
        <v>16102663168</v>
      </c>
      <c r="P16" s="50"/>
      <c r="Q16" s="106">
        <f t="shared" si="1"/>
        <v>1862087501</v>
      </c>
      <c r="R16" s="106"/>
    </row>
    <row r="17" spans="1:18" ht="18.75" x14ac:dyDescent="0.2">
      <c r="A17" s="8" t="s">
        <v>37</v>
      </c>
      <c r="C17" s="17">
        <v>100000</v>
      </c>
      <c r="E17" s="51">
        <v>6172911670</v>
      </c>
      <c r="F17" s="50"/>
      <c r="G17" s="51">
        <v>6986573070</v>
      </c>
      <c r="H17" s="50"/>
      <c r="I17" s="56">
        <f t="shared" si="0"/>
        <v>-813661400</v>
      </c>
      <c r="K17" s="17">
        <v>100000</v>
      </c>
      <c r="M17" s="51">
        <v>6172911670</v>
      </c>
      <c r="N17" s="50"/>
      <c r="O17" s="51">
        <v>4467199540</v>
      </c>
      <c r="P17" s="50"/>
      <c r="Q17" s="106">
        <f t="shared" si="1"/>
        <v>1705712130</v>
      </c>
      <c r="R17" s="106"/>
    </row>
    <row r="18" spans="1:18" ht="18.75" x14ac:dyDescent="0.2">
      <c r="A18" s="8" t="s">
        <v>79</v>
      </c>
      <c r="C18" s="17">
        <v>1630606</v>
      </c>
      <c r="E18" s="51">
        <v>10452289144</v>
      </c>
      <c r="F18" s="50"/>
      <c r="G18" s="51">
        <v>12555690985</v>
      </c>
      <c r="H18" s="50"/>
      <c r="I18" s="56">
        <f t="shared" si="0"/>
        <v>-2103401841</v>
      </c>
      <c r="K18" s="17">
        <v>1630606</v>
      </c>
      <c r="M18" s="51">
        <v>10452289144</v>
      </c>
      <c r="N18" s="50"/>
      <c r="O18" s="51">
        <v>12822184159</v>
      </c>
      <c r="P18" s="50"/>
      <c r="Q18" s="106">
        <f t="shared" si="1"/>
        <v>-2369895015</v>
      </c>
      <c r="R18" s="106"/>
    </row>
    <row r="19" spans="1:18" ht="18.75" x14ac:dyDescent="0.2">
      <c r="A19" s="8" t="s">
        <v>95</v>
      </c>
      <c r="C19" s="17">
        <v>100000</v>
      </c>
      <c r="E19" s="51">
        <v>3551334330</v>
      </c>
      <c r="F19" s="50"/>
      <c r="G19" s="51">
        <v>2982763620</v>
      </c>
      <c r="H19" s="50"/>
      <c r="I19" s="56">
        <f t="shared" si="0"/>
        <v>568570710</v>
      </c>
      <c r="K19" s="17">
        <v>100000</v>
      </c>
      <c r="M19" s="51">
        <v>3551334330</v>
      </c>
      <c r="N19" s="50"/>
      <c r="O19" s="51">
        <v>2149711609</v>
      </c>
      <c r="P19" s="50"/>
      <c r="Q19" s="106">
        <f t="shared" si="1"/>
        <v>1401622721</v>
      </c>
      <c r="R19" s="106"/>
    </row>
    <row r="20" spans="1:18" ht="18.75" x14ac:dyDescent="0.2">
      <c r="A20" s="8" t="s">
        <v>86</v>
      </c>
      <c r="C20" s="17">
        <v>400000</v>
      </c>
      <c r="E20" s="51">
        <v>1141904316</v>
      </c>
      <c r="F20" s="50"/>
      <c r="G20" s="51">
        <v>1219301376</v>
      </c>
      <c r="H20" s="50"/>
      <c r="I20" s="56">
        <f t="shared" si="0"/>
        <v>-77397060</v>
      </c>
      <c r="K20" s="17">
        <v>400000</v>
      </c>
      <c r="M20" s="51">
        <v>1141904316</v>
      </c>
      <c r="N20" s="50"/>
      <c r="O20" s="51">
        <v>1183544573</v>
      </c>
      <c r="P20" s="50"/>
      <c r="Q20" s="106">
        <f t="shared" si="1"/>
        <v>-41640257</v>
      </c>
      <c r="R20" s="106"/>
    </row>
    <row r="21" spans="1:18" ht="18.75" x14ac:dyDescent="0.2">
      <c r="A21" s="8" t="s">
        <v>92</v>
      </c>
      <c r="C21" s="17">
        <v>4114286</v>
      </c>
      <c r="E21" s="51">
        <v>60935134828</v>
      </c>
      <c r="F21" s="50"/>
      <c r="G21" s="51">
        <v>66477741772</v>
      </c>
      <c r="H21" s="50"/>
      <c r="I21" s="56">
        <f t="shared" si="0"/>
        <v>-5542606944</v>
      </c>
      <c r="K21" s="17">
        <v>4114286</v>
      </c>
      <c r="M21" s="51">
        <v>60935134828</v>
      </c>
      <c r="N21" s="50"/>
      <c r="O21" s="51">
        <v>43234655625</v>
      </c>
      <c r="P21" s="50"/>
      <c r="Q21" s="106">
        <f t="shared" si="1"/>
        <v>17700479203</v>
      </c>
      <c r="R21" s="106"/>
    </row>
    <row r="22" spans="1:18" ht="18.75" x14ac:dyDescent="0.2">
      <c r="A22" s="8" t="s">
        <v>84</v>
      </c>
      <c r="C22" s="17">
        <v>375000</v>
      </c>
      <c r="E22" s="51">
        <v>3069835312</v>
      </c>
      <c r="F22" s="50"/>
      <c r="G22" s="51">
        <v>3683802375</v>
      </c>
      <c r="H22" s="50"/>
      <c r="I22" s="56">
        <f t="shared" si="0"/>
        <v>-613967063</v>
      </c>
      <c r="K22" s="17">
        <v>375000</v>
      </c>
      <c r="M22" s="51">
        <v>3069835312</v>
      </c>
      <c r="N22" s="50"/>
      <c r="O22" s="51">
        <v>3168785864</v>
      </c>
      <c r="P22" s="50"/>
      <c r="Q22" s="106">
        <f t="shared" si="1"/>
        <v>-98950552</v>
      </c>
      <c r="R22" s="106"/>
    </row>
    <row r="23" spans="1:18" ht="18.75" x14ac:dyDescent="0.2">
      <c r="A23" s="8" t="s">
        <v>108</v>
      </c>
      <c r="C23" s="17">
        <v>900000</v>
      </c>
      <c r="E23" s="51">
        <v>9153690750</v>
      </c>
      <c r="F23" s="50"/>
      <c r="G23" s="51">
        <v>7282348616</v>
      </c>
      <c r="H23" s="50"/>
      <c r="I23" s="56">
        <f t="shared" si="0"/>
        <v>1871342134</v>
      </c>
      <c r="K23" s="17">
        <v>900000</v>
      </c>
      <c r="M23" s="51">
        <v>9153690750</v>
      </c>
      <c r="N23" s="50"/>
      <c r="O23" s="51">
        <v>7282348616</v>
      </c>
      <c r="P23" s="50"/>
      <c r="Q23" s="106">
        <f t="shared" si="1"/>
        <v>1871342134</v>
      </c>
      <c r="R23" s="106"/>
    </row>
    <row r="24" spans="1:18" ht="18.75" x14ac:dyDescent="0.2">
      <c r="A24" s="8" t="s">
        <v>31</v>
      </c>
      <c r="C24" s="17">
        <v>3771813</v>
      </c>
      <c r="E24" s="51">
        <v>34282737071</v>
      </c>
      <c r="F24" s="50"/>
      <c r="G24" s="51">
        <v>34133030795</v>
      </c>
      <c r="H24" s="50"/>
      <c r="I24" s="56">
        <f t="shared" si="0"/>
        <v>149706276</v>
      </c>
      <c r="K24" s="17">
        <v>3771813</v>
      </c>
      <c r="M24" s="51">
        <v>34282737071</v>
      </c>
      <c r="N24" s="50"/>
      <c r="O24" s="51">
        <v>21329092150</v>
      </c>
      <c r="P24" s="50"/>
      <c r="Q24" s="106">
        <f t="shared" si="1"/>
        <v>12953644921</v>
      </c>
      <c r="R24" s="106"/>
    </row>
    <row r="25" spans="1:18" ht="18.75" x14ac:dyDescent="0.2">
      <c r="A25" s="8" t="s">
        <v>20</v>
      </c>
      <c r="C25" s="17">
        <v>40000000</v>
      </c>
      <c r="E25" s="51">
        <v>19924781600</v>
      </c>
      <c r="F25" s="50"/>
      <c r="G25" s="51">
        <v>23100045600</v>
      </c>
      <c r="H25" s="50"/>
      <c r="I25" s="56">
        <f t="shared" si="0"/>
        <v>-3175264000</v>
      </c>
      <c r="K25" s="17">
        <v>40000000</v>
      </c>
      <c r="M25" s="51">
        <v>19924781600</v>
      </c>
      <c r="N25" s="50"/>
      <c r="O25" s="51">
        <v>24846440800</v>
      </c>
      <c r="P25" s="50"/>
      <c r="Q25" s="106">
        <f t="shared" si="1"/>
        <v>-4921659200</v>
      </c>
      <c r="R25" s="106"/>
    </row>
    <row r="26" spans="1:18" ht="18.75" x14ac:dyDescent="0.2">
      <c r="A26" s="8" t="s">
        <v>90</v>
      </c>
      <c r="C26" s="17">
        <v>1256500</v>
      </c>
      <c r="E26" s="51">
        <v>7705145235</v>
      </c>
      <c r="F26" s="50"/>
      <c r="G26" s="51">
        <v>8490621206</v>
      </c>
      <c r="H26" s="50"/>
      <c r="I26" s="56">
        <f t="shared" si="0"/>
        <v>-785475971</v>
      </c>
      <c r="K26" s="17">
        <v>1256500</v>
      </c>
      <c r="M26" s="51">
        <v>7705145235</v>
      </c>
      <c r="N26" s="50"/>
      <c r="O26" s="51">
        <v>7911683326</v>
      </c>
      <c r="P26" s="50"/>
      <c r="Q26" s="106">
        <f t="shared" si="1"/>
        <v>-206538091</v>
      </c>
      <c r="R26" s="106"/>
    </row>
    <row r="27" spans="1:18" ht="18.75" x14ac:dyDescent="0.2">
      <c r="A27" s="8" t="s">
        <v>88</v>
      </c>
      <c r="C27" s="17">
        <v>300000</v>
      </c>
      <c r="E27" s="51">
        <v>6968712210</v>
      </c>
      <c r="F27" s="50"/>
      <c r="G27" s="51">
        <v>8617864950</v>
      </c>
      <c r="H27" s="50"/>
      <c r="I27" s="56">
        <f t="shared" si="0"/>
        <v>-1649152740</v>
      </c>
      <c r="K27" s="17">
        <v>300000</v>
      </c>
      <c r="M27" s="51">
        <v>6968712210</v>
      </c>
      <c r="N27" s="50"/>
      <c r="O27" s="51">
        <v>8324153030</v>
      </c>
      <c r="P27" s="50"/>
      <c r="Q27" s="106">
        <f t="shared" si="1"/>
        <v>-1355440820</v>
      </c>
      <c r="R27" s="106"/>
    </row>
    <row r="28" spans="1:18" ht="18.75" x14ac:dyDescent="0.2">
      <c r="A28" s="8" t="s">
        <v>39</v>
      </c>
      <c r="C28" s="17">
        <v>700000</v>
      </c>
      <c r="E28" s="51">
        <v>4716259310</v>
      </c>
      <c r="F28" s="50"/>
      <c r="G28" s="51">
        <v>3763978725</v>
      </c>
      <c r="H28" s="50"/>
      <c r="I28" s="56">
        <f t="shared" si="0"/>
        <v>952280585</v>
      </c>
      <c r="K28" s="17">
        <v>700000</v>
      </c>
      <c r="M28" s="51">
        <v>4716259310</v>
      </c>
      <c r="N28" s="50"/>
      <c r="O28" s="51">
        <v>3784178970</v>
      </c>
      <c r="P28" s="50"/>
      <c r="Q28" s="106">
        <f t="shared" si="1"/>
        <v>932080340</v>
      </c>
      <c r="R28" s="106"/>
    </row>
    <row r="29" spans="1:18" ht="18.75" x14ac:dyDescent="0.2">
      <c r="A29" s="8" t="s">
        <v>73</v>
      </c>
      <c r="C29" s="17">
        <v>600000</v>
      </c>
      <c r="E29" s="51">
        <v>11228527320</v>
      </c>
      <c r="F29" s="50"/>
      <c r="G29" s="51">
        <v>14645905200</v>
      </c>
      <c r="H29" s="50"/>
      <c r="I29" s="56">
        <f t="shared" si="0"/>
        <v>-3417377880</v>
      </c>
      <c r="K29" s="17">
        <v>600000</v>
      </c>
      <c r="M29" s="51">
        <v>11228527320</v>
      </c>
      <c r="N29" s="50"/>
      <c r="O29" s="51">
        <v>11811982075</v>
      </c>
      <c r="P29" s="50"/>
      <c r="Q29" s="106">
        <f t="shared" si="1"/>
        <v>-583454755</v>
      </c>
      <c r="R29" s="106"/>
    </row>
    <row r="30" spans="1:18" ht="18.75" x14ac:dyDescent="0.2">
      <c r="A30" s="8" t="s">
        <v>101</v>
      </c>
      <c r="C30" s="17">
        <v>13400000</v>
      </c>
      <c r="E30" s="51">
        <v>22577317764</v>
      </c>
      <c r="F30" s="50"/>
      <c r="G30" s="51">
        <v>26034386444</v>
      </c>
      <c r="H30" s="50"/>
      <c r="I30" s="56">
        <f t="shared" si="0"/>
        <v>-3457068680</v>
      </c>
      <c r="K30" s="17">
        <v>13400000</v>
      </c>
      <c r="M30" s="51">
        <v>22577317764</v>
      </c>
      <c r="N30" s="50"/>
      <c r="O30" s="51">
        <v>22072053974</v>
      </c>
      <c r="P30" s="50"/>
      <c r="Q30" s="106">
        <f t="shared" si="1"/>
        <v>505263790</v>
      </c>
      <c r="R30" s="106"/>
    </row>
    <row r="31" spans="1:18" ht="18.75" x14ac:dyDescent="0.2">
      <c r="A31" s="8" t="s">
        <v>80</v>
      </c>
      <c r="C31" s="17">
        <v>12476723</v>
      </c>
      <c r="E31" s="51">
        <v>24178682799</v>
      </c>
      <c r="F31" s="50"/>
      <c r="G31" s="51">
        <v>24178682799</v>
      </c>
      <c r="H31" s="50"/>
      <c r="I31" s="59">
        <f t="shared" si="0"/>
        <v>0</v>
      </c>
      <c r="K31" s="17">
        <v>12476723</v>
      </c>
      <c r="M31" s="51">
        <v>24178682799</v>
      </c>
      <c r="N31" s="50"/>
      <c r="O31" s="51">
        <v>38590626503</v>
      </c>
      <c r="P31" s="50"/>
      <c r="Q31" s="106">
        <f t="shared" si="1"/>
        <v>-14411943704</v>
      </c>
      <c r="R31" s="106"/>
    </row>
    <row r="32" spans="1:18" ht="18.75" x14ac:dyDescent="0.2">
      <c r="A32" s="8" t="s">
        <v>53</v>
      </c>
      <c r="C32" s="17">
        <v>500000</v>
      </c>
      <c r="E32" s="51">
        <v>34873329150</v>
      </c>
      <c r="F32" s="50"/>
      <c r="G32" s="51">
        <v>36356772802</v>
      </c>
      <c r="H32" s="50"/>
      <c r="I32" s="56">
        <f t="shared" si="0"/>
        <v>-1483443652</v>
      </c>
      <c r="K32" s="17">
        <v>500000</v>
      </c>
      <c r="M32" s="51">
        <v>34873329150</v>
      </c>
      <c r="N32" s="50"/>
      <c r="O32" s="51">
        <v>24037740752</v>
      </c>
      <c r="P32" s="50"/>
      <c r="Q32" s="106">
        <f t="shared" si="1"/>
        <v>10835588398</v>
      </c>
      <c r="R32" s="106"/>
    </row>
    <row r="33" spans="1:18" ht="18.75" x14ac:dyDescent="0.2">
      <c r="A33" s="8" t="s">
        <v>82</v>
      </c>
      <c r="C33" s="17">
        <v>1653827</v>
      </c>
      <c r="E33" s="51">
        <v>3912246314</v>
      </c>
      <c r="F33" s="50"/>
      <c r="G33" s="51">
        <v>3587319817</v>
      </c>
      <c r="H33" s="50"/>
      <c r="I33" s="56">
        <f t="shared" si="0"/>
        <v>324926497</v>
      </c>
      <c r="K33" s="17">
        <v>1653827</v>
      </c>
      <c r="M33" s="51">
        <v>3912246314</v>
      </c>
      <c r="N33" s="50"/>
      <c r="O33" s="51">
        <v>1894193836</v>
      </c>
      <c r="P33" s="50"/>
      <c r="Q33" s="106">
        <f t="shared" si="1"/>
        <v>2018052478</v>
      </c>
      <c r="R33" s="106"/>
    </row>
    <row r="34" spans="1:18" ht="18.75" x14ac:dyDescent="0.2">
      <c r="A34" s="8" t="s">
        <v>89</v>
      </c>
      <c r="C34" s="17">
        <v>400000</v>
      </c>
      <c r="E34" s="51">
        <v>8386666040</v>
      </c>
      <c r="F34" s="50"/>
      <c r="G34" s="51">
        <v>5691660720</v>
      </c>
      <c r="H34" s="50"/>
      <c r="I34" s="56">
        <f t="shared" si="0"/>
        <v>2695005320</v>
      </c>
      <c r="K34" s="17">
        <v>400000</v>
      </c>
      <c r="M34" s="51">
        <v>8386666040</v>
      </c>
      <c r="N34" s="50"/>
      <c r="O34" s="51">
        <v>3890336304</v>
      </c>
      <c r="P34" s="50"/>
      <c r="Q34" s="106">
        <f t="shared" si="1"/>
        <v>4496329736</v>
      </c>
      <c r="R34" s="106"/>
    </row>
    <row r="35" spans="1:18" ht="18.75" x14ac:dyDescent="0.2">
      <c r="A35" s="8" t="s">
        <v>94</v>
      </c>
      <c r="C35" s="17">
        <v>3000000</v>
      </c>
      <c r="E35" s="51">
        <v>41020441800</v>
      </c>
      <c r="F35" s="50"/>
      <c r="G35" s="51">
        <v>43937715600</v>
      </c>
      <c r="H35" s="50"/>
      <c r="I35" s="56">
        <f t="shared" si="0"/>
        <v>-2917273800</v>
      </c>
      <c r="K35" s="17">
        <v>3000000</v>
      </c>
      <c r="M35" s="51">
        <v>41020441800</v>
      </c>
      <c r="N35" s="50"/>
      <c r="O35" s="51">
        <v>26255464200</v>
      </c>
      <c r="P35" s="50"/>
      <c r="Q35" s="106">
        <f t="shared" si="1"/>
        <v>14764977600</v>
      </c>
      <c r="R35" s="106"/>
    </row>
    <row r="36" spans="1:18" ht="18.75" x14ac:dyDescent="0.2">
      <c r="A36" s="8" t="s">
        <v>109</v>
      </c>
      <c r="C36" s="17">
        <v>100000</v>
      </c>
      <c r="E36" s="51">
        <v>2298097320</v>
      </c>
      <c r="F36" s="50"/>
      <c r="G36" s="51">
        <v>1587217105</v>
      </c>
      <c r="H36" s="50"/>
      <c r="I36" s="56">
        <f t="shared" si="0"/>
        <v>710880215</v>
      </c>
      <c r="K36" s="17">
        <v>100000</v>
      </c>
      <c r="M36" s="51">
        <v>2298097320</v>
      </c>
      <c r="N36" s="50"/>
      <c r="O36" s="51">
        <v>1587217105</v>
      </c>
      <c r="P36" s="50"/>
      <c r="Q36" s="106">
        <f t="shared" si="1"/>
        <v>710880215</v>
      </c>
      <c r="R36" s="106"/>
    </row>
    <row r="37" spans="1:18" ht="18.75" x14ac:dyDescent="0.2">
      <c r="A37" s="8" t="s">
        <v>38</v>
      </c>
      <c r="C37" s="17">
        <v>600000</v>
      </c>
      <c r="E37" s="51">
        <v>7573004640</v>
      </c>
      <c r="F37" s="50"/>
      <c r="G37" s="51">
        <v>6031017060</v>
      </c>
      <c r="H37" s="50"/>
      <c r="I37" s="56">
        <f t="shared" si="0"/>
        <v>1541987580</v>
      </c>
      <c r="K37" s="17">
        <v>600000</v>
      </c>
      <c r="M37" s="51">
        <v>7573004640</v>
      </c>
      <c r="N37" s="50"/>
      <c r="O37" s="51">
        <v>5524568417</v>
      </c>
      <c r="P37" s="50"/>
      <c r="Q37" s="106">
        <f t="shared" si="1"/>
        <v>2048436223</v>
      </c>
      <c r="R37" s="106"/>
    </row>
    <row r="38" spans="1:18" ht="18.75" x14ac:dyDescent="0.2">
      <c r="A38" s="8" t="s">
        <v>96</v>
      </c>
      <c r="C38" s="17">
        <v>600000</v>
      </c>
      <c r="E38" s="51">
        <v>8317207140</v>
      </c>
      <c r="F38" s="50"/>
      <c r="G38" s="51">
        <v>8775635880</v>
      </c>
      <c r="H38" s="50"/>
      <c r="I38" s="56">
        <f t="shared" si="0"/>
        <v>-458428740</v>
      </c>
      <c r="K38" s="17">
        <v>600000</v>
      </c>
      <c r="M38" s="51">
        <v>8317207140</v>
      </c>
      <c r="N38" s="50"/>
      <c r="O38" s="51">
        <v>10064741192</v>
      </c>
      <c r="P38" s="50"/>
      <c r="Q38" s="106">
        <f t="shared" si="1"/>
        <v>-1747534052</v>
      </c>
      <c r="R38" s="106"/>
    </row>
    <row r="39" spans="1:18" ht="18.75" x14ac:dyDescent="0.2">
      <c r="A39" s="8" t="s">
        <v>51</v>
      </c>
      <c r="C39" s="17">
        <v>2400000</v>
      </c>
      <c r="E39" s="51">
        <v>55059077760</v>
      </c>
      <c r="F39" s="50"/>
      <c r="G39" s="51">
        <v>55059077760</v>
      </c>
      <c r="H39" s="50"/>
      <c r="I39" s="59">
        <f t="shared" si="0"/>
        <v>0</v>
      </c>
      <c r="K39" s="17">
        <v>2400000</v>
      </c>
      <c r="M39" s="51">
        <v>55059077760</v>
      </c>
      <c r="N39" s="50"/>
      <c r="O39" s="51">
        <v>44866480320</v>
      </c>
      <c r="P39" s="50"/>
      <c r="Q39" s="106">
        <f t="shared" si="1"/>
        <v>10192597440</v>
      </c>
      <c r="R39" s="106"/>
    </row>
    <row r="40" spans="1:18" ht="18.75" x14ac:dyDescent="0.2">
      <c r="A40" s="8" t="s">
        <v>76</v>
      </c>
      <c r="C40" s="17">
        <v>2960706</v>
      </c>
      <c r="E40" s="51">
        <v>7843978712</v>
      </c>
      <c r="F40" s="50"/>
      <c r="G40" s="51">
        <v>8134822867</v>
      </c>
      <c r="H40" s="50"/>
      <c r="I40" s="56">
        <f t="shared" si="0"/>
        <v>-290844155</v>
      </c>
      <c r="K40" s="17">
        <v>2960706</v>
      </c>
      <c r="M40" s="51">
        <v>7843978712</v>
      </c>
      <c r="N40" s="50"/>
      <c r="O40" s="51">
        <v>8737075903</v>
      </c>
      <c r="P40" s="50"/>
      <c r="Q40" s="106">
        <f t="shared" si="1"/>
        <v>-893097191</v>
      </c>
      <c r="R40" s="106"/>
    </row>
    <row r="41" spans="1:18" ht="18.75" x14ac:dyDescent="0.2">
      <c r="A41" s="8" t="s">
        <v>41</v>
      </c>
      <c r="C41" s="17">
        <v>100000</v>
      </c>
      <c r="E41" s="51">
        <v>3674375810</v>
      </c>
      <c r="F41" s="50"/>
      <c r="G41" s="51">
        <v>4361026650</v>
      </c>
      <c r="H41" s="50"/>
      <c r="I41" s="56">
        <f t="shared" si="0"/>
        <v>-686650840</v>
      </c>
      <c r="K41" s="17">
        <v>100000</v>
      </c>
      <c r="M41" s="51">
        <v>3674375810</v>
      </c>
      <c r="N41" s="50"/>
      <c r="O41" s="51">
        <v>4127843200</v>
      </c>
      <c r="P41" s="50"/>
      <c r="Q41" s="106">
        <f t="shared" si="1"/>
        <v>-453467390</v>
      </c>
      <c r="R41" s="106"/>
    </row>
    <row r="42" spans="1:18" ht="18.75" x14ac:dyDescent="0.2">
      <c r="A42" s="8" t="s">
        <v>56</v>
      </c>
      <c r="C42" s="17">
        <v>435000</v>
      </c>
      <c r="E42" s="51">
        <v>3011966126</v>
      </c>
      <c r="F42" s="50"/>
      <c r="G42" s="51">
        <v>3190664030</v>
      </c>
      <c r="H42" s="50"/>
      <c r="I42" s="56">
        <f t="shared" si="0"/>
        <v>-178697904</v>
      </c>
      <c r="K42" s="17">
        <v>435000</v>
      </c>
      <c r="M42" s="51">
        <v>3011966126</v>
      </c>
      <c r="N42" s="50"/>
      <c r="O42" s="51">
        <v>2879027070</v>
      </c>
      <c r="P42" s="50"/>
      <c r="Q42" s="106">
        <f t="shared" si="1"/>
        <v>132939056</v>
      </c>
      <c r="R42" s="106"/>
    </row>
    <row r="43" spans="1:18" ht="18.75" x14ac:dyDescent="0.2">
      <c r="A43" s="8" t="s">
        <v>64</v>
      </c>
      <c r="C43" s="17">
        <v>100000</v>
      </c>
      <c r="E43" s="51">
        <v>2614631450</v>
      </c>
      <c r="F43" s="50"/>
      <c r="G43" s="51">
        <v>2898420670</v>
      </c>
      <c r="H43" s="50"/>
      <c r="I43" s="56">
        <f t="shared" si="0"/>
        <v>-283789220</v>
      </c>
      <c r="K43" s="17">
        <v>100000</v>
      </c>
      <c r="M43" s="51">
        <v>2614631450</v>
      </c>
      <c r="N43" s="50"/>
      <c r="O43" s="51">
        <v>2999970681</v>
      </c>
      <c r="P43" s="50"/>
      <c r="Q43" s="106">
        <f t="shared" si="1"/>
        <v>-385339231</v>
      </c>
      <c r="R43" s="106"/>
    </row>
    <row r="44" spans="1:18" ht="18.75" x14ac:dyDescent="0.2">
      <c r="A44" s="8" t="s">
        <v>97</v>
      </c>
      <c r="B44" s="62"/>
      <c r="C44" s="17">
        <v>257500</v>
      </c>
      <c r="D44" s="62"/>
      <c r="E44" s="51">
        <v>3380391015</v>
      </c>
      <c r="F44" s="63"/>
      <c r="G44" s="51">
        <v>4190356210</v>
      </c>
      <c r="H44" s="63"/>
      <c r="I44" s="56">
        <f t="shared" si="0"/>
        <v>-809965195</v>
      </c>
      <c r="K44" s="17">
        <v>257500</v>
      </c>
      <c r="M44" s="51">
        <v>3380391015</v>
      </c>
      <c r="N44" s="50"/>
      <c r="O44" s="51">
        <v>5176623060</v>
      </c>
      <c r="P44" s="50"/>
      <c r="Q44" s="106">
        <f t="shared" si="1"/>
        <v>-1796232045</v>
      </c>
      <c r="R44" s="106"/>
    </row>
    <row r="45" spans="1:18" ht="18.75" x14ac:dyDescent="0.2">
      <c r="A45" s="8" t="s">
        <v>70</v>
      </c>
      <c r="C45" s="17">
        <v>1844082</v>
      </c>
      <c r="E45" s="51">
        <v>30503220193</v>
      </c>
      <c r="F45" s="50"/>
      <c r="G45" s="51">
        <v>29441920390</v>
      </c>
      <c r="H45" s="50"/>
      <c r="I45" s="56">
        <f t="shared" si="0"/>
        <v>1061299803</v>
      </c>
      <c r="K45" s="17">
        <v>1844082</v>
      </c>
      <c r="M45" s="51">
        <v>30503220193</v>
      </c>
      <c r="N45" s="50"/>
      <c r="O45" s="51">
        <v>21028255149</v>
      </c>
      <c r="P45" s="50"/>
      <c r="Q45" s="106">
        <f t="shared" si="1"/>
        <v>9474965044</v>
      </c>
      <c r="R45" s="106"/>
    </row>
    <row r="46" spans="1:18" ht="18.75" x14ac:dyDescent="0.2">
      <c r="A46" s="8" t="s">
        <v>67</v>
      </c>
      <c r="C46" s="17">
        <v>4600000</v>
      </c>
      <c r="E46" s="51">
        <v>89599996460</v>
      </c>
      <c r="F46" s="50"/>
      <c r="G46" s="51">
        <v>87946477732</v>
      </c>
      <c r="H46" s="50"/>
      <c r="I46" s="56">
        <f t="shared" si="0"/>
        <v>1653518728</v>
      </c>
      <c r="K46" s="17">
        <v>4600000</v>
      </c>
      <c r="M46" s="51">
        <v>89599996460</v>
      </c>
      <c r="N46" s="50"/>
      <c r="O46" s="51">
        <v>61026589545</v>
      </c>
      <c r="P46" s="50"/>
      <c r="Q46" s="106">
        <f t="shared" si="1"/>
        <v>28573406915</v>
      </c>
      <c r="R46" s="106"/>
    </row>
    <row r="47" spans="1:18" ht="18.75" x14ac:dyDescent="0.2">
      <c r="A47" s="8" t="s">
        <v>103</v>
      </c>
      <c r="C47" s="17">
        <v>1320000</v>
      </c>
      <c r="E47" s="51">
        <v>12469261728</v>
      </c>
      <c r="F47" s="50"/>
      <c r="G47" s="51">
        <v>13818352020</v>
      </c>
      <c r="H47" s="50"/>
      <c r="I47" s="56">
        <f t="shared" si="0"/>
        <v>-1349090292</v>
      </c>
      <c r="K47" s="17">
        <v>1320000</v>
      </c>
      <c r="M47" s="51">
        <v>12469261728</v>
      </c>
      <c r="N47" s="50"/>
      <c r="O47" s="51">
        <v>10142445903</v>
      </c>
      <c r="P47" s="50"/>
      <c r="Q47" s="106">
        <f t="shared" si="1"/>
        <v>2326815825</v>
      </c>
      <c r="R47" s="106"/>
    </row>
    <row r="48" spans="1:18" ht="18.75" x14ac:dyDescent="0.2">
      <c r="A48" s="8" t="s">
        <v>104</v>
      </c>
      <c r="C48" s="17">
        <v>360000</v>
      </c>
      <c r="E48" s="51">
        <v>6054831540</v>
      </c>
      <c r="F48" s="50"/>
      <c r="G48" s="51">
        <v>5883367284</v>
      </c>
      <c r="H48" s="50"/>
      <c r="I48" s="56">
        <f t="shared" si="0"/>
        <v>171464256</v>
      </c>
      <c r="K48" s="17">
        <v>360000</v>
      </c>
      <c r="M48" s="51">
        <v>6054831540</v>
      </c>
      <c r="N48" s="50"/>
      <c r="O48" s="51">
        <v>4543802784</v>
      </c>
      <c r="P48" s="50"/>
      <c r="Q48" s="106">
        <f t="shared" si="1"/>
        <v>1511028756</v>
      </c>
      <c r="R48" s="106"/>
    </row>
    <row r="49" spans="1:18" ht="18.75" x14ac:dyDescent="0.2">
      <c r="A49" s="8" t="s">
        <v>105</v>
      </c>
      <c r="C49" s="17">
        <v>2500000</v>
      </c>
      <c r="E49" s="51">
        <v>23591219250</v>
      </c>
      <c r="F49" s="50"/>
      <c r="G49" s="51">
        <v>28254888250</v>
      </c>
      <c r="H49" s="50"/>
      <c r="I49" s="56">
        <f t="shared" si="0"/>
        <v>-4663669000</v>
      </c>
      <c r="K49" s="17">
        <v>2500000</v>
      </c>
      <c r="M49" s="51">
        <v>23591219250</v>
      </c>
      <c r="N49" s="50"/>
      <c r="O49" s="51">
        <v>18381801814</v>
      </c>
      <c r="P49" s="50"/>
      <c r="Q49" s="106">
        <f t="shared" si="1"/>
        <v>5209417436</v>
      </c>
      <c r="R49" s="106"/>
    </row>
    <row r="50" spans="1:18" ht="18.75" x14ac:dyDescent="0.2">
      <c r="A50" s="8" t="s">
        <v>48</v>
      </c>
      <c r="C50" s="17">
        <v>279835</v>
      </c>
      <c r="E50" s="51">
        <v>1599390002</v>
      </c>
      <c r="F50" s="50"/>
      <c r="G50" s="51">
        <v>1708839009</v>
      </c>
      <c r="H50" s="50"/>
      <c r="I50" s="56">
        <f t="shared" si="0"/>
        <v>-109449007</v>
      </c>
      <c r="K50" s="17">
        <v>279835</v>
      </c>
      <c r="M50" s="51">
        <v>1599390002</v>
      </c>
      <c r="N50" s="50"/>
      <c r="O50" s="51">
        <v>2054771876</v>
      </c>
      <c r="P50" s="50"/>
      <c r="Q50" s="106">
        <f t="shared" si="1"/>
        <v>-455381874</v>
      </c>
      <c r="R50" s="106"/>
    </row>
    <row r="51" spans="1:18" ht="18.75" x14ac:dyDescent="0.2">
      <c r="A51" s="8" t="s">
        <v>99</v>
      </c>
      <c r="C51" s="17">
        <v>1228499</v>
      </c>
      <c r="E51" s="51">
        <v>8618349108</v>
      </c>
      <c r="F51" s="50"/>
      <c r="G51" s="51">
        <v>10276192784</v>
      </c>
      <c r="H51" s="50"/>
      <c r="I51" s="56">
        <f t="shared" si="0"/>
        <v>-1657843676</v>
      </c>
      <c r="K51" s="17">
        <v>1228499</v>
      </c>
      <c r="M51" s="51">
        <v>8618349108</v>
      </c>
      <c r="N51" s="50"/>
      <c r="O51" s="51">
        <v>12567917879</v>
      </c>
      <c r="P51" s="50"/>
      <c r="Q51" s="106">
        <f t="shared" si="1"/>
        <v>-3949568771</v>
      </c>
      <c r="R51" s="106"/>
    </row>
    <row r="52" spans="1:18" ht="18.75" x14ac:dyDescent="0.2">
      <c r="A52" s="8" t="s">
        <v>25</v>
      </c>
      <c r="C52" s="17">
        <v>34290521</v>
      </c>
      <c r="E52" s="51">
        <v>21640189553</v>
      </c>
      <c r="F52" s="50"/>
      <c r="G52" s="51">
        <v>24158073243</v>
      </c>
      <c r="H52" s="50"/>
      <c r="I52" s="56">
        <f t="shared" si="0"/>
        <v>-2517883690</v>
      </c>
      <c r="K52" s="17">
        <v>34290521</v>
      </c>
      <c r="M52" s="51">
        <v>21640189553</v>
      </c>
      <c r="N52" s="50"/>
      <c r="O52" s="51">
        <v>22694978690</v>
      </c>
      <c r="P52" s="50"/>
      <c r="Q52" s="106">
        <f t="shared" si="1"/>
        <v>-1054789137</v>
      </c>
      <c r="R52" s="106"/>
    </row>
    <row r="53" spans="1:18" ht="18.75" x14ac:dyDescent="0.2">
      <c r="A53" s="8" t="s">
        <v>29</v>
      </c>
      <c r="C53" s="17">
        <v>1891700</v>
      </c>
      <c r="E53" s="51">
        <v>3585217373</v>
      </c>
      <c r="F53" s="50"/>
      <c r="G53" s="51">
        <v>4043224200</v>
      </c>
      <c r="H53" s="50"/>
      <c r="I53" s="56">
        <f t="shared" si="0"/>
        <v>-458006827</v>
      </c>
      <c r="K53" s="17">
        <v>1891700</v>
      </c>
      <c r="M53" s="51">
        <v>3585217373</v>
      </c>
      <c r="N53" s="50"/>
      <c r="O53" s="51">
        <v>5895899356</v>
      </c>
      <c r="P53" s="50"/>
      <c r="Q53" s="106">
        <f t="shared" si="1"/>
        <v>-2310681983</v>
      </c>
      <c r="R53" s="106"/>
    </row>
    <row r="54" spans="1:18" ht="18.75" x14ac:dyDescent="0.2">
      <c r="A54" s="8" t="s">
        <v>35</v>
      </c>
      <c r="C54" s="17">
        <v>4588175</v>
      </c>
      <c r="E54" s="51">
        <v>8618277014</v>
      </c>
      <c r="F54" s="50"/>
      <c r="G54" s="51">
        <v>12442552077</v>
      </c>
      <c r="H54" s="50"/>
      <c r="I54" s="56">
        <f t="shared" si="0"/>
        <v>-3824275063</v>
      </c>
      <c r="K54" s="17">
        <v>4588175</v>
      </c>
      <c r="M54" s="51">
        <v>8618277014</v>
      </c>
      <c r="N54" s="50"/>
      <c r="O54" s="51">
        <v>12720901400</v>
      </c>
      <c r="P54" s="50"/>
      <c r="Q54" s="106">
        <f t="shared" si="1"/>
        <v>-4102624386</v>
      </c>
      <c r="R54" s="106"/>
    </row>
    <row r="55" spans="1:18" ht="18.75" x14ac:dyDescent="0.2">
      <c r="A55" s="8" t="s">
        <v>26</v>
      </c>
      <c r="C55" s="17">
        <v>33638802</v>
      </c>
      <c r="E55" s="51">
        <v>37317469399</v>
      </c>
      <c r="F55" s="50"/>
      <c r="G55" s="51">
        <v>44393769500</v>
      </c>
      <c r="H55" s="50"/>
      <c r="I55" s="56">
        <f t="shared" si="0"/>
        <v>-7076300101</v>
      </c>
      <c r="K55" s="17">
        <v>33638802</v>
      </c>
      <c r="M55" s="51">
        <v>37317469399</v>
      </c>
      <c r="N55" s="50"/>
      <c r="O55" s="51">
        <v>34916547552</v>
      </c>
      <c r="P55" s="50"/>
      <c r="Q55" s="106">
        <f t="shared" si="1"/>
        <v>2400921847</v>
      </c>
      <c r="R55" s="106"/>
    </row>
    <row r="56" spans="1:18" ht="18.75" x14ac:dyDescent="0.2">
      <c r="A56" s="8" t="s">
        <v>45</v>
      </c>
      <c r="C56" s="17">
        <v>400000</v>
      </c>
      <c r="E56" s="51">
        <v>2159179520</v>
      </c>
      <c r="F56" s="50"/>
      <c r="G56" s="51">
        <v>1522539088</v>
      </c>
      <c r="H56" s="50"/>
      <c r="I56" s="56">
        <f t="shared" si="0"/>
        <v>636640432</v>
      </c>
      <c r="K56" s="17">
        <v>400000</v>
      </c>
      <c r="M56" s="51">
        <v>2159179520</v>
      </c>
      <c r="N56" s="50"/>
      <c r="O56" s="51">
        <v>1538456946</v>
      </c>
      <c r="P56" s="50"/>
      <c r="Q56" s="106">
        <f t="shared" si="1"/>
        <v>620722574</v>
      </c>
      <c r="R56" s="106"/>
    </row>
    <row r="57" spans="1:18" ht="18.75" x14ac:dyDescent="0.2">
      <c r="A57" s="8" t="s">
        <v>43</v>
      </c>
      <c r="C57" s="17">
        <v>17479827</v>
      </c>
      <c r="E57" s="51">
        <v>30856235420</v>
      </c>
      <c r="F57" s="50"/>
      <c r="G57" s="51">
        <v>28098426858</v>
      </c>
      <c r="H57" s="50"/>
      <c r="I57" s="56">
        <f t="shared" si="0"/>
        <v>2757808562</v>
      </c>
      <c r="K57" s="17">
        <v>17479827</v>
      </c>
      <c r="M57" s="51">
        <v>30856235420</v>
      </c>
      <c r="N57" s="50"/>
      <c r="O57" s="51">
        <v>30818196336</v>
      </c>
      <c r="P57" s="50"/>
      <c r="Q57" s="106">
        <f t="shared" si="1"/>
        <v>38039084</v>
      </c>
      <c r="R57" s="106"/>
    </row>
    <row r="58" spans="1:18" ht="18.75" x14ac:dyDescent="0.2">
      <c r="A58" s="8" t="s">
        <v>68</v>
      </c>
      <c r="C58" s="17">
        <v>100000</v>
      </c>
      <c r="E58" s="51">
        <v>16302996100</v>
      </c>
      <c r="F58" s="50"/>
      <c r="G58" s="51">
        <v>18461183350</v>
      </c>
      <c r="H58" s="50"/>
      <c r="I58" s="56">
        <f t="shared" si="0"/>
        <v>-2158187250</v>
      </c>
      <c r="K58" s="17">
        <v>100000</v>
      </c>
      <c r="M58" s="51">
        <v>16302996100</v>
      </c>
      <c r="N58" s="50"/>
      <c r="O58" s="51">
        <v>13741947243</v>
      </c>
      <c r="P58" s="50"/>
      <c r="Q58" s="106">
        <f t="shared" si="1"/>
        <v>2561048857</v>
      </c>
      <c r="R58" s="106"/>
    </row>
    <row r="59" spans="1:18" ht="18.75" x14ac:dyDescent="0.2">
      <c r="A59" s="8" t="s">
        <v>61</v>
      </c>
      <c r="C59" s="17">
        <v>1000000</v>
      </c>
      <c r="E59" s="51">
        <v>2293135970</v>
      </c>
      <c r="F59" s="50"/>
      <c r="G59" s="51">
        <v>2935134660</v>
      </c>
      <c r="H59" s="50"/>
      <c r="I59" s="56">
        <f t="shared" si="0"/>
        <v>-641998690</v>
      </c>
      <c r="K59" s="17">
        <v>1000000</v>
      </c>
      <c r="M59" s="51">
        <v>2293135970</v>
      </c>
      <c r="N59" s="50"/>
      <c r="O59" s="51">
        <v>4559480650</v>
      </c>
      <c r="P59" s="50"/>
      <c r="Q59" s="106">
        <f t="shared" si="1"/>
        <v>-2266344680</v>
      </c>
      <c r="R59" s="106"/>
    </row>
    <row r="60" spans="1:18" ht="18.75" x14ac:dyDescent="0.2">
      <c r="A60" s="8" t="s">
        <v>18</v>
      </c>
      <c r="C60" s="17">
        <v>2700000</v>
      </c>
      <c r="E60" s="51">
        <v>40428056610</v>
      </c>
      <c r="F60" s="50"/>
      <c r="G60" s="51">
        <v>29175714810</v>
      </c>
      <c r="H60" s="50"/>
      <c r="I60" s="56">
        <f t="shared" si="0"/>
        <v>11252341800</v>
      </c>
      <c r="K60" s="17">
        <v>2700000</v>
      </c>
      <c r="M60" s="51">
        <v>40428056610</v>
      </c>
      <c r="N60" s="50"/>
      <c r="O60" s="51">
        <v>19700528580</v>
      </c>
      <c r="P60" s="50"/>
      <c r="Q60" s="106">
        <f t="shared" si="1"/>
        <v>20727528030</v>
      </c>
      <c r="R60" s="106"/>
    </row>
    <row r="61" spans="1:18" ht="18.75" x14ac:dyDescent="0.2">
      <c r="A61" s="8" t="s">
        <v>83</v>
      </c>
      <c r="C61" s="17">
        <v>3280000</v>
      </c>
      <c r="E61" s="51">
        <v>59006724728</v>
      </c>
      <c r="F61" s="50"/>
      <c r="G61" s="51">
        <v>63270310464</v>
      </c>
      <c r="H61" s="50"/>
      <c r="I61" s="56">
        <f t="shared" si="0"/>
        <v>-4263585736</v>
      </c>
      <c r="K61" s="17">
        <v>3280000</v>
      </c>
      <c r="M61" s="51">
        <v>59006724728</v>
      </c>
      <c r="N61" s="50"/>
      <c r="O61" s="51">
        <v>32155898528</v>
      </c>
      <c r="P61" s="50"/>
      <c r="Q61" s="106">
        <f t="shared" si="1"/>
        <v>26850826200</v>
      </c>
      <c r="R61" s="106"/>
    </row>
    <row r="62" spans="1:18" ht="18.75" x14ac:dyDescent="0.2">
      <c r="A62" s="8" t="s">
        <v>66</v>
      </c>
      <c r="C62" s="17">
        <v>100000</v>
      </c>
      <c r="E62" s="51">
        <v>1178816760</v>
      </c>
      <c r="F62" s="50"/>
      <c r="G62" s="51">
        <v>1388185730</v>
      </c>
      <c r="H62" s="50"/>
      <c r="I62" s="56">
        <f t="shared" si="0"/>
        <v>-209368970</v>
      </c>
      <c r="K62" s="17">
        <v>100000</v>
      </c>
      <c r="M62" s="51">
        <v>1178816760</v>
      </c>
      <c r="N62" s="50"/>
      <c r="O62" s="51">
        <v>1319505815</v>
      </c>
      <c r="P62" s="50"/>
      <c r="Q62" s="106">
        <f t="shared" si="1"/>
        <v>-140689055</v>
      </c>
      <c r="R62" s="106"/>
    </row>
    <row r="63" spans="1:18" ht="18.75" x14ac:dyDescent="0.2">
      <c r="A63" s="8" t="s">
        <v>107</v>
      </c>
      <c r="C63" s="17">
        <v>3000000</v>
      </c>
      <c r="E63" s="51">
        <v>16253382600</v>
      </c>
      <c r="F63" s="50"/>
      <c r="G63" s="51">
        <v>16967817000</v>
      </c>
      <c r="H63" s="50"/>
      <c r="I63" s="56">
        <f t="shared" si="0"/>
        <v>-714434400</v>
      </c>
      <c r="K63" s="17">
        <v>3000000</v>
      </c>
      <c r="M63" s="51">
        <v>16253382600</v>
      </c>
      <c r="N63" s="50"/>
      <c r="O63" s="51">
        <v>20926974300</v>
      </c>
      <c r="P63" s="50"/>
      <c r="Q63" s="106">
        <f t="shared" si="1"/>
        <v>-4673591700</v>
      </c>
      <c r="R63" s="106"/>
    </row>
    <row r="64" spans="1:18" ht="18.75" x14ac:dyDescent="0.2">
      <c r="A64" s="8" t="s">
        <v>71</v>
      </c>
      <c r="C64" s="17">
        <v>100000</v>
      </c>
      <c r="E64" s="51">
        <v>1395131620</v>
      </c>
      <c r="F64" s="50"/>
      <c r="G64" s="51">
        <v>1376278490</v>
      </c>
      <c r="H64" s="50"/>
      <c r="I64" s="56">
        <f t="shared" si="0"/>
        <v>18853130</v>
      </c>
      <c r="K64" s="17">
        <v>100000</v>
      </c>
      <c r="M64" s="51">
        <v>1395131620</v>
      </c>
      <c r="N64" s="50"/>
      <c r="O64" s="51">
        <v>1085885112</v>
      </c>
      <c r="P64" s="50"/>
      <c r="Q64" s="106">
        <f t="shared" si="1"/>
        <v>309246508</v>
      </c>
      <c r="R64" s="106"/>
    </row>
    <row r="65" spans="1:18" ht="18.75" x14ac:dyDescent="0.2">
      <c r="A65" s="8" t="s">
        <v>60</v>
      </c>
      <c r="C65" s="17">
        <v>600000</v>
      </c>
      <c r="E65" s="51">
        <v>8757775020</v>
      </c>
      <c r="F65" s="50"/>
      <c r="G65" s="51">
        <v>10127107620</v>
      </c>
      <c r="H65" s="50"/>
      <c r="I65" s="56">
        <f t="shared" si="0"/>
        <v>-1369332600</v>
      </c>
      <c r="K65" s="17">
        <v>600000</v>
      </c>
      <c r="M65" s="51">
        <v>8757775020</v>
      </c>
      <c r="N65" s="50"/>
      <c r="O65" s="51">
        <v>12633581640</v>
      </c>
      <c r="P65" s="50"/>
      <c r="Q65" s="106">
        <f t="shared" si="1"/>
        <v>-3875806620</v>
      </c>
      <c r="R65" s="106"/>
    </row>
    <row r="66" spans="1:18" ht="18.75" x14ac:dyDescent="0.2">
      <c r="A66" s="8" t="s">
        <v>72</v>
      </c>
      <c r="C66" s="17">
        <v>220000</v>
      </c>
      <c r="E66" s="51">
        <v>13272603520</v>
      </c>
      <c r="F66" s="50"/>
      <c r="G66" s="51">
        <v>13772509146</v>
      </c>
      <c r="H66" s="50"/>
      <c r="I66" s="56">
        <f t="shared" si="0"/>
        <v>-499905626</v>
      </c>
      <c r="K66" s="17">
        <v>220000</v>
      </c>
      <c r="M66" s="51">
        <v>13272603520</v>
      </c>
      <c r="N66" s="50"/>
      <c r="O66" s="51">
        <v>9705787505</v>
      </c>
      <c r="P66" s="50"/>
      <c r="Q66" s="106">
        <f t="shared" si="1"/>
        <v>3566816015</v>
      </c>
      <c r="R66" s="106"/>
    </row>
    <row r="67" spans="1:18" ht="18.75" x14ac:dyDescent="0.2">
      <c r="A67" s="8" t="s">
        <v>46</v>
      </c>
      <c r="C67" s="17">
        <v>900000</v>
      </c>
      <c r="E67" s="51">
        <v>8876847420</v>
      </c>
      <c r="F67" s="50"/>
      <c r="G67" s="51">
        <v>6188787990</v>
      </c>
      <c r="H67" s="50"/>
      <c r="I67" s="56">
        <f t="shared" si="0"/>
        <v>2688059430</v>
      </c>
      <c r="K67" s="17">
        <v>900000</v>
      </c>
      <c r="M67" s="51">
        <v>8876847420</v>
      </c>
      <c r="N67" s="50"/>
      <c r="O67" s="51">
        <v>4965319080</v>
      </c>
      <c r="P67" s="50"/>
      <c r="Q67" s="106">
        <f t="shared" si="1"/>
        <v>3911528340</v>
      </c>
      <c r="R67" s="106"/>
    </row>
    <row r="68" spans="1:18" ht="18.75" x14ac:dyDescent="0.2">
      <c r="A68" s="8" t="s">
        <v>22</v>
      </c>
      <c r="C68" s="17">
        <v>200000</v>
      </c>
      <c r="E68" s="51">
        <v>1690828080</v>
      </c>
      <c r="F68" s="50"/>
      <c r="G68" s="51">
        <v>1990493620</v>
      </c>
      <c r="H68" s="50"/>
      <c r="I68" s="56">
        <f t="shared" si="0"/>
        <v>-299665540</v>
      </c>
      <c r="K68" s="17">
        <v>200000</v>
      </c>
      <c r="M68" s="51">
        <v>1690828080</v>
      </c>
      <c r="N68" s="50"/>
      <c r="O68" s="51">
        <v>1864955033</v>
      </c>
      <c r="P68" s="50"/>
      <c r="Q68" s="106">
        <f>M68-O68</f>
        <v>-174126953</v>
      </c>
      <c r="R68" s="106"/>
    </row>
    <row r="69" spans="1:18" ht="18.75" x14ac:dyDescent="0.2">
      <c r="A69" s="8" t="s">
        <v>63</v>
      </c>
      <c r="C69" s="17">
        <v>21948</v>
      </c>
      <c r="E69" s="51">
        <v>1074107825</v>
      </c>
      <c r="F69" s="50"/>
      <c r="G69" s="51">
        <v>966305032</v>
      </c>
      <c r="H69" s="50"/>
      <c r="I69" s="56">
        <f t="shared" si="0"/>
        <v>107802793</v>
      </c>
      <c r="K69" s="17">
        <v>21948</v>
      </c>
      <c r="M69" s="51">
        <v>1074107825</v>
      </c>
      <c r="N69" s="50"/>
      <c r="O69" s="51">
        <v>835417203</v>
      </c>
      <c r="P69" s="50"/>
      <c r="Q69" s="106">
        <f t="shared" si="1"/>
        <v>238690622</v>
      </c>
      <c r="R69" s="106"/>
    </row>
    <row r="70" spans="1:18" ht="18.75" x14ac:dyDescent="0.2">
      <c r="A70" s="8" t="s">
        <v>55</v>
      </c>
      <c r="C70" s="17">
        <v>700000</v>
      </c>
      <c r="E70" s="51">
        <v>4987149020</v>
      </c>
      <c r="F70" s="50"/>
      <c r="G70" s="51">
        <v>5847607461</v>
      </c>
      <c r="H70" s="50"/>
      <c r="I70" s="56">
        <f t="shared" si="0"/>
        <v>-860458441</v>
      </c>
      <c r="K70" s="17">
        <v>700000</v>
      </c>
      <c r="M70" s="51">
        <v>4987149020</v>
      </c>
      <c r="N70" s="50"/>
      <c r="O70" s="51">
        <v>4794643590</v>
      </c>
      <c r="P70" s="50"/>
      <c r="Q70" s="106">
        <f t="shared" si="1"/>
        <v>192505430</v>
      </c>
      <c r="R70" s="106"/>
    </row>
    <row r="71" spans="1:18" ht="18.75" x14ac:dyDescent="0.2">
      <c r="A71" s="8" t="s">
        <v>23</v>
      </c>
      <c r="C71" s="17">
        <v>1600000</v>
      </c>
      <c r="E71" s="51">
        <v>9509915680</v>
      </c>
      <c r="F71" s="50"/>
      <c r="G71" s="51">
        <v>9144760320</v>
      </c>
      <c r="H71" s="50"/>
      <c r="I71" s="56">
        <f t="shared" si="0"/>
        <v>365155360</v>
      </c>
      <c r="K71" s="17">
        <v>1600000</v>
      </c>
      <c r="M71" s="51">
        <v>9509915680</v>
      </c>
      <c r="N71" s="50"/>
      <c r="O71" s="51">
        <v>9192240164</v>
      </c>
      <c r="P71" s="50"/>
      <c r="Q71" s="106">
        <f t="shared" si="1"/>
        <v>317675516</v>
      </c>
      <c r="R71" s="106"/>
    </row>
    <row r="72" spans="1:18" ht="18.75" x14ac:dyDescent="0.2">
      <c r="A72" s="8" t="s">
        <v>102</v>
      </c>
      <c r="C72" s="17">
        <v>200000</v>
      </c>
      <c r="E72" s="51">
        <v>1619384640</v>
      </c>
      <c r="F72" s="50"/>
      <c r="G72" s="51">
        <v>1926988340</v>
      </c>
      <c r="H72" s="50"/>
      <c r="I72" s="56">
        <f t="shared" si="0"/>
        <v>-307603700</v>
      </c>
      <c r="K72" s="17">
        <v>200000</v>
      </c>
      <c r="M72" s="51">
        <v>1619384640</v>
      </c>
      <c r="N72" s="50"/>
      <c r="O72" s="51">
        <v>1696473642</v>
      </c>
      <c r="P72" s="50"/>
      <c r="Q72" s="106">
        <f t="shared" si="1"/>
        <v>-77089002</v>
      </c>
      <c r="R72" s="106"/>
    </row>
    <row r="73" spans="1:18" ht="18.75" x14ac:dyDescent="0.2">
      <c r="A73" s="8" t="s">
        <v>50</v>
      </c>
      <c r="C73" s="17">
        <v>617383</v>
      </c>
      <c r="E73" s="51">
        <v>612610629</v>
      </c>
      <c r="F73" s="50"/>
      <c r="G73" s="51">
        <v>612610629</v>
      </c>
      <c r="H73" s="50"/>
      <c r="I73" s="59">
        <f t="shared" ref="I73:I98" si="2">E73-G73</f>
        <v>0</v>
      </c>
      <c r="K73" s="17">
        <v>617383</v>
      </c>
      <c r="M73" s="51">
        <v>612610629</v>
      </c>
      <c r="N73" s="50"/>
      <c r="O73" s="51">
        <v>612610629</v>
      </c>
      <c r="P73" s="50"/>
      <c r="Q73" s="110">
        <f t="shared" ref="Q73:Q98" si="3">M73-O73</f>
        <v>0</v>
      </c>
      <c r="R73" s="110"/>
    </row>
    <row r="74" spans="1:18" ht="18.75" x14ac:dyDescent="0.2">
      <c r="A74" s="8" t="s">
        <v>75</v>
      </c>
      <c r="C74" s="17">
        <v>2800000</v>
      </c>
      <c r="E74" s="51">
        <v>21615609680</v>
      </c>
      <c r="F74" s="50"/>
      <c r="G74" s="51">
        <v>14780853920</v>
      </c>
      <c r="H74" s="50"/>
      <c r="I74" s="56">
        <f t="shared" si="2"/>
        <v>6834755760</v>
      </c>
      <c r="K74" s="17">
        <v>2800000</v>
      </c>
      <c r="M74" s="51">
        <v>21615609680</v>
      </c>
      <c r="N74" s="50"/>
      <c r="O74" s="51">
        <v>14963459005</v>
      </c>
      <c r="P74" s="50"/>
      <c r="Q74" s="106">
        <f t="shared" si="3"/>
        <v>6652150675</v>
      </c>
      <c r="R74" s="106"/>
    </row>
    <row r="75" spans="1:18" ht="18.75" x14ac:dyDescent="0.2">
      <c r="A75" s="8" t="s">
        <v>58</v>
      </c>
      <c r="C75" s="17">
        <v>562500</v>
      </c>
      <c r="E75" s="51">
        <v>4124742356</v>
      </c>
      <c r="F75" s="50"/>
      <c r="G75" s="51">
        <v>4961970168</v>
      </c>
      <c r="H75" s="50"/>
      <c r="I75" s="56">
        <f t="shared" si="2"/>
        <v>-837227812</v>
      </c>
      <c r="K75" s="17">
        <v>562500</v>
      </c>
      <c r="M75" s="51">
        <v>4124742356</v>
      </c>
      <c r="N75" s="50"/>
      <c r="O75" s="51">
        <v>5575937231</v>
      </c>
      <c r="P75" s="50"/>
      <c r="Q75" s="106">
        <f t="shared" si="3"/>
        <v>-1451194875</v>
      </c>
      <c r="R75" s="106"/>
    </row>
    <row r="76" spans="1:18" ht="18.75" x14ac:dyDescent="0.2">
      <c r="A76" s="8" t="s">
        <v>30</v>
      </c>
      <c r="C76" s="17">
        <v>59805926</v>
      </c>
      <c r="E76" s="51">
        <v>107233932528</v>
      </c>
      <c r="F76" s="50"/>
      <c r="G76" s="51">
        <v>89759517457</v>
      </c>
      <c r="H76" s="50"/>
      <c r="I76" s="56">
        <f t="shared" si="2"/>
        <v>17474415071</v>
      </c>
      <c r="K76" s="17">
        <v>59805926</v>
      </c>
      <c r="M76" s="51">
        <v>107233932528</v>
      </c>
      <c r="N76" s="50"/>
      <c r="O76" s="51">
        <v>49405735969</v>
      </c>
      <c r="P76" s="50"/>
      <c r="Q76" s="106">
        <f t="shared" si="3"/>
        <v>57828196559</v>
      </c>
      <c r="R76" s="106"/>
    </row>
    <row r="77" spans="1:18" ht="18.75" x14ac:dyDescent="0.2">
      <c r="A77" s="8" t="s">
        <v>36</v>
      </c>
      <c r="C77" s="17">
        <v>100000</v>
      </c>
      <c r="E77" s="51">
        <v>4155626760</v>
      </c>
      <c r="F77" s="50"/>
      <c r="G77" s="51">
        <v>5300706340</v>
      </c>
      <c r="H77" s="50"/>
      <c r="I77" s="56">
        <f t="shared" si="2"/>
        <v>-1145079580</v>
      </c>
      <c r="K77" s="17">
        <v>100000</v>
      </c>
      <c r="M77" s="51">
        <v>4155626760</v>
      </c>
      <c r="N77" s="50"/>
      <c r="O77" s="51">
        <v>5105565081</v>
      </c>
      <c r="P77" s="50"/>
      <c r="Q77" s="106">
        <f t="shared" si="3"/>
        <v>-949938321</v>
      </c>
      <c r="R77" s="106"/>
    </row>
    <row r="78" spans="1:18" ht="18.75" x14ac:dyDescent="0.2">
      <c r="A78" s="8" t="s">
        <v>69</v>
      </c>
      <c r="C78" s="17">
        <v>100000</v>
      </c>
      <c r="E78" s="51">
        <v>1862490790</v>
      </c>
      <c r="F78" s="50"/>
      <c r="G78" s="51">
        <v>1621369180</v>
      </c>
      <c r="H78" s="50"/>
      <c r="I78" s="56">
        <f t="shared" si="2"/>
        <v>241121610</v>
      </c>
      <c r="K78" s="17">
        <v>100000</v>
      </c>
      <c r="M78" s="51">
        <v>1862490790</v>
      </c>
      <c r="N78" s="50"/>
      <c r="O78" s="51">
        <v>1639355635</v>
      </c>
      <c r="P78" s="50"/>
      <c r="Q78" s="106">
        <f t="shared" si="3"/>
        <v>223135155</v>
      </c>
      <c r="R78" s="106"/>
    </row>
    <row r="79" spans="1:18" ht="18.75" x14ac:dyDescent="0.2">
      <c r="A79" s="8" t="s">
        <v>77</v>
      </c>
      <c r="C79" s="17">
        <v>197333</v>
      </c>
      <c r="E79" s="51">
        <v>3951397689</v>
      </c>
      <c r="F79" s="50"/>
      <c r="G79" s="51">
        <v>5496123970</v>
      </c>
      <c r="H79" s="50"/>
      <c r="I79" s="56">
        <f t="shared" si="2"/>
        <v>-1544726281</v>
      </c>
      <c r="K79" s="17">
        <v>197333</v>
      </c>
      <c r="M79" s="51">
        <v>3951397689</v>
      </c>
      <c r="N79" s="50"/>
      <c r="O79" s="51">
        <v>5740251400</v>
      </c>
      <c r="P79" s="50"/>
      <c r="Q79" s="106">
        <f t="shared" si="3"/>
        <v>-1788853711</v>
      </c>
      <c r="R79" s="106"/>
    </row>
    <row r="80" spans="1:18" ht="18.75" x14ac:dyDescent="0.2">
      <c r="A80" s="8" t="s">
        <v>100</v>
      </c>
      <c r="C80" s="17">
        <v>700000</v>
      </c>
      <c r="E80" s="51">
        <v>4591233290</v>
      </c>
      <c r="F80" s="50"/>
      <c r="G80" s="51">
        <v>2857254065</v>
      </c>
      <c r="H80" s="50"/>
      <c r="I80" s="56">
        <f t="shared" si="2"/>
        <v>1733979225</v>
      </c>
      <c r="K80" s="17">
        <v>700000</v>
      </c>
      <c r="M80" s="51">
        <v>4591233290</v>
      </c>
      <c r="N80" s="50"/>
      <c r="O80" s="51">
        <v>2551178260</v>
      </c>
      <c r="P80" s="50"/>
      <c r="Q80" s="106">
        <f t="shared" si="3"/>
        <v>2040055030</v>
      </c>
      <c r="R80" s="106"/>
    </row>
    <row r="81" spans="1:18" ht="18.75" x14ac:dyDescent="0.2">
      <c r="A81" s="8" t="s">
        <v>98</v>
      </c>
      <c r="C81" s="17">
        <v>447253</v>
      </c>
      <c r="E81" s="51">
        <v>8405491207</v>
      </c>
      <c r="F81" s="50"/>
      <c r="G81" s="51">
        <v>8716148221</v>
      </c>
      <c r="H81" s="50"/>
      <c r="I81" s="56">
        <f t="shared" si="2"/>
        <v>-310657014</v>
      </c>
      <c r="K81" s="17">
        <v>447253</v>
      </c>
      <c r="M81" s="51">
        <v>8405491207</v>
      </c>
      <c r="N81" s="50"/>
      <c r="O81" s="51">
        <v>6701315588</v>
      </c>
      <c r="P81" s="50"/>
      <c r="Q81" s="106">
        <f t="shared" si="3"/>
        <v>1704175619</v>
      </c>
      <c r="R81" s="106"/>
    </row>
    <row r="82" spans="1:18" ht="18.75" x14ac:dyDescent="0.2">
      <c r="A82" s="8" t="s">
        <v>21</v>
      </c>
      <c r="C82" s="17">
        <v>3321053</v>
      </c>
      <c r="E82" s="51">
        <v>20859763377</v>
      </c>
      <c r="F82" s="50"/>
      <c r="G82" s="51">
        <v>20800239593</v>
      </c>
      <c r="H82" s="50"/>
      <c r="I82" s="56">
        <f t="shared" si="2"/>
        <v>59523784</v>
      </c>
      <c r="K82" s="17">
        <v>3321053</v>
      </c>
      <c r="M82" s="51">
        <v>20859763377</v>
      </c>
      <c r="N82" s="50"/>
      <c r="O82" s="51">
        <v>25496285594</v>
      </c>
      <c r="P82" s="50"/>
      <c r="Q82" s="106">
        <f t="shared" si="3"/>
        <v>-4636522217</v>
      </c>
      <c r="R82" s="106"/>
    </row>
    <row r="83" spans="1:18" ht="18.75" x14ac:dyDescent="0.2">
      <c r="A83" s="8" t="s">
        <v>91</v>
      </c>
      <c r="C83" s="17">
        <v>1200000</v>
      </c>
      <c r="E83" s="51">
        <v>745393224</v>
      </c>
      <c r="F83" s="50"/>
      <c r="G83" s="51">
        <v>790640736</v>
      </c>
      <c r="H83" s="50"/>
      <c r="I83" s="56">
        <f t="shared" si="2"/>
        <v>-45247512</v>
      </c>
      <c r="K83" s="17">
        <v>1200000</v>
      </c>
      <c r="M83" s="51">
        <v>745393224</v>
      </c>
      <c r="N83" s="50"/>
      <c r="O83" s="51">
        <v>748388353</v>
      </c>
      <c r="P83" s="50"/>
      <c r="Q83" s="106">
        <f t="shared" si="3"/>
        <v>-2995129</v>
      </c>
      <c r="R83" s="106"/>
    </row>
    <row r="84" spans="1:18" ht="18.75" x14ac:dyDescent="0.2">
      <c r="A84" s="8" t="s">
        <v>34</v>
      </c>
      <c r="C84" s="17">
        <v>213760</v>
      </c>
      <c r="E84" s="51">
        <v>2293095644</v>
      </c>
      <c r="F84" s="50"/>
      <c r="G84" s="51">
        <v>2316950450</v>
      </c>
      <c r="H84" s="50"/>
      <c r="I84" s="56">
        <f t="shared" si="2"/>
        <v>-23854806</v>
      </c>
      <c r="K84" s="17">
        <v>213760</v>
      </c>
      <c r="M84" s="51">
        <v>2293095644</v>
      </c>
      <c r="N84" s="50"/>
      <c r="O84" s="51">
        <v>1799745974</v>
      </c>
      <c r="P84" s="50"/>
      <c r="Q84" s="106">
        <f t="shared" si="3"/>
        <v>493349670</v>
      </c>
      <c r="R84" s="106"/>
    </row>
    <row r="85" spans="1:18" ht="18.75" x14ac:dyDescent="0.2">
      <c r="A85" s="8" t="s">
        <v>106</v>
      </c>
      <c r="C85" s="17">
        <v>219000</v>
      </c>
      <c r="E85" s="51">
        <v>5917273149</v>
      </c>
      <c r="F85" s="50"/>
      <c r="G85" s="51">
        <v>7342245462</v>
      </c>
      <c r="H85" s="50"/>
      <c r="I85" s="56">
        <f t="shared" si="2"/>
        <v>-1424972313</v>
      </c>
      <c r="K85" s="17">
        <v>219000</v>
      </c>
      <c r="M85" s="51">
        <v>5917273149</v>
      </c>
      <c r="N85" s="50"/>
      <c r="O85" s="51">
        <v>5305029506</v>
      </c>
      <c r="P85" s="50"/>
      <c r="Q85" s="106">
        <f t="shared" si="3"/>
        <v>612243643</v>
      </c>
      <c r="R85" s="106"/>
    </row>
    <row r="86" spans="1:18" ht="18.75" x14ac:dyDescent="0.2">
      <c r="A86" s="8" t="s">
        <v>52</v>
      </c>
      <c r="C86" s="17">
        <v>3193394</v>
      </c>
      <c r="E86" s="51">
        <v>17301151491</v>
      </c>
      <c r="F86" s="50"/>
      <c r="G86" s="51">
        <v>16604035497</v>
      </c>
      <c r="H86" s="50"/>
      <c r="I86" s="56">
        <f t="shared" si="2"/>
        <v>697115994</v>
      </c>
      <c r="K86" s="17">
        <v>3193394</v>
      </c>
      <c r="M86" s="51">
        <v>17301151491</v>
      </c>
      <c r="N86" s="50"/>
      <c r="O86" s="51">
        <v>12176411322</v>
      </c>
      <c r="P86" s="50"/>
      <c r="Q86" s="106">
        <f t="shared" si="3"/>
        <v>5124740169</v>
      </c>
      <c r="R86" s="106"/>
    </row>
    <row r="87" spans="1:18" ht="18.75" x14ac:dyDescent="0.2">
      <c r="A87" s="8" t="s">
        <v>49</v>
      </c>
      <c r="C87" s="17">
        <v>250000</v>
      </c>
      <c r="E87" s="51">
        <v>3331546525</v>
      </c>
      <c r="F87" s="50"/>
      <c r="G87" s="51">
        <v>2840372875</v>
      </c>
      <c r="H87" s="50"/>
      <c r="I87" s="56">
        <f t="shared" si="2"/>
        <v>491173650</v>
      </c>
      <c r="K87" s="17">
        <v>250000</v>
      </c>
      <c r="M87" s="51">
        <v>3331546525</v>
      </c>
      <c r="N87" s="50"/>
      <c r="O87" s="51">
        <v>2108560241</v>
      </c>
      <c r="P87" s="50"/>
      <c r="Q87" s="106">
        <f t="shared" si="3"/>
        <v>1222986284</v>
      </c>
      <c r="R87" s="106"/>
    </row>
    <row r="88" spans="1:18" ht="18.75" x14ac:dyDescent="0.2">
      <c r="A88" s="8" t="s">
        <v>62</v>
      </c>
      <c r="C88" s="17">
        <v>1200000</v>
      </c>
      <c r="E88" s="51">
        <v>11478579360</v>
      </c>
      <c r="F88" s="50"/>
      <c r="G88" s="51">
        <v>16562970840</v>
      </c>
      <c r="H88" s="50"/>
      <c r="I88" s="56">
        <f t="shared" si="2"/>
        <v>-5084391480</v>
      </c>
      <c r="K88" s="17">
        <v>1200000</v>
      </c>
      <c r="M88" s="51">
        <v>11478579360</v>
      </c>
      <c r="N88" s="50"/>
      <c r="O88" s="51">
        <v>10645072560</v>
      </c>
      <c r="P88" s="50"/>
      <c r="Q88" s="106">
        <f t="shared" si="3"/>
        <v>833506800</v>
      </c>
      <c r="R88" s="106"/>
    </row>
    <row r="89" spans="1:18" ht="18.75" x14ac:dyDescent="0.2">
      <c r="A89" s="8" t="s">
        <v>93</v>
      </c>
      <c r="C89" s="17">
        <v>350000</v>
      </c>
      <c r="E89" s="51">
        <v>2354656710</v>
      </c>
      <c r="F89" s="50"/>
      <c r="G89" s="51">
        <v>1917065640</v>
      </c>
      <c r="H89" s="50"/>
      <c r="I89" s="56">
        <f t="shared" si="2"/>
        <v>437591070</v>
      </c>
      <c r="K89" s="17">
        <v>350000</v>
      </c>
      <c r="M89" s="51">
        <v>2354656710</v>
      </c>
      <c r="N89" s="50"/>
      <c r="O89" s="51">
        <v>2097658780</v>
      </c>
      <c r="P89" s="50"/>
      <c r="Q89" s="106">
        <f t="shared" si="3"/>
        <v>256997930</v>
      </c>
      <c r="R89" s="106"/>
    </row>
    <row r="90" spans="1:18" ht="18.75" x14ac:dyDescent="0.2">
      <c r="A90" s="8" t="s">
        <v>110</v>
      </c>
      <c r="C90" s="17">
        <v>1000000</v>
      </c>
      <c r="E90" s="51">
        <v>1752348820</v>
      </c>
      <c r="F90" s="50"/>
      <c r="G90" s="51">
        <v>1793730108</v>
      </c>
      <c r="H90" s="50"/>
      <c r="I90" s="56">
        <f t="shared" si="2"/>
        <v>-41381288</v>
      </c>
      <c r="K90" s="17">
        <v>1000000</v>
      </c>
      <c r="M90" s="51">
        <v>1752348820</v>
      </c>
      <c r="N90" s="50"/>
      <c r="O90" s="51">
        <v>1793730108</v>
      </c>
      <c r="P90" s="50"/>
      <c r="Q90" s="106">
        <f t="shared" si="3"/>
        <v>-41381288</v>
      </c>
      <c r="R90" s="106"/>
    </row>
    <row r="91" spans="1:18" ht="18.75" x14ac:dyDescent="0.2">
      <c r="A91" s="8" t="s">
        <v>24</v>
      </c>
      <c r="C91" s="17">
        <v>1600000</v>
      </c>
      <c r="E91" s="51">
        <v>3791265216</v>
      </c>
      <c r="F91" s="50"/>
      <c r="G91" s="51">
        <v>4359637472</v>
      </c>
      <c r="H91" s="50"/>
      <c r="I91" s="56">
        <f t="shared" si="2"/>
        <v>-568372256</v>
      </c>
      <c r="K91" s="17">
        <v>1600000</v>
      </c>
      <c r="M91" s="51">
        <v>3791265216</v>
      </c>
      <c r="N91" s="50"/>
      <c r="O91" s="51">
        <v>4225627133</v>
      </c>
      <c r="P91" s="50"/>
      <c r="Q91" s="106">
        <f t="shared" si="3"/>
        <v>-434361917</v>
      </c>
      <c r="R91" s="106"/>
    </row>
    <row r="92" spans="1:18" ht="18.75" x14ac:dyDescent="0.2">
      <c r="A92" s="8" t="s">
        <v>59</v>
      </c>
      <c r="C92" s="17">
        <v>1169606</v>
      </c>
      <c r="E92" s="51">
        <v>80589629823</v>
      </c>
      <c r="F92" s="50"/>
      <c r="G92" s="51">
        <v>72619452944</v>
      </c>
      <c r="H92" s="50"/>
      <c r="I92" s="56">
        <f t="shared" si="2"/>
        <v>7970176879</v>
      </c>
      <c r="K92" s="17">
        <v>1169606</v>
      </c>
      <c r="M92" s="51">
        <v>80589629823</v>
      </c>
      <c r="N92" s="50"/>
      <c r="O92" s="51">
        <v>44554088264</v>
      </c>
      <c r="P92" s="50"/>
      <c r="Q92" s="106">
        <f t="shared" si="3"/>
        <v>36035541559</v>
      </c>
      <c r="R92" s="106"/>
    </row>
    <row r="93" spans="1:18" ht="18.75" x14ac:dyDescent="0.2">
      <c r="A93" s="8" t="s">
        <v>87</v>
      </c>
      <c r="C93" s="17">
        <v>400000</v>
      </c>
      <c r="E93" s="51">
        <v>8259655480</v>
      </c>
      <c r="F93" s="50"/>
      <c r="G93" s="51">
        <v>7128645957</v>
      </c>
      <c r="H93" s="50"/>
      <c r="I93" s="56">
        <f t="shared" si="2"/>
        <v>1131009523</v>
      </c>
      <c r="K93" s="17">
        <v>400000</v>
      </c>
      <c r="M93" s="51">
        <v>8259655480</v>
      </c>
      <c r="N93" s="50"/>
      <c r="O93" s="51">
        <v>6662702253</v>
      </c>
      <c r="P93" s="50"/>
      <c r="Q93" s="106">
        <f t="shared" si="3"/>
        <v>1596953227</v>
      </c>
      <c r="R93" s="106"/>
    </row>
    <row r="94" spans="1:18" ht="18.75" x14ac:dyDescent="0.2">
      <c r="A94" s="8" t="s">
        <v>19</v>
      </c>
      <c r="C94" s="17">
        <v>200000</v>
      </c>
      <c r="E94" s="51">
        <v>2683098080</v>
      </c>
      <c r="F94" s="50"/>
      <c r="G94" s="51">
        <v>1615415560</v>
      </c>
      <c r="H94" s="50"/>
      <c r="I94" s="56">
        <f t="shared" si="2"/>
        <v>1067682520</v>
      </c>
      <c r="K94" s="17">
        <v>200000</v>
      </c>
      <c r="M94" s="51">
        <v>2683098080</v>
      </c>
      <c r="N94" s="50"/>
      <c r="O94" s="51">
        <v>1568135208</v>
      </c>
      <c r="P94" s="50"/>
      <c r="Q94" s="106">
        <f t="shared" si="3"/>
        <v>1114962872</v>
      </c>
      <c r="R94" s="106"/>
    </row>
    <row r="95" spans="1:18" ht="18.75" x14ac:dyDescent="0.2">
      <c r="A95" s="8" t="s">
        <v>42</v>
      </c>
      <c r="C95" s="17">
        <v>250000</v>
      </c>
      <c r="E95" s="51">
        <v>37681453250</v>
      </c>
      <c r="F95" s="50"/>
      <c r="G95" s="51">
        <v>32720103250</v>
      </c>
      <c r="H95" s="50"/>
      <c r="I95" s="56">
        <f t="shared" si="2"/>
        <v>4961350000</v>
      </c>
      <c r="K95" s="17">
        <v>250000</v>
      </c>
      <c r="M95" s="51">
        <v>37681453250</v>
      </c>
      <c r="N95" s="50"/>
      <c r="O95" s="51">
        <v>24831556750</v>
      </c>
      <c r="P95" s="50"/>
      <c r="Q95" s="106">
        <f t="shared" si="3"/>
        <v>12849896500</v>
      </c>
      <c r="R95" s="106"/>
    </row>
    <row r="96" spans="1:18" ht="18.75" x14ac:dyDescent="0.2">
      <c r="A96" s="8" t="s">
        <v>47</v>
      </c>
      <c r="C96" s="17">
        <v>900000</v>
      </c>
      <c r="E96" s="51">
        <v>38284753410</v>
      </c>
      <c r="F96" s="50"/>
      <c r="G96" s="51">
        <v>31033244250</v>
      </c>
      <c r="H96" s="50"/>
      <c r="I96" s="56">
        <f t="shared" si="2"/>
        <v>7251509160</v>
      </c>
      <c r="K96" s="17">
        <v>900000</v>
      </c>
      <c r="M96" s="51">
        <v>38284753410</v>
      </c>
      <c r="N96" s="50"/>
      <c r="O96" s="51">
        <v>21626459741</v>
      </c>
      <c r="P96" s="50"/>
      <c r="Q96" s="106">
        <f t="shared" si="3"/>
        <v>16658293669</v>
      </c>
      <c r="R96" s="106"/>
    </row>
    <row r="97" spans="1:18" ht="18.75" x14ac:dyDescent="0.2">
      <c r="A97" s="8" t="s">
        <v>28</v>
      </c>
      <c r="C97" s="17">
        <v>426720</v>
      </c>
      <c r="E97" s="51">
        <v>915860605</v>
      </c>
      <c r="F97" s="50"/>
      <c r="G97" s="51">
        <v>818050249</v>
      </c>
      <c r="H97" s="50"/>
      <c r="I97" s="56">
        <f t="shared" si="2"/>
        <v>97810356</v>
      </c>
      <c r="K97" s="17">
        <v>426720</v>
      </c>
      <c r="M97" s="51">
        <v>915860605</v>
      </c>
      <c r="N97" s="50"/>
      <c r="O97" s="51">
        <v>955662222</v>
      </c>
      <c r="P97" s="50"/>
      <c r="Q97" s="106">
        <f t="shared" si="3"/>
        <v>-39801617</v>
      </c>
      <c r="R97" s="106"/>
    </row>
    <row r="98" spans="1:18" ht="18.75" x14ac:dyDescent="0.2">
      <c r="A98" s="35" t="s">
        <v>81</v>
      </c>
      <c r="C98" s="19">
        <v>200000</v>
      </c>
      <c r="E98" s="53">
        <v>934718340</v>
      </c>
      <c r="F98" s="50"/>
      <c r="G98" s="53">
        <v>1182785840</v>
      </c>
      <c r="H98" s="50"/>
      <c r="I98" s="56">
        <f t="shared" si="2"/>
        <v>-248067500</v>
      </c>
      <c r="K98" s="19">
        <v>200000</v>
      </c>
      <c r="M98" s="53">
        <v>934718340</v>
      </c>
      <c r="N98" s="50"/>
      <c r="O98" s="53">
        <v>1229266057</v>
      </c>
      <c r="P98" s="50"/>
      <c r="Q98" s="106">
        <f t="shared" si="3"/>
        <v>-294547717</v>
      </c>
      <c r="R98" s="106"/>
    </row>
    <row r="99" spans="1:18" s="21" customFormat="1" ht="21" x14ac:dyDescent="0.2">
      <c r="A99" s="34"/>
      <c r="C99" s="22"/>
      <c r="E99" s="54">
        <f>SUM(E8:E98)</f>
        <v>1472442252118</v>
      </c>
      <c r="F99" s="55"/>
      <c r="G99" s="54">
        <f>SUM(G8:G98)</f>
        <v>1473752022357</v>
      </c>
      <c r="H99" s="55"/>
      <c r="I99" s="58">
        <f>SUM(I8:I98)</f>
        <v>-1309770239</v>
      </c>
      <c r="K99" s="22"/>
      <c r="M99" s="54">
        <f>SUM(M8:M98)</f>
        <v>1472442252118</v>
      </c>
      <c r="N99" s="55"/>
      <c r="O99" s="54">
        <f>SUM(O8:O98)</f>
        <v>1141645250080</v>
      </c>
      <c r="P99" s="55"/>
      <c r="Q99" s="111">
        <f>SUM(Q8:R98)</f>
        <v>330797002038</v>
      </c>
      <c r="R99" s="111"/>
    </row>
    <row r="103" spans="1:18" x14ac:dyDescent="0.2">
      <c r="I103" s="33">
        <v>-2217481994</v>
      </c>
    </row>
    <row r="104" spans="1:18" x14ac:dyDescent="0.2">
      <c r="G104" s="76"/>
      <c r="H104" s="76"/>
      <c r="I104" s="33">
        <v>697115994</v>
      </c>
      <c r="J104" s="76"/>
      <c r="K104" s="77"/>
      <c r="L104" s="76"/>
      <c r="M104" s="76"/>
      <c r="N104" s="76"/>
      <c r="O104" s="76"/>
      <c r="P104" s="76"/>
      <c r="Q104" s="33">
        <v>315479664429</v>
      </c>
    </row>
    <row r="105" spans="1:18" x14ac:dyDescent="0.2">
      <c r="G105" s="76"/>
      <c r="H105" s="76"/>
      <c r="I105" s="33">
        <f>SUM(I103:I104)</f>
        <v>-1520366000</v>
      </c>
      <c r="J105" s="76"/>
      <c r="K105" s="77"/>
      <c r="L105" s="76"/>
      <c r="M105" s="76"/>
      <c r="N105" s="76"/>
      <c r="O105" s="76"/>
      <c r="P105" s="76"/>
      <c r="Q105" s="33">
        <v>15317337609</v>
      </c>
    </row>
    <row r="106" spans="1:18" x14ac:dyDescent="0.2">
      <c r="G106" s="76"/>
      <c r="H106" s="76"/>
      <c r="I106" s="33">
        <f>I105-I99</f>
        <v>-210595761</v>
      </c>
      <c r="J106" s="76"/>
      <c r="K106" s="77"/>
      <c r="L106" s="76"/>
      <c r="M106" s="76"/>
      <c r="N106" s="76"/>
      <c r="O106" s="76"/>
      <c r="P106" s="76"/>
      <c r="Q106" s="33">
        <f>SUM(Q104:Q105)</f>
        <v>330797002038</v>
      </c>
    </row>
    <row r="107" spans="1:18" x14ac:dyDescent="0.2">
      <c r="G107" s="76"/>
      <c r="H107" s="76"/>
      <c r="I107" s="76"/>
      <c r="J107" s="76"/>
      <c r="K107" s="77"/>
      <c r="L107" s="76"/>
      <c r="M107" s="76"/>
      <c r="N107" s="76"/>
      <c r="O107" s="76"/>
      <c r="P107" s="76"/>
      <c r="Q107" s="76"/>
    </row>
    <row r="108" spans="1:18" x14ac:dyDescent="0.2">
      <c r="G108" s="76"/>
      <c r="H108" s="76"/>
      <c r="I108" s="76"/>
      <c r="J108" s="76"/>
      <c r="K108" s="77"/>
      <c r="L108" s="76"/>
      <c r="M108" s="76"/>
      <c r="N108" s="76"/>
      <c r="O108" s="76"/>
      <c r="P108" s="76"/>
      <c r="Q108" s="83">
        <f>Q99-Q106</f>
        <v>0</v>
      </c>
    </row>
    <row r="109" spans="1:18" x14ac:dyDescent="0.2">
      <c r="G109" s="76"/>
      <c r="H109" s="76"/>
      <c r="I109" s="76"/>
      <c r="J109" s="76"/>
      <c r="K109" s="77"/>
      <c r="L109" s="76"/>
      <c r="M109" s="76"/>
      <c r="N109" s="76"/>
      <c r="O109" s="76"/>
      <c r="P109" s="76"/>
      <c r="Q109" s="76"/>
    </row>
    <row r="110" spans="1:18" x14ac:dyDescent="0.2">
      <c r="G110" s="76"/>
      <c r="H110" s="76"/>
      <c r="I110" s="76"/>
      <c r="J110" s="76"/>
      <c r="K110" s="77"/>
      <c r="L110" s="76"/>
      <c r="M110" s="76"/>
      <c r="N110" s="76"/>
      <c r="O110" s="76"/>
      <c r="P110" s="76"/>
      <c r="Q110" s="76"/>
    </row>
    <row r="111" spans="1:18" x14ac:dyDescent="0.2">
      <c r="G111" s="78">
        <v>-130202689</v>
      </c>
      <c r="H111" s="76"/>
      <c r="I111" s="76"/>
      <c r="J111" s="76"/>
      <c r="K111" s="77"/>
      <c r="L111" s="76"/>
      <c r="M111" s="76"/>
      <c r="N111" s="76"/>
      <c r="O111" s="76"/>
      <c r="P111" s="76"/>
      <c r="Q111" s="76"/>
    </row>
    <row r="112" spans="1:18" x14ac:dyDescent="0.2">
      <c r="G112" s="78">
        <v>-80393072</v>
      </c>
      <c r="H112" s="76"/>
      <c r="I112" s="76"/>
      <c r="J112" s="76"/>
      <c r="K112" s="77"/>
      <c r="L112" s="76"/>
      <c r="M112" s="76"/>
      <c r="N112" s="76"/>
      <c r="O112" s="76"/>
      <c r="P112" s="76"/>
      <c r="Q112" s="76"/>
    </row>
    <row r="113" spans="7:17" x14ac:dyDescent="0.2">
      <c r="G113" s="80">
        <f>SUM(G111:G112)</f>
        <v>-210595761</v>
      </c>
      <c r="H113" s="76"/>
      <c r="I113" s="76"/>
      <c r="J113" s="76"/>
      <c r="K113" s="77"/>
      <c r="L113" s="76"/>
      <c r="M113" s="76"/>
      <c r="N113" s="76"/>
      <c r="O113" s="76"/>
      <c r="P113" s="76"/>
      <c r="Q113" s="76"/>
    </row>
    <row r="114" spans="7:17" x14ac:dyDescent="0.2">
      <c r="G114" s="76"/>
      <c r="H114" s="76"/>
      <c r="I114" s="76"/>
      <c r="J114" s="76"/>
      <c r="K114" s="77"/>
      <c r="L114" s="76"/>
      <c r="M114" s="76"/>
      <c r="N114" s="76"/>
      <c r="O114" s="76"/>
      <c r="P114" s="76"/>
      <c r="Q114" s="76"/>
    </row>
  </sheetData>
  <mergeCells count="100">
    <mergeCell ref="Q98:R98"/>
    <mergeCell ref="Q99:R99"/>
    <mergeCell ref="Q93:R93"/>
    <mergeCell ref="Q94:R94"/>
    <mergeCell ref="Q95:R95"/>
    <mergeCell ref="Q96:R96"/>
    <mergeCell ref="Q97:R97"/>
    <mergeCell ref="Q88:R88"/>
    <mergeCell ref="Q89:R89"/>
    <mergeCell ref="Q90:R90"/>
    <mergeCell ref="Q91:R91"/>
    <mergeCell ref="Q92:R92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13"/>
  <sheetViews>
    <sheetView rightToLeft="1" topLeftCell="A62" workbookViewId="0">
      <selection activeCell="P12" sqref="P12"/>
    </sheetView>
  </sheetViews>
  <sheetFormatPr defaultRowHeight="12.75" x14ac:dyDescent="0.2"/>
  <cols>
    <col min="1" max="1" width="3.5703125" bestFit="1" customWidth="1"/>
    <col min="2" max="2" width="2.5703125" customWidth="1"/>
    <col min="3" max="3" width="21.28515625" customWidth="1"/>
    <col min="4" max="5" width="1.28515625" customWidth="1"/>
    <col min="6" max="6" width="12.140625" style="13" bestFit="1" customWidth="1"/>
    <col min="7" max="7" width="1.28515625" customWidth="1"/>
    <col min="8" max="8" width="18.7109375" bestFit="1" customWidth="1"/>
    <col min="9" max="9" width="1.28515625" customWidth="1"/>
    <col min="10" max="10" width="20.28515625" bestFit="1" customWidth="1"/>
    <col min="11" max="11" width="1.28515625" customWidth="1"/>
    <col min="12" max="12" width="9.85546875" style="15" bestFit="1" customWidth="1"/>
    <col min="13" max="13" width="1.28515625" style="15" customWidth="1"/>
    <col min="14" max="14" width="15.5703125" style="15" bestFit="1" customWidth="1"/>
    <col min="15" max="15" width="1.28515625" style="15" customWidth="1"/>
    <col min="16" max="16" width="9.5703125" style="15" bestFit="1" customWidth="1"/>
    <col min="17" max="17" width="1.28515625" style="15" customWidth="1"/>
    <col min="18" max="18" width="15.85546875" style="15" bestFit="1" customWidth="1"/>
    <col min="19" max="19" width="1.28515625" customWidth="1"/>
    <col min="20" max="20" width="11" style="15" bestFit="1" customWidth="1"/>
    <col min="21" max="21" width="1.28515625" style="15" customWidth="1"/>
    <col min="22" max="22" width="16.140625" style="15" bestFit="1" customWidth="1"/>
    <col min="23" max="23" width="1.28515625" customWidth="1"/>
    <col min="24" max="24" width="17" bestFit="1" customWidth="1"/>
    <col min="25" max="25" width="1.28515625" customWidth="1"/>
    <col min="26" max="26" width="20.28515625" bestFit="1" customWidth="1"/>
    <col min="27" max="27" width="1.28515625" customWidth="1"/>
    <col min="28" max="28" width="18.28515625" style="15" bestFit="1" customWidth="1"/>
    <col min="29" max="29" width="0.28515625" customWidth="1"/>
    <col min="33" max="33" width="16.42578125" bestFit="1" customWidth="1"/>
  </cols>
  <sheetData>
    <row r="1" spans="1:33" ht="25.5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1:33" ht="25.5" x14ac:dyDescent="0.2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1:33" ht="25.5" x14ac:dyDescent="0.2">
      <c r="A3" s="88" t="s">
        <v>210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G3" s="33">
        <v>1616881469980</v>
      </c>
    </row>
    <row r="4" spans="1:33" ht="24" x14ac:dyDescent="0.2">
      <c r="A4" s="2" t="s">
        <v>3</v>
      </c>
      <c r="B4" s="90" t="s">
        <v>4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</row>
    <row r="5" spans="1:33" ht="24" x14ac:dyDescent="0.2">
      <c r="A5" s="90" t="s">
        <v>5</v>
      </c>
      <c r="B5" s="90"/>
      <c r="C5" s="90" t="s">
        <v>6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</row>
    <row r="6" spans="1:33" ht="21" x14ac:dyDescent="0.2">
      <c r="F6" s="91" t="s">
        <v>7</v>
      </c>
      <c r="G6" s="91"/>
      <c r="H6" s="91"/>
      <c r="I6" s="91"/>
      <c r="J6" s="91"/>
      <c r="L6" s="91" t="s">
        <v>8</v>
      </c>
      <c r="M6" s="91"/>
      <c r="N6" s="91"/>
      <c r="O6" s="91"/>
      <c r="P6" s="91"/>
      <c r="Q6" s="91"/>
      <c r="R6" s="91"/>
      <c r="T6" s="91" t="s">
        <v>9</v>
      </c>
      <c r="U6" s="91"/>
      <c r="V6" s="91"/>
      <c r="W6" s="91"/>
      <c r="X6" s="91"/>
      <c r="Y6" s="91"/>
      <c r="Z6" s="91"/>
      <c r="AA6" s="91"/>
      <c r="AB6" s="92"/>
    </row>
    <row r="7" spans="1:33" ht="21" x14ac:dyDescent="0.2">
      <c r="E7" s="92" t="s">
        <v>12</v>
      </c>
      <c r="F7" s="92"/>
      <c r="G7" s="14"/>
      <c r="H7" s="100" t="s">
        <v>13</v>
      </c>
      <c r="I7" s="14"/>
      <c r="J7" s="100" t="s">
        <v>14</v>
      </c>
      <c r="K7" s="15"/>
      <c r="L7" s="93" t="s">
        <v>10</v>
      </c>
      <c r="M7" s="93"/>
      <c r="N7" s="93"/>
      <c r="O7" s="14"/>
      <c r="P7" s="93" t="s">
        <v>11</v>
      </c>
      <c r="Q7" s="93"/>
      <c r="R7" s="93"/>
      <c r="S7" s="15"/>
      <c r="T7" s="100" t="s">
        <v>12</v>
      </c>
      <c r="U7" s="14"/>
      <c r="V7" s="100" t="s">
        <v>16</v>
      </c>
      <c r="W7" s="14"/>
      <c r="X7" s="100" t="s">
        <v>13</v>
      </c>
      <c r="Y7" s="14"/>
      <c r="Z7" s="100" t="s">
        <v>14</v>
      </c>
      <c r="AA7" s="14"/>
      <c r="AB7" s="98" t="s">
        <v>17</v>
      </c>
    </row>
    <row r="8" spans="1:33" ht="21" x14ac:dyDescent="0.2">
      <c r="A8" s="92"/>
      <c r="B8" s="92"/>
      <c r="C8" s="92"/>
      <c r="E8" s="101"/>
      <c r="F8" s="101"/>
      <c r="G8" s="15"/>
      <c r="H8" s="101"/>
      <c r="I8" s="15"/>
      <c r="J8" s="101"/>
      <c r="K8" s="15"/>
      <c r="L8" s="5" t="s">
        <v>12</v>
      </c>
      <c r="M8" s="14"/>
      <c r="N8" s="5" t="s">
        <v>13</v>
      </c>
      <c r="P8" s="5" t="s">
        <v>12</v>
      </c>
      <c r="Q8" s="14"/>
      <c r="R8" s="5" t="s">
        <v>15</v>
      </c>
      <c r="S8" s="15"/>
      <c r="T8" s="101"/>
      <c r="V8" s="101"/>
      <c r="W8" s="15"/>
      <c r="X8" s="101"/>
      <c r="Y8" s="15"/>
      <c r="Z8" s="101"/>
      <c r="AA8" s="15"/>
      <c r="AB8" s="99"/>
    </row>
    <row r="9" spans="1:33" ht="18.75" x14ac:dyDescent="0.2">
      <c r="A9" s="94" t="s">
        <v>18</v>
      </c>
      <c r="B9" s="94"/>
      <c r="C9" s="94"/>
      <c r="E9" s="95">
        <v>2700000</v>
      </c>
      <c r="F9" s="95"/>
      <c r="H9" s="7">
        <v>19638207270</v>
      </c>
      <c r="J9" s="7">
        <v>29175714810</v>
      </c>
      <c r="L9" s="16">
        <v>0</v>
      </c>
      <c r="N9" s="16">
        <v>0</v>
      </c>
      <c r="P9" s="16">
        <v>0</v>
      </c>
      <c r="R9" s="16">
        <v>0</v>
      </c>
      <c r="T9" s="16">
        <v>2700000</v>
      </c>
      <c r="V9" s="16">
        <v>15090</v>
      </c>
      <c r="X9" s="7">
        <v>19638207270</v>
      </c>
      <c r="Z9" s="7">
        <v>40428056610</v>
      </c>
      <c r="AB9" s="30">
        <f>Z9/$AG$3</f>
        <v>2.5003723130366553E-2</v>
      </c>
    </row>
    <row r="10" spans="1:33" ht="18.75" x14ac:dyDescent="0.2">
      <c r="A10" s="96" t="s">
        <v>19</v>
      </c>
      <c r="B10" s="96"/>
      <c r="C10" s="96"/>
      <c r="E10" s="97">
        <v>200000</v>
      </c>
      <c r="F10" s="97"/>
      <c r="H10" s="9">
        <v>1568135208</v>
      </c>
      <c r="J10" s="9">
        <v>1615415560</v>
      </c>
      <c r="L10" s="17">
        <v>0</v>
      </c>
      <c r="N10" s="17">
        <v>0</v>
      </c>
      <c r="P10" s="17">
        <v>0</v>
      </c>
      <c r="R10" s="17">
        <v>0</v>
      </c>
      <c r="T10" s="17">
        <v>200000</v>
      </c>
      <c r="V10" s="17">
        <v>13520</v>
      </c>
      <c r="X10" s="9">
        <v>1568135208</v>
      </c>
      <c r="Z10" s="9">
        <v>2683098080</v>
      </c>
      <c r="AB10" s="30">
        <f t="shared" ref="AB10:AB73" si="0">Z10/$AG$3</f>
        <v>1.65942781200479E-3</v>
      </c>
    </row>
    <row r="11" spans="1:33" ht="18.75" x14ac:dyDescent="0.2">
      <c r="A11" s="96" t="s">
        <v>20</v>
      </c>
      <c r="B11" s="96"/>
      <c r="C11" s="96"/>
      <c r="E11" s="97">
        <v>40000000</v>
      </c>
      <c r="F11" s="97"/>
      <c r="H11" s="9">
        <v>14550352428</v>
      </c>
      <c r="J11" s="9">
        <v>23100045600</v>
      </c>
      <c r="L11" s="17">
        <v>0</v>
      </c>
      <c r="N11" s="17">
        <v>0</v>
      </c>
      <c r="P11" s="17">
        <v>0</v>
      </c>
      <c r="R11" s="17">
        <v>0</v>
      </c>
      <c r="T11" s="17">
        <v>40000000</v>
      </c>
      <c r="V11" s="17">
        <v>502</v>
      </c>
      <c r="X11" s="9">
        <v>14550352428</v>
      </c>
      <c r="Z11" s="9">
        <v>19924781600</v>
      </c>
      <c r="AB11" s="30">
        <f t="shared" si="0"/>
        <v>1.2322969846544447E-2</v>
      </c>
    </row>
    <row r="12" spans="1:33" ht="18.75" x14ac:dyDescent="0.2">
      <c r="A12" s="96" t="s">
        <v>21</v>
      </c>
      <c r="B12" s="96"/>
      <c r="C12" s="96"/>
      <c r="E12" s="97">
        <v>3621053</v>
      </c>
      <c r="F12" s="97"/>
      <c r="H12" s="9">
        <v>21242246582</v>
      </c>
      <c r="J12" s="9">
        <v>23103390333.793301</v>
      </c>
      <c r="L12" s="17">
        <v>0</v>
      </c>
      <c r="N12" s="17">
        <v>0</v>
      </c>
      <c r="P12" s="81">
        <v>-300000</v>
      </c>
      <c r="R12" s="9">
        <v>1738457058</v>
      </c>
      <c r="T12" s="17">
        <v>3321053</v>
      </c>
      <c r="V12" s="17">
        <v>6330</v>
      </c>
      <c r="X12" s="9">
        <v>19482351332</v>
      </c>
      <c r="Z12" s="9">
        <v>20859763377.762299</v>
      </c>
      <c r="AB12" s="30">
        <f t="shared" si="0"/>
        <v>1.2901232257934358E-2</v>
      </c>
    </row>
    <row r="13" spans="1:33" ht="18.75" x14ac:dyDescent="0.2">
      <c r="A13" s="96" t="s">
        <v>22</v>
      </c>
      <c r="B13" s="96"/>
      <c r="C13" s="96"/>
      <c r="E13" s="97">
        <v>200000</v>
      </c>
      <c r="F13" s="97"/>
      <c r="H13" s="9">
        <v>1864955033</v>
      </c>
      <c r="J13" s="9">
        <v>1990493620</v>
      </c>
      <c r="L13" s="17">
        <v>0</v>
      </c>
      <c r="N13" s="17">
        <v>0</v>
      </c>
      <c r="P13" s="17">
        <v>0</v>
      </c>
      <c r="R13" s="17">
        <v>0</v>
      </c>
      <c r="T13" s="17">
        <v>200000</v>
      </c>
      <c r="V13" s="17">
        <v>8520</v>
      </c>
      <c r="X13" s="9">
        <v>1864955033</v>
      </c>
      <c r="Z13" s="9">
        <v>1690828080</v>
      </c>
      <c r="AB13" s="30">
        <f t="shared" si="0"/>
        <v>1.0457340945473972E-3</v>
      </c>
    </row>
    <row r="14" spans="1:33" ht="18.75" x14ac:dyDescent="0.2">
      <c r="A14" s="96" t="s">
        <v>23</v>
      </c>
      <c r="B14" s="96"/>
      <c r="C14" s="96"/>
      <c r="E14" s="97">
        <v>1600000</v>
      </c>
      <c r="F14" s="97"/>
      <c r="H14" s="9">
        <v>9192240164</v>
      </c>
      <c r="J14" s="9">
        <v>9144760320</v>
      </c>
      <c r="L14" s="17">
        <v>0</v>
      </c>
      <c r="N14" s="17">
        <v>0</v>
      </c>
      <c r="P14" s="17">
        <v>0</v>
      </c>
      <c r="R14" s="17">
        <v>0</v>
      </c>
      <c r="T14" s="17">
        <v>1600000</v>
      </c>
      <c r="V14" s="17">
        <v>5990</v>
      </c>
      <c r="X14" s="9">
        <v>9192240164</v>
      </c>
      <c r="Z14" s="9">
        <v>9509915680</v>
      </c>
      <c r="AB14" s="30">
        <f t="shared" si="0"/>
        <v>5.8816405881116519E-3</v>
      </c>
    </row>
    <row r="15" spans="1:33" ht="18.75" x14ac:dyDescent="0.2">
      <c r="A15" s="96" t="s">
        <v>24</v>
      </c>
      <c r="B15" s="96"/>
      <c r="C15" s="96"/>
      <c r="E15" s="97">
        <v>1600000</v>
      </c>
      <c r="F15" s="97"/>
      <c r="H15" s="9">
        <v>4225627133</v>
      </c>
      <c r="J15" s="9">
        <v>4359637472</v>
      </c>
      <c r="L15" s="17">
        <v>0</v>
      </c>
      <c r="N15" s="17">
        <v>0</v>
      </c>
      <c r="P15" s="17">
        <v>0</v>
      </c>
      <c r="R15" s="17">
        <v>0</v>
      </c>
      <c r="T15" s="17">
        <v>1600000</v>
      </c>
      <c r="V15" s="17">
        <v>2388</v>
      </c>
      <c r="X15" s="9">
        <v>4225627133</v>
      </c>
      <c r="Z15" s="9">
        <v>3791265216</v>
      </c>
      <c r="AB15" s="30">
        <f t="shared" si="0"/>
        <v>2.3448009556612062E-3</v>
      </c>
    </row>
    <row r="16" spans="1:33" ht="18.75" x14ac:dyDescent="0.2">
      <c r="A16" s="96" t="s">
        <v>25</v>
      </c>
      <c r="B16" s="96"/>
      <c r="C16" s="96"/>
      <c r="E16" s="97">
        <v>34290521</v>
      </c>
      <c r="F16" s="97"/>
      <c r="H16" s="9">
        <v>21938889227</v>
      </c>
      <c r="J16" s="9">
        <v>24158073243.595699</v>
      </c>
      <c r="L16" s="17">
        <v>0</v>
      </c>
      <c r="N16" s="17">
        <v>0</v>
      </c>
      <c r="P16" s="17">
        <v>0</v>
      </c>
      <c r="R16" s="17">
        <v>0</v>
      </c>
      <c r="T16" s="17">
        <v>34290521</v>
      </c>
      <c r="V16" s="17">
        <v>636</v>
      </c>
      <c r="X16" s="9">
        <v>21938889227</v>
      </c>
      <c r="Z16" s="9">
        <v>21640189553.418098</v>
      </c>
      <c r="AB16" s="30">
        <f t="shared" si="0"/>
        <v>1.3383905966641931E-2</v>
      </c>
    </row>
    <row r="17" spans="1:28" ht="18.75" x14ac:dyDescent="0.2">
      <c r="A17" s="96" t="s">
        <v>26</v>
      </c>
      <c r="B17" s="96"/>
      <c r="C17" s="96"/>
      <c r="E17" s="97">
        <v>33638802</v>
      </c>
      <c r="F17" s="97"/>
      <c r="H17" s="9">
        <v>18297790502</v>
      </c>
      <c r="J17" s="9">
        <v>44393769500.518204</v>
      </c>
      <c r="L17" s="17">
        <v>0</v>
      </c>
      <c r="N17" s="17">
        <v>0</v>
      </c>
      <c r="P17" s="17">
        <v>0</v>
      </c>
      <c r="R17" s="17">
        <v>0</v>
      </c>
      <c r="T17" s="17">
        <v>33638802</v>
      </c>
      <c r="V17" s="17">
        <v>1118</v>
      </c>
      <c r="X17" s="9">
        <v>18297790502</v>
      </c>
      <c r="Z17" s="9">
        <v>37317469399.683701</v>
      </c>
      <c r="AB17" s="30">
        <f t="shared" si="0"/>
        <v>2.3079904181315961E-2</v>
      </c>
    </row>
    <row r="18" spans="1:28" ht="18.75" x14ac:dyDescent="0.2">
      <c r="A18" s="96" t="s">
        <v>27</v>
      </c>
      <c r="B18" s="96"/>
      <c r="C18" s="96"/>
      <c r="E18" s="97">
        <v>16483818</v>
      </c>
      <c r="F18" s="97"/>
      <c r="H18" s="9">
        <v>13377998921</v>
      </c>
      <c r="J18" s="9">
        <v>59520932638.083504</v>
      </c>
      <c r="L18" s="17">
        <v>5190627</v>
      </c>
      <c r="N18" s="9">
        <v>4478298470</v>
      </c>
      <c r="P18" s="17">
        <v>0</v>
      </c>
      <c r="R18" s="17">
        <v>0</v>
      </c>
      <c r="T18" s="17">
        <v>21674445</v>
      </c>
      <c r="V18" s="17">
        <v>2712</v>
      </c>
      <c r="X18" s="9">
        <v>17856297391</v>
      </c>
      <c r="Z18" s="9">
        <v>58326716976.886803</v>
      </c>
      <c r="AB18" s="30">
        <f t="shared" si="0"/>
        <v>3.6073588608575166E-2</v>
      </c>
    </row>
    <row r="19" spans="1:28" ht="18.75" x14ac:dyDescent="0.2">
      <c r="A19" s="96" t="s">
        <v>28</v>
      </c>
      <c r="B19" s="96"/>
      <c r="C19" s="96"/>
      <c r="E19" s="97">
        <v>426720</v>
      </c>
      <c r="F19" s="97"/>
      <c r="H19" s="9">
        <v>619940930</v>
      </c>
      <c r="J19" s="9">
        <v>818050249.90079999</v>
      </c>
      <c r="L19" s="17">
        <v>0</v>
      </c>
      <c r="N19" s="17">
        <v>0</v>
      </c>
      <c r="P19" s="17">
        <v>0</v>
      </c>
      <c r="R19" s="17">
        <v>0</v>
      </c>
      <c r="T19" s="17">
        <v>426720</v>
      </c>
      <c r="V19" s="17">
        <v>2163</v>
      </c>
      <c r="X19" s="9">
        <v>619940930</v>
      </c>
      <c r="Z19" s="9">
        <v>915860605.86720002</v>
      </c>
      <c r="AB19" s="30">
        <f t="shared" si="0"/>
        <v>5.6643645367432448E-4</v>
      </c>
    </row>
    <row r="20" spans="1:28" ht="18.75" x14ac:dyDescent="0.2">
      <c r="A20" s="96" t="s">
        <v>29</v>
      </c>
      <c r="B20" s="96"/>
      <c r="C20" s="96"/>
      <c r="E20" s="97">
        <v>1891700</v>
      </c>
      <c r="F20" s="97"/>
      <c r="H20" s="9">
        <v>6613179564</v>
      </c>
      <c r="J20" s="9">
        <v>4043224200.4860001</v>
      </c>
      <c r="L20" s="17">
        <v>0</v>
      </c>
      <c r="N20" s="17">
        <v>0</v>
      </c>
      <c r="P20" s="17">
        <v>0</v>
      </c>
      <c r="R20" s="17">
        <v>0</v>
      </c>
      <c r="T20" s="17">
        <v>1891700</v>
      </c>
      <c r="V20" s="17">
        <v>1910</v>
      </c>
      <c r="X20" s="9">
        <v>6613179564</v>
      </c>
      <c r="Z20" s="9">
        <v>3585217373.6900001</v>
      </c>
      <c r="AB20" s="30">
        <f t="shared" si="0"/>
        <v>2.2173656141500262E-3</v>
      </c>
    </row>
    <row r="21" spans="1:28" ht="18.75" x14ac:dyDescent="0.2">
      <c r="A21" s="96" t="s">
        <v>30</v>
      </c>
      <c r="B21" s="96"/>
      <c r="C21" s="96"/>
      <c r="E21" s="97">
        <v>60476364</v>
      </c>
      <c r="F21" s="97"/>
      <c r="H21" s="9">
        <v>35665563975</v>
      </c>
      <c r="J21" s="9">
        <v>90313366967.951401</v>
      </c>
      <c r="L21" s="17">
        <v>0</v>
      </c>
      <c r="N21" s="17">
        <v>0</v>
      </c>
      <c r="P21" s="81">
        <v>-670438</v>
      </c>
      <c r="R21" s="9">
        <v>1126277592</v>
      </c>
      <c r="T21" s="17">
        <v>59805926</v>
      </c>
      <c r="V21" s="17">
        <v>1807</v>
      </c>
      <c r="X21" s="9">
        <v>35270177285</v>
      </c>
      <c r="Z21" s="9">
        <v>107233932528.98</v>
      </c>
      <c r="AB21" s="30">
        <f t="shared" si="0"/>
        <v>6.6321455542629498E-2</v>
      </c>
    </row>
    <row r="22" spans="1:28" ht="18.75" x14ac:dyDescent="0.2">
      <c r="A22" s="96" t="s">
        <v>31</v>
      </c>
      <c r="B22" s="96"/>
      <c r="C22" s="96"/>
      <c r="E22" s="97">
        <v>3771813</v>
      </c>
      <c r="F22" s="97"/>
      <c r="H22" s="9">
        <v>15335862595</v>
      </c>
      <c r="J22" s="9">
        <v>34133030795.8512</v>
      </c>
      <c r="L22" s="17">
        <v>0</v>
      </c>
      <c r="N22" s="17">
        <v>0</v>
      </c>
      <c r="P22" s="17">
        <v>0</v>
      </c>
      <c r="R22" s="17">
        <v>0</v>
      </c>
      <c r="T22" s="17">
        <v>3771813</v>
      </c>
      <c r="V22" s="17">
        <v>9160</v>
      </c>
      <c r="X22" s="9">
        <v>15335862595</v>
      </c>
      <c r="Z22" s="9">
        <v>34282737071.271599</v>
      </c>
      <c r="AB22" s="30">
        <f t="shared" si="0"/>
        <v>2.1202999544360949E-2</v>
      </c>
    </row>
    <row r="23" spans="1:28" ht="18.75" x14ac:dyDescent="0.2">
      <c r="A23" s="96" t="s">
        <v>32</v>
      </c>
      <c r="B23" s="96"/>
      <c r="C23" s="96"/>
      <c r="E23" s="97">
        <v>1900000</v>
      </c>
      <c r="F23" s="97"/>
      <c r="H23" s="9">
        <v>15918293600</v>
      </c>
      <c r="J23" s="9">
        <v>21813071410</v>
      </c>
      <c r="L23" s="17">
        <v>0</v>
      </c>
      <c r="N23" s="17">
        <v>0</v>
      </c>
      <c r="P23" s="17">
        <v>0</v>
      </c>
      <c r="R23" s="17">
        <v>0</v>
      </c>
      <c r="T23" s="17">
        <v>1900000</v>
      </c>
      <c r="V23" s="17">
        <v>11080</v>
      </c>
      <c r="X23" s="9">
        <v>15918293600</v>
      </c>
      <c r="Z23" s="9">
        <v>20889268040</v>
      </c>
      <c r="AB23" s="30">
        <f t="shared" si="0"/>
        <v>1.2919480139913033E-2</v>
      </c>
    </row>
    <row r="24" spans="1:28" ht="18.75" x14ac:dyDescent="0.2">
      <c r="A24" s="96" t="s">
        <v>33</v>
      </c>
      <c r="B24" s="96"/>
      <c r="C24" s="96"/>
      <c r="E24" s="97">
        <v>100000</v>
      </c>
      <c r="F24" s="97"/>
      <c r="H24" s="9">
        <v>5391324321</v>
      </c>
      <c r="J24" s="9">
        <v>5335435790</v>
      </c>
      <c r="L24" s="17">
        <v>0</v>
      </c>
      <c r="N24" s="17">
        <v>0</v>
      </c>
      <c r="P24" s="17">
        <v>0</v>
      </c>
      <c r="R24" s="17">
        <v>0</v>
      </c>
      <c r="T24" s="17">
        <v>100000</v>
      </c>
      <c r="V24" s="17">
        <v>55990</v>
      </c>
      <c r="X24" s="9">
        <v>5391324321</v>
      </c>
      <c r="Z24" s="9">
        <v>5555719730</v>
      </c>
      <c r="AB24" s="30">
        <f t="shared" si="0"/>
        <v>3.436071124043942E-3</v>
      </c>
    </row>
    <row r="25" spans="1:28" ht="18.75" x14ac:dyDescent="0.2">
      <c r="A25" s="96" t="s">
        <v>34</v>
      </c>
      <c r="B25" s="96"/>
      <c r="C25" s="96"/>
      <c r="E25" s="97">
        <v>50000</v>
      </c>
      <c r="F25" s="97"/>
      <c r="H25" s="9">
        <v>1799745974</v>
      </c>
      <c r="J25" s="9">
        <v>2316950450</v>
      </c>
      <c r="L25" s="17">
        <v>163760</v>
      </c>
      <c r="N25" s="17">
        <v>0</v>
      </c>
      <c r="P25" s="17">
        <v>0</v>
      </c>
      <c r="R25" s="17">
        <v>0</v>
      </c>
      <c r="T25" s="17">
        <v>213760</v>
      </c>
      <c r="V25" s="17">
        <v>10811</v>
      </c>
      <c r="X25" s="9">
        <v>1799745974</v>
      </c>
      <c r="Z25" s="9">
        <v>2293095644.1472001</v>
      </c>
      <c r="AB25" s="30">
        <f t="shared" si="0"/>
        <v>1.4182212405313573E-3</v>
      </c>
    </row>
    <row r="26" spans="1:28" ht="18.75" x14ac:dyDescent="0.2">
      <c r="A26" s="96" t="s">
        <v>35</v>
      </c>
      <c r="B26" s="96"/>
      <c r="C26" s="96"/>
      <c r="E26" s="97">
        <v>4588175</v>
      </c>
      <c r="F26" s="97"/>
      <c r="H26" s="9">
        <v>14046504299</v>
      </c>
      <c r="J26" s="9">
        <v>12442552077.0142</v>
      </c>
      <c r="L26" s="17">
        <v>0</v>
      </c>
      <c r="N26" s="17">
        <v>0</v>
      </c>
      <c r="P26" s="17">
        <v>0</v>
      </c>
      <c r="R26" s="17">
        <v>0</v>
      </c>
      <c r="T26" s="17">
        <v>4588175</v>
      </c>
      <c r="V26" s="17">
        <v>1893</v>
      </c>
      <c r="X26" s="9">
        <v>14046504299</v>
      </c>
      <c r="Z26" s="9">
        <v>8618277014.9242496</v>
      </c>
      <c r="AB26" s="30">
        <f t="shared" si="0"/>
        <v>5.3301847877759729E-3</v>
      </c>
    </row>
    <row r="27" spans="1:28" ht="18.75" x14ac:dyDescent="0.2">
      <c r="A27" s="96" t="s">
        <v>36</v>
      </c>
      <c r="B27" s="96"/>
      <c r="C27" s="96"/>
      <c r="E27" s="97">
        <v>100000</v>
      </c>
      <c r="F27" s="97"/>
      <c r="H27" s="9">
        <v>5105565081</v>
      </c>
      <c r="J27" s="9">
        <v>5300706340</v>
      </c>
      <c r="L27" s="17">
        <v>0</v>
      </c>
      <c r="N27" s="17">
        <v>0</v>
      </c>
      <c r="P27" s="17">
        <v>0</v>
      </c>
      <c r="R27" s="17">
        <v>0</v>
      </c>
      <c r="T27" s="17">
        <v>100000</v>
      </c>
      <c r="V27" s="17">
        <v>41880</v>
      </c>
      <c r="X27" s="9">
        <v>5105565081</v>
      </c>
      <c r="Z27" s="9">
        <v>4155626760</v>
      </c>
      <c r="AB27" s="30">
        <f t="shared" si="0"/>
        <v>2.570149288711561E-3</v>
      </c>
    </row>
    <row r="28" spans="1:28" ht="18.75" x14ac:dyDescent="0.2">
      <c r="A28" s="96" t="s">
        <v>37</v>
      </c>
      <c r="B28" s="96"/>
      <c r="C28" s="96"/>
      <c r="E28" s="97">
        <v>100000</v>
      </c>
      <c r="F28" s="97"/>
      <c r="H28" s="9">
        <v>3709856793</v>
      </c>
      <c r="J28" s="9">
        <v>6986573070</v>
      </c>
      <c r="L28" s="17">
        <v>0</v>
      </c>
      <c r="N28" s="17">
        <v>0</v>
      </c>
      <c r="P28" s="17">
        <v>0</v>
      </c>
      <c r="R28" s="17">
        <v>0</v>
      </c>
      <c r="T28" s="17">
        <v>100000</v>
      </c>
      <c r="V28" s="17">
        <v>62210</v>
      </c>
      <c r="X28" s="9">
        <v>3709856793</v>
      </c>
      <c r="Z28" s="9">
        <v>6172911670</v>
      </c>
      <c r="AB28" s="30">
        <f t="shared" si="0"/>
        <v>3.8177886163024404E-3</v>
      </c>
    </row>
    <row r="29" spans="1:28" ht="18.75" x14ac:dyDescent="0.2">
      <c r="A29" s="96" t="s">
        <v>38</v>
      </c>
      <c r="B29" s="96"/>
      <c r="C29" s="96"/>
      <c r="E29" s="97">
        <v>600000</v>
      </c>
      <c r="F29" s="97"/>
      <c r="H29" s="9">
        <v>5524568417</v>
      </c>
      <c r="J29" s="9">
        <v>6031017060</v>
      </c>
      <c r="L29" s="17">
        <v>0</v>
      </c>
      <c r="N29" s="17">
        <v>0</v>
      </c>
      <c r="P29" s="17">
        <v>0</v>
      </c>
      <c r="R29" s="17">
        <v>0</v>
      </c>
      <c r="T29" s="17">
        <v>600000</v>
      </c>
      <c r="V29" s="17">
        <v>12720</v>
      </c>
      <c r="X29" s="9">
        <v>5524568417</v>
      </c>
      <c r="Z29" s="9">
        <v>7573004640</v>
      </c>
      <c r="AB29" s="30">
        <f t="shared" si="0"/>
        <v>4.6837104516348213E-3</v>
      </c>
    </row>
    <row r="30" spans="1:28" ht="18.75" x14ac:dyDescent="0.2">
      <c r="A30" s="96" t="s">
        <v>39</v>
      </c>
      <c r="B30" s="96"/>
      <c r="C30" s="96"/>
      <c r="E30" s="97">
        <v>400000</v>
      </c>
      <c r="F30" s="97"/>
      <c r="H30" s="9">
        <v>1952348389</v>
      </c>
      <c r="J30" s="9">
        <v>1932148144</v>
      </c>
      <c r="L30" s="17">
        <v>300000</v>
      </c>
      <c r="N30" s="9">
        <v>1831830581</v>
      </c>
      <c r="P30" s="17">
        <v>0</v>
      </c>
      <c r="R30" s="17">
        <v>0</v>
      </c>
      <c r="T30" s="17">
        <v>700000</v>
      </c>
      <c r="V30" s="17">
        <v>6790</v>
      </c>
      <c r="X30" s="9">
        <v>3784178970</v>
      </c>
      <c r="Z30" s="9">
        <v>4716259310</v>
      </c>
      <c r="AB30" s="30">
        <f t="shared" si="0"/>
        <v>2.9168862390749877E-3</v>
      </c>
    </row>
    <row r="31" spans="1:28" ht="18.75" x14ac:dyDescent="0.2">
      <c r="A31" s="96" t="s">
        <v>40</v>
      </c>
      <c r="B31" s="96"/>
      <c r="C31" s="96"/>
      <c r="E31" s="97">
        <v>200000</v>
      </c>
      <c r="F31" s="97"/>
      <c r="H31" s="9">
        <v>3203511464</v>
      </c>
      <c r="J31" s="9">
        <v>3341965360</v>
      </c>
      <c r="L31" s="17">
        <v>0</v>
      </c>
      <c r="N31" s="17">
        <v>0</v>
      </c>
      <c r="P31" s="17">
        <v>0</v>
      </c>
      <c r="R31" s="17">
        <v>0</v>
      </c>
      <c r="T31" s="17">
        <v>200000</v>
      </c>
      <c r="V31" s="17">
        <v>19530</v>
      </c>
      <c r="X31" s="9">
        <v>3203511464</v>
      </c>
      <c r="Z31" s="9">
        <v>3875806620</v>
      </c>
      <c r="AB31" s="30">
        <f t="shared" si="0"/>
        <v>2.3970876603885763E-3</v>
      </c>
    </row>
    <row r="32" spans="1:28" ht="18.75" x14ac:dyDescent="0.2">
      <c r="A32" s="96" t="s">
        <v>41</v>
      </c>
      <c r="B32" s="96"/>
      <c r="C32" s="96"/>
      <c r="E32" s="97">
        <v>100000</v>
      </c>
      <c r="F32" s="97"/>
      <c r="H32" s="9">
        <v>2651405291</v>
      </c>
      <c r="J32" s="9">
        <v>4361026650</v>
      </c>
      <c r="L32" s="17">
        <v>0</v>
      </c>
      <c r="N32" s="17">
        <v>0</v>
      </c>
      <c r="P32" s="17">
        <v>0</v>
      </c>
      <c r="R32" s="17">
        <v>0</v>
      </c>
      <c r="T32" s="17">
        <v>100000</v>
      </c>
      <c r="V32" s="17">
        <v>37030</v>
      </c>
      <c r="X32" s="9">
        <v>2651405291</v>
      </c>
      <c r="Z32" s="9">
        <v>3674375810</v>
      </c>
      <c r="AB32" s="30">
        <f t="shared" si="0"/>
        <v>2.2725078357447256E-3</v>
      </c>
    </row>
    <row r="33" spans="1:28" ht="18.75" x14ac:dyDescent="0.2">
      <c r="A33" s="96" t="s">
        <v>42</v>
      </c>
      <c r="B33" s="96"/>
      <c r="C33" s="96"/>
      <c r="E33" s="97">
        <v>250000</v>
      </c>
      <c r="F33" s="97"/>
      <c r="H33" s="9">
        <v>11623044150</v>
      </c>
      <c r="J33" s="9">
        <v>32720103250</v>
      </c>
      <c r="L33" s="17">
        <v>0</v>
      </c>
      <c r="N33" s="17">
        <v>0</v>
      </c>
      <c r="P33" s="17">
        <v>0</v>
      </c>
      <c r="R33" s="17">
        <v>0</v>
      </c>
      <c r="T33" s="17">
        <v>250000</v>
      </c>
      <c r="V33" s="17">
        <v>151900</v>
      </c>
      <c r="X33" s="9">
        <v>11623044150</v>
      </c>
      <c r="Z33" s="9">
        <v>37681453250</v>
      </c>
      <c r="AB33" s="30">
        <f t="shared" si="0"/>
        <v>2.3305018920444492E-2</v>
      </c>
    </row>
    <row r="34" spans="1:28" ht="18.75" x14ac:dyDescent="0.2">
      <c r="A34" s="96" t="s">
        <v>43</v>
      </c>
      <c r="B34" s="96"/>
      <c r="C34" s="96"/>
      <c r="E34" s="97">
        <v>17479827</v>
      </c>
      <c r="F34" s="97"/>
      <c r="H34" s="9">
        <v>23694364022</v>
      </c>
      <c r="J34" s="9">
        <v>28098426845</v>
      </c>
      <c r="L34" s="17">
        <v>0</v>
      </c>
      <c r="N34" s="17">
        <v>0</v>
      </c>
      <c r="P34" s="17">
        <v>0</v>
      </c>
      <c r="R34" s="17">
        <v>0</v>
      </c>
      <c r="T34" s="17">
        <v>17479827</v>
      </c>
      <c r="V34" s="17">
        <v>1779</v>
      </c>
      <c r="X34" s="9">
        <v>23694364022</v>
      </c>
      <c r="Z34" s="9">
        <v>30856235402</v>
      </c>
      <c r="AB34" s="30">
        <f t="shared" si="0"/>
        <v>1.9083795550196809E-2</v>
      </c>
    </row>
    <row r="35" spans="1:28" ht="18.75" x14ac:dyDescent="0.2">
      <c r="A35" s="96" t="s">
        <v>44</v>
      </c>
      <c r="B35" s="96"/>
      <c r="C35" s="96"/>
      <c r="E35" s="97">
        <v>4482353</v>
      </c>
      <c r="F35" s="97"/>
      <c r="H35" s="9">
        <v>12306968416</v>
      </c>
      <c r="J35" s="9">
        <v>35448204158.140701</v>
      </c>
      <c r="L35" s="17">
        <v>0</v>
      </c>
      <c r="N35" s="17">
        <v>0</v>
      </c>
      <c r="P35" s="17">
        <v>0</v>
      </c>
      <c r="R35" s="17">
        <v>0</v>
      </c>
      <c r="T35" s="17">
        <v>4482353</v>
      </c>
      <c r="V35" s="17">
        <v>7420</v>
      </c>
      <c r="X35" s="9">
        <v>12306968416</v>
      </c>
      <c r="Z35" s="9">
        <v>33001966731.9202</v>
      </c>
      <c r="AB35" s="30">
        <f t="shared" si="0"/>
        <v>2.0410875716405121E-2</v>
      </c>
    </row>
    <row r="36" spans="1:28" ht="18.75" x14ac:dyDescent="0.2">
      <c r="A36" s="96" t="s">
        <v>45</v>
      </c>
      <c r="B36" s="96"/>
      <c r="C36" s="96"/>
      <c r="E36" s="97">
        <v>400000</v>
      </c>
      <c r="F36" s="97"/>
      <c r="H36" s="9">
        <v>1538456946</v>
      </c>
      <c r="J36" s="9">
        <v>1522539088</v>
      </c>
      <c r="L36" s="17">
        <v>0</v>
      </c>
      <c r="N36" s="17">
        <v>0</v>
      </c>
      <c r="P36" s="17">
        <v>0</v>
      </c>
      <c r="R36" s="17">
        <v>0</v>
      </c>
      <c r="T36" s="17">
        <v>400000</v>
      </c>
      <c r="V36" s="17">
        <v>5440</v>
      </c>
      <c r="X36" s="9">
        <v>1538456946</v>
      </c>
      <c r="Z36" s="9">
        <v>2159179520</v>
      </c>
      <c r="AB36" s="30">
        <f t="shared" si="0"/>
        <v>1.3353975291872868E-3</v>
      </c>
    </row>
    <row r="37" spans="1:28" ht="18.75" x14ac:dyDescent="0.2">
      <c r="A37" s="96" t="s">
        <v>46</v>
      </c>
      <c r="B37" s="96"/>
      <c r="C37" s="96"/>
      <c r="E37" s="97">
        <v>900000</v>
      </c>
      <c r="F37" s="97"/>
      <c r="H37" s="9">
        <v>2934412033</v>
      </c>
      <c r="J37" s="9">
        <v>6188787990</v>
      </c>
      <c r="L37" s="17">
        <v>0</v>
      </c>
      <c r="N37" s="17">
        <v>0</v>
      </c>
      <c r="P37" s="17">
        <v>0</v>
      </c>
      <c r="R37" s="17">
        <v>0</v>
      </c>
      <c r="T37" s="17">
        <v>900000</v>
      </c>
      <c r="V37" s="17">
        <v>9940</v>
      </c>
      <c r="X37" s="9">
        <v>2934412033</v>
      </c>
      <c r="Z37" s="9">
        <v>8876847420</v>
      </c>
      <c r="AB37" s="30">
        <f t="shared" si="0"/>
        <v>5.4901039963738355E-3</v>
      </c>
    </row>
    <row r="38" spans="1:28" ht="18.75" x14ac:dyDescent="0.2">
      <c r="A38" s="96" t="s">
        <v>47</v>
      </c>
      <c r="B38" s="96"/>
      <c r="C38" s="96"/>
      <c r="E38" s="97">
        <v>900000</v>
      </c>
      <c r="F38" s="97"/>
      <c r="H38" s="9">
        <v>21626459741</v>
      </c>
      <c r="J38" s="9">
        <v>31033244250</v>
      </c>
      <c r="L38" s="17">
        <v>0</v>
      </c>
      <c r="N38" s="17">
        <v>0</v>
      </c>
      <c r="P38" s="17">
        <v>0</v>
      </c>
      <c r="R38" s="17">
        <v>0</v>
      </c>
      <c r="T38" s="17">
        <v>900000</v>
      </c>
      <c r="V38" s="17">
        <v>42870</v>
      </c>
      <c r="X38" s="9">
        <v>21626459741</v>
      </c>
      <c r="Z38" s="9">
        <v>38284753410</v>
      </c>
      <c r="AB38" s="30">
        <f t="shared" si="0"/>
        <v>2.3678144700658585E-2</v>
      </c>
    </row>
    <row r="39" spans="1:28" ht="18.75" x14ac:dyDescent="0.2">
      <c r="A39" s="96" t="s">
        <v>48</v>
      </c>
      <c r="B39" s="96"/>
      <c r="C39" s="96"/>
      <c r="E39" s="97">
        <v>670438</v>
      </c>
      <c r="F39" s="97"/>
      <c r="H39" s="9">
        <v>4197397467</v>
      </c>
      <c r="J39" s="9">
        <v>4576957938.1087999</v>
      </c>
      <c r="L39" s="17">
        <v>0</v>
      </c>
      <c r="N39" s="17">
        <v>0</v>
      </c>
      <c r="P39" s="81">
        <v>-390603</v>
      </c>
      <c r="R39" s="9">
        <v>2063756479</v>
      </c>
      <c r="T39" s="17">
        <v>279835</v>
      </c>
      <c r="V39" s="17">
        <v>5760</v>
      </c>
      <c r="X39" s="9">
        <v>1751957256</v>
      </c>
      <c r="Z39" s="9">
        <v>1599390002.592</v>
      </c>
      <c r="AB39" s="30">
        <f t="shared" si="0"/>
        <v>9.8918197300621163E-4</v>
      </c>
    </row>
    <row r="40" spans="1:28" ht="18.75" x14ac:dyDescent="0.2">
      <c r="A40" s="96" t="s">
        <v>49</v>
      </c>
      <c r="B40" s="96"/>
      <c r="C40" s="96"/>
      <c r="E40" s="97">
        <v>250000</v>
      </c>
      <c r="F40" s="97"/>
      <c r="H40" s="9">
        <v>2108560241</v>
      </c>
      <c r="J40" s="9">
        <v>2840372875</v>
      </c>
      <c r="L40" s="17">
        <v>0</v>
      </c>
      <c r="N40" s="17">
        <v>0</v>
      </c>
      <c r="P40" s="17">
        <v>0</v>
      </c>
      <c r="R40" s="17">
        <v>0</v>
      </c>
      <c r="T40" s="17">
        <v>250000</v>
      </c>
      <c r="V40" s="17">
        <v>13430</v>
      </c>
      <c r="X40" s="9">
        <v>2108560241</v>
      </c>
      <c r="Z40" s="9">
        <v>3331546525</v>
      </c>
      <c r="AB40" s="30">
        <f t="shared" si="0"/>
        <v>2.0604766563631963E-3</v>
      </c>
    </row>
    <row r="41" spans="1:28" ht="18.75" x14ac:dyDescent="0.2">
      <c r="A41" s="96" t="s">
        <v>50</v>
      </c>
      <c r="B41" s="96"/>
      <c r="C41" s="96"/>
      <c r="E41" s="97">
        <v>617383</v>
      </c>
      <c r="F41" s="97"/>
      <c r="H41" s="9">
        <v>1854876906</v>
      </c>
      <c r="J41" s="9">
        <v>612610629.40999997</v>
      </c>
      <c r="L41" s="17">
        <v>0</v>
      </c>
      <c r="N41" s="17">
        <v>0</v>
      </c>
      <c r="P41" s="17">
        <v>0</v>
      </c>
      <c r="R41" s="17">
        <v>0</v>
      </c>
      <c r="T41" s="17">
        <v>617383</v>
      </c>
      <c r="V41" s="17">
        <v>1000</v>
      </c>
      <c r="X41" s="9">
        <v>1854876906</v>
      </c>
      <c r="Z41" s="9">
        <v>612610629.40999997</v>
      </c>
      <c r="AB41" s="30">
        <f t="shared" si="0"/>
        <v>3.7888406836499749E-4</v>
      </c>
    </row>
    <row r="42" spans="1:28" ht="18.75" x14ac:dyDescent="0.2">
      <c r="A42" s="96" t="s">
        <v>51</v>
      </c>
      <c r="B42" s="96"/>
      <c r="C42" s="96"/>
      <c r="E42" s="97">
        <v>2400000</v>
      </c>
      <c r="F42" s="97"/>
      <c r="H42" s="9">
        <v>30892800000</v>
      </c>
      <c r="J42" s="9">
        <v>55059077760</v>
      </c>
      <c r="L42" s="17">
        <v>0</v>
      </c>
      <c r="N42" s="17">
        <v>0</v>
      </c>
      <c r="P42" s="17">
        <v>0</v>
      </c>
      <c r="R42" s="17">
        <v>0</v>
      </c>
      <c r="T42" s="17">
        <v>2400000</v>
      </c>
      <c r="V42" s="17">
        <v>23120</v>
      </c>
      <c r="X42" s="9">
        <v>30892800000</v>
      </c>
      <c r="Z42" s="9">
        <v>55059077760</v>
      </c>
      <c r="AB42" s="30">
        <f t="shared" si="0"/>
        <v>3.4052636994275812E-2</v>
      </c>
    </row>
    <row r="43" spans="1:28" ht="18.75" x14ac:dyDescent="0.2">
      <c r="A43" s="96" t="s">
        <v>52</v>
      </c>
      <c r="B43" s="96"/>
      <c r="C43" s="96"/>
      <c r="E43" s="97">
        <v>3193394</v>
      </c>
      <c r="F43" s="97"/>
      <c r="H43" s="9">
        <v>12176411322</v>
      </c>
      <c r="J43" s="9">
        <v>16604035497.3512</v>
      </c>
      <c r="L43" s="17">
        <v>0</v>
      </c>
      <c r="N43" s="17">
        <v>0</v>
      </c>
      <c r="P43" s="17">
        <v>0</v>
      </c>
      <c r="R43" s="17">
        <v>0</v>
      </c>
      <c r="T43" s="17">
        <v>3193394</v>
      </c>
      <c r="V43" s="17">
        <v>5460</v>
      </c>
      <c r="X43" s="9">
        <v>12176411322</v>
      </c>
      <c r="Z43" s="9">
        <v>17301151491.514801</v>
      </c>
      <c r="AB43" s="30">
        <f t="shared" si="0"/>
        <v>1.0700321460007088E-2</v>
      </c>
    </row>
    <row r="44" spans="1:28" ht="18.75" x14ac:dyDescent="0.2">
      <c r="A44" s="96" t="s">
        <v>53</v>
      </c>
      <c r="B44" s="96"/>
      <c r="C44" s="96"/>
      <c r="E44" s="97">
        <v>650000</v>
      </c>
      <c r="F44" s="97"/>
      <c r="H44" s="9">
        <v>20168699200</v>
      </c>
      <c r="J44" s="9">
        <v>43568095025</v>
      </c>
      <c r="L44" s="17">
        <v>0</v>
      </c>
      <c r="N44" s="17">
        <v>0</v>
      </c>
      <c r="P44" s="81">
        <v>-150000</v>
      </c>
      <c r="R44" s="9">
        <v>9628491999</v>
      </c>
      <c r="T44" s="17">
        <v>500000</v>
      </c>
      <c r="V44" s="17">
        <v>70290</v>
      </c>
      <c r="X44" s="9">
        <v>15514384000</v>
      </c>
      <c r="Z44" s="9">
        <v>34873329150</v>
      </c>
      <c r="AB44" s="30">
        <f t="shared" si="0"/>
        <v>2.1568265700040067E-2</v>
      </c>
    </row>
    <row r="45" spans="1:28" ht="18.75" x14ac:dyDescent="0.2">
      <c r="A45" s="96" t="s">
        <v>54</v>
      </c>
      <c r="B45" s="96"/>
      <c r="C45" s="96"/>
      <c r="E45" s="97">
        <v>2694999</v>
      </c>
      <c r="F45" s="97"/>
      <c r="H45" s="9">
        <v>11029401514</v>
      </c>
      <c r="J45" s="9">
        <v>44150491519.122299</v>
      </c>
      <c r="L45" s="17">
        <v>0</v>
      </c>
      <c r="N45" s="17">
        <v>0</v>
      </c>
      <c r="P45" s="81">
        <v>-694999</v>
      </c>
      <c r="R45" s="9">
        <v>13643031151</v>
      </c>
      <c r="T45" s="17">
        <v>2000000</v>
      </c>
      <c r="V45" s="17">
        <v>18850</v>
      </c>
      <c r="X45" s="9">
        <v>8185087645</v>
      </c>
      <c r="Z45" s="9">
        <v>37408579000</v>
      </c>
      <c r="AB45" s="30">
        <f t="shared" si="0"/>
        <v>2.3136253148143708E-2</v>
      </c>
    </row>
    <row r="46" spans="1:28" ht="18.75" x14ac:dyDescent="0.2">
      <c r="A46" s="96" t="s">
        <v>55</v>
      </c>
      <c r="B46" s="96"/>
      <c r="C46" s="96"/>
      <c r="E46" s="97">
        <v>400000</v>
      </c>
      <c r="F46" s="97"/>
      <c r="H46" s="9">
        <v>2189774489</v>
      </c>
      <c r="J46" s="9">
        <v>3242738360</v>
      </c>
      <c r="L46" s="17">
        <v>300000</v>
      </c>
      <c r="N46" s="9">
        <v>2604869101</v>
      </c>
      <c r="P46" s="17">
        <v>0</v>
      </c>
      <c r="R46" s="17">
        <v>0</v>
      </c>
      <c r="T46" s="17">
        <v>700000</v>
      </c>
      <c r="V46" s="17">
        <v>7180</v>
      </c>
      <c r="X46" s="9">
        <v>4794643590</v>
      </c>
      <c r="Z46" s="9">
        <v>4987149020</v>
      </c>
      <c r="AB46" s="30">
        <f t="shared" si="0"/>
        <v>3.0844246239408561E-3</v>
      </c>
    </row>
    <row r="47" spans="1:28" ht="18.75" x14ac:dyDescent="0.2">
      <c r="A47" s="96" t="s">
        <v>56</v>
      </c>
      <c r="B47" s="96"/>
      <c r="C47" s="96"/>
      <c r="E47" s="97">
        <v>435000</v>
      </c>
      <c r="F47" s="97"/>
      <c r="H47" s="9">
        <v>2879027070</v>
      </c>
      <c r="J47" s="9">
        <v>3190664030.4000001</v>
      </c>
      <c r="L47" s="17">
        <v>0</v>
      </c>
      <c r="N47" s="17">
        <v>0</v>
      </c>
      <c r="P47" s="17">
        <v>0</v>
      </c>
      <c r="R47" s="17">
        <v>0</v>
      </c>
      <c r="T47" s="17">
        <v>435000</v>
      </c>
      <c r="V47" s="17">
        <v>6978</v>
      </c>
      <c r="X47" s="9">
        <v>2879027070</v>
      </c>
      <c r="Z47" s="9">
        <v>3011966126.0999999</v>
      </c>
      <c r="AB47" s="30">
        <f t="shared" si="0"/>
        <v>1.8628243207816936E-3</v>
      </c>
    </row>
    <row r="48" spans="1:28" ht="18.75" x14ac:dyDescent="0.2">
      <c r="A48" s="96" t="s">
        <v>57</v>
      </c>
      <c r="B48" s="96"/>
      <c r="C48" s="96"/>
      <c r="E48" s="97">
        <v>870000</v>
      </c>
      <c r="F48" s="97"/>
      <c r="H48" s="9">
        <v>16102663168</v>
      </c>
      <c r="J48" s="9">
        <v>15754766925</v>
      </c>
      <c r="L48" s="17">
        <v>0</v>
      </c>
      <c r="N48" s="17">
        <v>0</v>
      </c>
      <c r="P48" s="17">
        <v>0</v>
      </c>
      <c r="R48" s="17">
        <v>0</v>
      </c>
      <c r="T48" s="17">
        <v>870000</v>
      </c>
      <c r="V48" s="17">
        <v>20810</v>
      </c>
      <c r="X48" s="9">
        <v>16102663168</v>
      </c>
      <c r="Z48" s="9">
        <v>17964750669</v>
      </c>
      <c r="AB48" s="30">
        <f t="shared" si="0"/>
        <v>1.1110740646450859E-2</v>
      </c>
    </row>
    <row r="49" spans="1:28" ht="18.75" x14ac:dyDescent="0.2">
      <c r="A49" s="96" t="s">
        <v>58</v>
      </c>
      <c r="B49" s="96"/>
      <c r="C49" s="96"/>
      <c r="E49" s="97">
        <v>562500</v>
      </c>
      <c r="F49" s="97"/>
      <c r="H49" s="9">
        <v>4968006854</v>
      </c>
      <c r="J49" s="9">
        <v>4961970168.75</v>
      </c>
      <c r="L49" s="17">
        <v>0</v>
      </c>
      <c r="N49" s="17">
        <v>0</v>
      </c>
      <c r="P49" s="17">
        <v>0</v>
      </c>
      <c r="R49" s="17">
        <v>0</v>
      </c>
      <c r="T49" s="17">
        <v>562500</v>
      </c>
      <c r="V49" s="17">
        <v>7390</v>
      </c>
      <c r="X49" s="9">
        <v>4968006854</v>
      </c>
      <c r="Z49" s="9">
        <v>4124742356.25</v>
      </c>
      <c r="AB49" s="30">
        <f t="shared" si="0"/>
        <v>2.5510480717556997E-3</v>
      </c>
    </row>
    <row r="50" spans="1:28" ht="18.75" x14ac:dyDescent="0.2">
      <c r="A50" s="96" t="s">
        <v>59</v>
      </c>
      <c r="B50" s="96"/>
      <c r="C50" s="96"/>
      <c r="E50" s="97">
        <v>1200000</v>
      </c>
      <c r="F50" s="97"/>
      <c r="H50" s="9">
        <v>29387285787</v>
      </c>
      <c r="J50" s="9">
        <v>73777259040</v>
      </c>
      <c r="L50" s="17">
        <v>0</v>
      </c>
      <c r="N50" s="17">
        <v>0</v>
      </c>
      <c r="P50" s="81">
        <v>-30394</v>
      </c>
      <c r="R50" s="9">
        <v>2277337231</v>
      </c>
      <c r="T50" s="17">
        <v>1169606</v>
      </c>
      <c r="V50" s="17">
        <v>69440</v>
      </c>
      <c r="X50" s="9">
        <v>28642954820</v>
      </c>
      <c r="Z50" s="9">
        <v>80589629823.852798</v>
      </c>
      <c r="AB50" s="30">
        <f t="shared" si="0"/>
        <v>4.9842633068736729E-2</v>
      </c>
    </row>
    <row r="51" spans="1:28" ht="18.75" x14ac:dyDescent="0.2">
      <c r="A51" s="96" t="s">
        <v>60</v>
      </c>
      <c r="B51" s="96"/>
      <c r="C51" s="96"/>
      <c r="E51" s="97">
        <v>600000</v>
      </c>
      <c r="F51" s="97"/>
      <c r="H51" s="9">
        <v>7875851981</v>
      </c>
      <c r="J51" s="9">
        <v>10127107620</v>
      </c>
      <c r="L51" s="17">
        <v>0</v>
      </c>
      <c r="N51" s="17">
        <v>0</v>
      </c>
      <c r="P51" s="17">
        <v>0</v>
      </c>
      <c r="R51" s="17">
        <v>0</v>
      </c>
      <c r="T51" s="17">
        <v>600000</v>
      </c>
      <c r="V51" s="17">
        <v>14710</v>
      </c>
      <c r="X51" s="9">
        <v>7875851981</v>
      </c>
      <c r="Z51" s="9">
        <v>8757775020</v>
      </c>
      <c r="AB51" s="30">
        <f t="shared" si="0"/>
        <v>5.4164607502789489E-3</v>
      </c>
    </row>
    <row r="52" spans="1:28" ht="18.75" x14ac:dyDescent="0.2">
      <c r="A52" s="96" t="s">
        <v>61</v>
      </c>
      <c r="B52" s="96"/>
      <c r="C52" s="96"/>
      <c r="E52" s="97">
        <v>1000000</v>
      </c>
      <c r="F52" s="97"/>
      <c r="H52" s="9">
        <v>5765170532</v>
      </c>
      <c r="J52" s="9">
        <v>2935134660</v>
      </c>
      <c r="L52" s="17">
        <v>0</v>
      </c>
      <c r="N52" s="17">
        <v>0</v>
      </c>
      <c r="P52" s="17">
        <v>0</v>
      </c>
      <c r="R52" s="17">
        <v>0</v>
      </c>
      <c r="T52" s="17">
        <v>1000000</v>
      </c>
      <c r="V52" s="17">
        <v>2311</v>
      </c>
      <c r="X52" s="9">
        <v>5765170532</v>
      </c>
      <c r="Z52" s="9">
        <v>2293135970</v>
      </c>
      <c r="AB52" s="30">
        <f t="shared" si="0"/>
        <v>1.4182461810440348E-3</v>
      </c>
    </row>
    <row r="53" spans="1:28" ht="18.75" x14ac:dyDescent="0.2">
      <c r="A53" s="96" t="s">
        <v>62</v>
      </c>
      <c r="B53" s="96"/>
      <c r="C53" s="96"/>
      <c r="E53" s="97">
        <v>1200000</v>
      </c>
      <c r="F53" s="97"/>
      <c r="H53" s="9">
        <v>12046928609</v>
      </c>
      <c r="J53" s="9">
        <v>16562970840</v>
      </c>
      <c r="L53" s="17">
        <v>0</v>
      </c>
      <c r="N53" s="17">
        <v>0</v>
      </c>
      <c r="P53" s="17">
        <v>0</v>
      </c>
      <c r="R53" s="17">
        <v>0</v>
      </c>
      <c r="T53" s="17">
        <v>1200000</v>
      </c>
      <c r="V53" s="17">
        <v>9640</v>
      </c>
      <c r="X53" s="9">
        <v>12046928609</v>
      </c>
      <c r="Z53" s="9">
        <v>11478579360</v>
      </c>
      <c r="AB53" s="30">
        <f t="shared" si="0"/>
        <v>7.0992089235471191E-3</v>
      </c>
    </row>
    <row r="54" spans="1:28" ht="18.75" x14ac:dyDescent="0.2">
      <c r="A54" s="96" t="s">
        <v>63</v>
      </c>
      <c r="B54" s="96"/>
      <c r="C54" s="96"/>
      <c r="E54" s="97">
        <v>21948</v>
      </c>
      <c r="F54" s="97"/>
      <c r="H54" s="9">
        <v>760325209</v>
      </c>
      <c r="J54" s="9">
        <v>966305032.76520002</v>
      </c>
      <c r="L54" s="17">
        <v>0</v>
      </c>
      <c r="N54" s="17">
        <v>0</v>
      </c>
      <c r="P54" s="17">
        <v>0</v>
      </c>
      <c r="R54" s="17">
        <v>0</v>
      </c>
      <c r="T54" s="17">
        <v>21948</v>
      </c>
      <c r="V54" s="17">
        <v>49320</v>
      </c>
      <c r="X54" s="9">
        <v>760325209</v>
      </c>
      <c r="Z54" s="9">
        <v>1074107825.4672</v>
      </c>
      <c r="AB54" s="30">
        <f t="shared" si="0"/>
        <v>6.643083277344295E-4</v>
      </c>
    </row>
    <row r="55" spans="1:28" ht="18.75" x14ac:dyDescent="0.2">
      <c r="A55" s="96" t="s">
        <v>64</v>
      </c>
      <c r="B55" s="96"/>
      <c r="C55" s="96"/>
      <c r="E55" s="97">
        <v>100000</v>
      </c>
      <c r="F55" s="97"/>
      <c r="H55" s="9">
        <v>2999970681</v>
      </c>
      <c r="J55" s="9">
        <v>2898420670</v>
      </c>
      <c r="L55" s="17">
        <v>0</v>
      </c>
      <c r="N55" s="17">
        <v>0</v>
      </c>
      <c r="P55" s="17">
        <v>0</v>
      </c>
      <c r="R55" s="17">
        <v>0</v>
      </c>
      <c r="T55" s="17">
        <v>100000</v>
      </c>
      <c r="V55" s="17">
        <v>26350</v>
      </c>
      <c r="X55" s="9">
        <v>2999970681</v>
      </c>
      <c r="Z55" s="9">
        <v>2614631450</v>
      </c>
      <c r="AB55" s="30">
        <f t="shared" si="0"/>
        <v>1.6170829455002299E-3</v>
      </c>
    </row>
    <row r="56" spans="1:28" ht="18.75" x14ac:dyDescent="0.2">
      <c r="A56" s="96" t="s">
        <v>65</v>
      </c>
      <c r="B56" s="96"/>
      <c r="C56" s="96"/>
      <c r="E56" s="97">
        <v>4580</v>
      </c>
      <c r="F56" s="97"/>
      <c r="H56" s="9">
        <v>103802677</v>
      </c>
      <c r="J56" s="9">
        <v>273357485.49000001</v>
      </c>
      <c r="L56" s="17">
        <v>0</v>
      </c>
      <c r="N56" s="17">
        <v>0</v>
      </c>
      <c r="P56" s="81">
        <v>-4580</v>
      </c>
      <c r="R56" s="9">
        <v>241254386</v>
      </c>
      <c r="T56" s="17">
        <v>0</v>
      </c>
      <c r="V56" s="17">
        <v>0</v>
      </c>
      <c r="X56" s="17">
        <v>0</v>
      </c>
      <c r="Y56" s="15"/>
      <c r="Z56" s="17">
        <v>0</v>
      </c>
      <c r="AB56" s="30">
        <f t="shared" si="0"/>
        <v>0</v>
      </c>
    </row>
    <row r="57" spans="1:28" ht="18.75" x14ac:dyDescent="0.2">
      <c r="A57" s="96" t="s">
        <v>66</v>
      </c>
      <c r="B57" s="96"/>
      <c r="C57" s="96"/>
      <c r="E57" s="97">
        <v>100000</v>
      </c>
      <c r="F57" s="97"/>
      <c r="H57" s="9">
        <v>1319505815</v>
      </c>
      <c r="J57" s="9">
        <v>1388185730</v>
      </c>
      <c r="L57" s="17">
        <v>0</v>
      </c>
      <c r="N57" s="17">
        <v>0</v>
      </c>
      <c r="P57" s="17">
        <v>0</v>
      </c>
      <c r="R57" s="17">
        <v>0</v>
      </c>
      <c r="T57" s="17">
        <v>100000</v>
      </c>
      <c r="V57" s="17">
        <v>11880</v>
      </c>
      <c r="X57" s="9">
        <v>1319505815</v>
      </c>
      <c r="Z57" s="9">
        <v>1178816760</v>
      </c>
      <c r="AB57" s="30">
        <f t="shared" si="0"/>
        <v>7.2906813633938263E-4</v>
      </c>
    </row>
    <row r="58" spans="1:28" ht="18.75" x14ac:dyDescent="0.2">
      <c r="A58" s="96" t="s">
        <v>67</v>
      </c>
      <c r="B58" s="96"/>
      <c r="C58" s="96"/>
      <c r="E58" s="97">
        <v>4710000</v>
      </c>
      <c r="F58" s="97"/>
      <c r="H58" s="9">
        <v>17739938865</v>
      </c>
      <c r="J58" s="9">
        <v>89405809221</v>
      </c>
      <c r="L58" s="17">
        <v>0</v>
      </c>
      <c r="N58" s="17">
        <v>0</v>
      </c>
      <c r="P58" s="81">
        <v>-110000</v>
      </c>
      <c r="R58" s="9">
        <v>2007262993</v>
      </c>
      <c r="T58" s="17">
        <v>4600000</v>
      </c>
      <c r="V58" s="17">
        <v>19630</v>
      </c>
      <c r="X58" s="9">
        <v>17325630314</v>
      </c>
      <c r="Z58" s="9">
        <v>89599996460</v>
      </c>
      <c r="AB58" s="30">
        <f t="shared" si="0"/>
        <v>5.5415315298967649E-2</v>
      </c>
    </row>
    <row r="59" spans="1:28" ht="18.75" x14ac:dyDescent="0.2">
      <c r="A59" s="96" t="s">
        <v>68</v>
      </c>
      <c r="B59" s="96"/>
      <c r="C59" s="96"/>
      <c r="E59" s="97">
        <v>100000</v>
      </c>
      <c r="F59" s="97"/>
      <c r="H59" s="9">
        <v>2268462830</v>
      </c>
      <c r="J59" s="9">
        <v>18461183350</v>
      </c>
      <c r="L59" s="17">
        <v>0</v>
      </c>
      <c r="N59" s="17">
        <v>0</v>
      </c>
      <c r="P59" s="17">
        <v>0</v>
      </c>
      <c r="R59" s="17">
        <v>0</v>
      </c>
      <c r="T59" s="17">
        <v>100000</v>
      </c>
      <c r="V59" s="17">
        <v>164300</v>
      </c>
      <c r="X59" s="9">
        <v>2268462830</v>
      </c>
      <c r="Z59" s="9">
        <v>16302996100</v>
      </c>
      <c r="AB59" s="30">
        <f t="shared" si="0"/>
        <v>1.0082987777824962E-2</v>
      </c>
    </row>
    <row r="60" spans="1:28" ht="18.75" x14ac:dyDescent="0.2">
      <c r="A60" s="96" t="s">
        <v>69</v>
      </c>
      <c r="B60" s="96"/>
      <c r="C60" s="96"/>
      <c r="E60" s="97">
        <v>100000</v>
      </c>
      <c r="F60" s="97"/>
      <c r="H60" s="9">
        <v>1639355635</v>
      </c>
      <c r="J60" s="9">
        <v>1621369180</v>
      </c>
      <c r="L60" s="17">
        <v>0</v>
      </c>
      <c r="N60" s="17">
        <v>0</v>
      </c>
      <c r="P60" s="17">
        <v>0</v>
      </c>
      <c r="R60" s="17">
        <v>0</v>
      </c>
      <c r="T60" s="17">
        <v>100000</v>
      </c>
      <c r="V60" s="17">
        <v>18770</v>
      </c>
      <c r="X60" s="9">
        <v>1639355635</v>
      </c>
      <c r="Z60" s="9">
        <v>1862490790</v>
      </c>
      <c r="AB60" s="30">
        <f t="shared" si="0"/>
        <v>1.1519031076675263E-3</v>
      </c>
    </row>
    <row r="61" spans="1:28" ht="18.75" x14ac:dyDescent="0.2">
      <c r="A61" s="96" t="s">
        <v>70</v>
      </c>
      <c r="B61" s="96"/>
      <c r="C61" s="96"/>
      <c r="E61" s="97">
        <v>1844082</v>
      </c>
      <c r="F61" s="97"/>
      <c r="H61" s="9">
        <v>26455098019</v>
      </c>
      <c r="J61" s="9">
        <v>29441920390.392601</v>
      </c>
      <c r="L61" s="17">
        <v>0</v>
      </c>
      <c r="N61" s="17">
        <v>0</v>
      </c>
      <c r="P61" s="17">
        <v>0</v>
      </c>
      <c r="R61" s="17">
        <v>0</v>
      </c>
      <c r="T61" s="17">
        <v>1844082</v>
      </c>
      <c r="V61" s="17">
        <v>16670</v>
      </c>
      <c r="X61" s="9">
        <v>26455098019</v>
      </c>
      <c r="Z61" s="9">
        <v>30503220193.153801</v>
      </c>
      <c r="AB61" s="30">
        <f t="shared" si="0"/>
        <v>1.8865464636397319E-2</v>
      </c>
    </row>
    <row r="62" spans="1:28" ht="18.75" x14ac:dyDescent="0.2">
      <c r="A62" s="96" t="s">
        <v>71</v>
      </c>
      <c r="B62" s="96"/>
      <c r="C62" s="96"/>
      <c r="E62" s="97">
        <v>100000</v>
      </c>
      <c r="F62" s="97"/>
      <c r="H62" s="9">
        <v>1085885112</v>
      </c>
      <c r="J62" s="9">
        <v>1376278490</v>
      </c>
      <c r="L62" s="17">
        <v>0</v>
      </c>
      <c r="N62" s="17">
        <v>0</v>
      </c>
      <c r="P62" s="17">
        <v>0</v>
      </c>
      <c r="R62" s="17">
        <v>0</v>
      </c>
      <c r="T62" s="17">
        <v>100000</v>
      </c>
      <c r="V62" s="17">
        <v>14060</v>
      </c>
      <c r="X62" s="9">
        <v>1085885112</v>
      </c>
      <c r="Z62" s="9">
        <v>1395131620</v>
      </c>
      <c r="AB62" s="30">
        <f t="shared" si="0"/>
        <v>8.6285336674509427E-4</v>
      </c>
    </row>
    <row r="63" spans="1:28" ht="18.75" x14ac:dyDescent="0.2">
      <c r="A63" s="96" t="s">
        <v>72</v>
      </c>
      <c r="B63" s="96"/>
      <c r="C63" s="96"/>
      <c r="E63" s="97">
        <v>220000</v>
      </c>
      <c r="F63" s="97"/>
      <c r="H63" s="9">
        <v>9705787505</v>
      </c>
      <c r="J63" s="9">
        <v>13772509146</v>
      </c>
      <c r="L63" s="17">
        <v>0</v>
      </c>
      <c r="N63" s="17">
        <v>0</v>
      </c>
      <c r="P63" s="17">
        <v>0</v>
      </c>
      <c r="R63" s="17">
        <v>0</v>
      </c>
      <c r="T63" s="17">
        <v>220000</v>
      </c>
      <c r="V63" s="17">
        <v>60800</v>
      </c>
      <c r="X63" s="9">
        <v>9705787505</v>
      </c>
      <c r="Z63" s="9">
        <v>13272603520</v>
      </c>
      <c r="AB63" s="30">
        <f t="shared" si="0"/>
        <v>8.2087671647100863E-3</v>
      </c>
    </row>
    <row r="64" spans="1:28" ht="18.75" x14ac:dyDescent="0.2">
      <c r="A64" s="96" t="s">
        <v>73</v>
      </c>
      <c r="B64" s="96"/>
      <c r="C64" s="96"/>
      <c r="E64" s="97">
        <v>600000</v>
      </c>
      <c r="F64" s="97"/>
      <c r="H64" s="9">
        <v>8323598586</v>
      </c>
      <c r="J64" s="9">
        <v>14645905200</v>
      </c>
      <c r="L64" s="17">
        <v>0</v>
      </c>
      <c r="N64" s="17">
        <v>0</v>
      </c>
      <c r="P64" s="17">
        <v>0</v>
      </c>
      <c r="R64" s="17">
        <v>0</v>
      </c>
      <c r="T64" s="17">
        <v>600000</v>
      </c>
      <c r="V64" s="17">
        <v>18860</v>
      </c>
      <c r="X64" s="9">
        <v>8323598586</v>
      </c>
      <c r="Z64" s="9">
        <v>11228527320</v>
      </c>
      <c r="AB64" s="30">
        <f t="shared" si="0"/>
        <v>6.9445581067478562E-3</v>
      </c>
    </row>
    <row r="65" spans="1:28" ht="18.75" x14ac:dyDescent="0.2">
      <c r="A65" s="96" t="s">
        <v>74</v>
      </c>
      <c r="B65" s="96"/>
      <c r="C65" s="96"/>
      <c r="E65" s="97">
        <v>600000</v>
      </c>
      <c r="F65" s="97"/>
      <c r="H65" s="9">
        <v>5566679469</v>
      </c>
      <c r="J65" s="9">
        <v>6197718420</v>
      </c>
      <c r="L65" s="17">
        <v>0</v>
      </c>
      <c r="N65" s="17">
        <v>0</v>
      </c>
      <c r="P65" s="17">
        <v>0</v>
      </c>
      <c r="R65" s="17">
        <v>0</v>
      </c>
      <c r="T65" s="17">
        <v>600000</v>
      </c>
      <c r="V65" s="17">
        <v>12840</v>
      </c>
      <c r="X65" s="9">
        <v>5566679469</v>
      </c>
      <c r="Z65" s="9">
        <v>7644448080</v>
      </c>
      <c r="AB65" s="30">
        <f t="shared" si="0"/>
        <v>4.7278963992917538E-3</v>
      </c>
    </row>
    <row r="66" spans="1:28" ht="18.75" x14ac:dyDescent="0.2">
      <c r="A66" s="96" t="s">
        <v>75</v>
      </c>
      <c r="B66" s="96"/>
      <c r="C66" s="96"/>
      <c r="E66" s="97">
        <v>2800000</v>
      </c>
      <c r="F66" s="97"/>
      <c r="H66" s="9">
        <v>14963459005</v>
      </c>
      <c r="J66" s="9">
        <v>14780853920</v>
      </c>
      <c r="L66" s="17">
        <v>0</v>
      </c>
      <c r="N66" s="17">
        <v>0</v>
      </c>
      <c r="P66" s="17">
        <v>0</v>
      </c>
      <c r="R66" s="17">
        <v>0</v>
      </c>
      <c r="T66" s="17">
        <v>2800000</v>
      </c>
      <c r="V66" s="17">
        <v>7780</v>
      </c>
      <c r="X66" s="9">
        <v>14963459005</v>
      </c>
      <c r="Z66" s="9">
        <v>21615609680</v>
      </c>
      <c r="AB66" s="30">
        <f t="shared" si="0"/>
        <v>1.3368703941091844E-2</v>
      </c>
    </row>
    <row r="67" spans="1:28" ht="18.75" x14ac:dyDescent="0.2">
      <c r="A67" s="96" t="s">
        <v>76</v>
      </c>
      <c r="B67" s="96"/>
      <c r="C67" s="96"/>
      <c r="E67" s="97">
        <v>2960706</v>
      </c>
      <c r="F67" s="97"/>
      <c r="H67" s="9">
        <v>12778235031</v>
      </c>
      <c r="J67" s="9">
        <v>8134822867.3147802</v>
      </c>
      <c r="L67" s="17">
        <v>0</v>
      </c>
      <c r="N67" s="17">
        <v>0</v>
      </c>
      <c r="P67" s="17">
        <v>0</v>
      </c>
      <c r="R67" s="17">
        <v>0</v>
      </c>
      <c r="T67" s="17">
        <v>2960706</v>
      </c>
      <c r="V67" s="17">
        <v>2670</v>
      </c>
      <c r="X67" s="9">
        <v>12778235031</v>
      </c>
      <c r="Z67" s="9">
        <v>7843978712.7953997</v>
      </c>
      <c r="AB67" s="30">
        <f t="shared" si="0"/>
        <v>4.8513010127405479E-3</v>
      </c>
    </row>
    <row r="68" spans="1:28" ht="18.75" x14ac:dyDescent="0.2">
      <c r="A68" s="96" t="s">
        <v>77</v>
      </c>
      <c r="B68" s="96"/>
      <c r="C68" s="96"/>
      <c r="E68" s="97">
        <v>197333</v>
      </c>
      <c r="F68" s="97"/>
      <c r="H68" s="9">
        <v>5740251400</v>
      </c>
      <c r="J68" s="9">
        <v>5496123970.9777899</v>
      </c>
      <c r="L68" s="17">
        <v>0</v>
      </c>
      <c r="N68" s="17">
        <v>0</v>
      </c>
      <c r="P68" s="17">
        <v>0</v>
      </c>
      <c r="R68" s="17">
        <v>0</v>
      </c>
      <c r="T68" s="17">
        <v>197333</v>
      </c>
      <c r="V68" s="17">
        <v>20180</v>
      </c>
      <c r="X68" s="9">
        <v>5740251400</v>
      </c>
      <c r="Z68" s="9">
        <v>3951397689.0637999</v>
      </c>
      <c r="AB68" s="30">
        <f t="shared" si="0"/>
        <v>2.443838810962857E-3</v>
      </c>
    </row>
    <row r="69" spans="1:28" ht="18.75" x14ac:dyDescent="0.2">
      <c r="A69" s="96" t="s">
        <v>78</v>
      </c>
      <c r="B69" s="96"/>
      <c r="C69" s="96"/>
      <c r="E69" s="97">
        <v>3750000</v>
      </c>
      <c r="F69" s="97"/>
      <c r="H69" s="9">
        <v>11808212130</v>
      </c>
      <c r="J69" s="9">
        <v>24558682500</v>
      </c>
      <c r="L69" s="17">
        <v>0</v>
      </c>
      <c r="N69" s="17">
        <v>0</v>
      </c>
      <c r="P69" s="17">
        <v>0</v>
      </c>
      <c r="R69" s="17">
        <v>0</v>
      </c>
      <c r="T69" s="17">
        <v>3750000</v>
      </c>
      <c r="V69" s="17">
        <v>5580</v>
      </c>
      <c r="X69" s="9">
        <v>11808212130</v>
      </c>
      <c r="Z69" s="9">
        <v>20763249750</v>
      </c>
      <c r="AB69" s="30">
        <f t="shared" si="0"/>
        <v>1.2841541037795943E-2</v>
      </c>
    </row>
    <row r="70" spans="1:28" ht="18.75" x14ac:dyDescent="0.2">
      <c r="A70" s="96" t="s">
        <v>79</v>
      </c>
      <c r="B70" s="96"/>
      <c r="C70" s="96"/>
      <c r="E70" s="97">
        <v>1630606</v>
      </c>
      <c r="F70" s="97"/>
      <c r="H70" s="9">
        <v>7849695672</v>
      </c>
      <c r="J70" s="9">
        <v>12555690985.211201</v>
      </c>
      <c r="L70" s="17">
        <v>0</v>
      </c>
      <c r="N70" s="17">
        <v>0</v>
      </c>
      <c r="P70" s="17">
        <v>0</v>
      </c>
      <c r="R70" s="17">
        <v>0</v>
      </c>
      <c r="T70" s="17">
        <v>1630606</v>
      </c>
      <c r="V70" s="17">
        <v>6460</v>
      </c>
      <c r="X70" s="9">
        <v>7849695672</v>
      </c>
      <c r="Z70" s="9">
        <v>10452289144.905199</v>
      </c>
      <c r="AB70" s="30">
        <f t="shared" si="0"/>
        <v>6.4644745697002076E-3</v>
      </c>
    </row>
    <row r="71" spans="1:28" ht="18.75" x14ac:dyDescent="0.2">
      <c r="A71" s="96" t="s">
        <v>80</v>
      </c>
      <c r="B71" s="96"/>
      <c r="C71" s="96"/>
      <c r="E71" s="97">
        <v>12476723</v>
      </c>
      <c r="F71" s="97"/>
      <c r="H71" s="9">
        <v>22269513564</v>
      </c>
      <c r="J71" s="9">
        <v>24178682799.653099</v>
      </c>
      <c r="L71" s="17">
        <v>0</v>
      </c>
      <c r="N71" s="17">
        <v>0</v>
      </c>
      <c r="P71" s="17">
        <v>0</v>
      </c>
      <c r="R71" s="17">
        <v>0</v>
      </c>
      <c r="T71" s="17">
        <v>12476723</v>
      </c>
      <c r="V71" s="17">
        <v>1953</v>
      </c>
      <c r="X71" s="9">
        <v>22269513564</v>
      </c>
      <c r="Z71" s="9">
        <v>24178682799.653099</v>
      </c>
      <c r="AB71" s="30">
        <f t="shared" si="0"/>
        <v>1.4953899372693149E-2</v>
      </c>
    </row>
    <row r="72" spans="1:28" ht="18.75" x14ac:dyDescent="0.2">
      <c r="A72" s="96" t="s">
        <v>81</v>
      </c>
      <c r="B72" s="96"/>
      <c r="C72" s="96"/>
      <c r="E72" s="97">
        <v>200000</v>
      </c>
      <c r="F72" s="97"/>
      <c r="H72" s="9">
        <v>1229266057</v>
      </c>
      <c r="J72" s="9">
        <v>1182785840</v>
      </c>
      <c r="L72" s="17">
        <v>0</v>
      </c>
      <c r="N72" s="17">
        <v>0</v>
      </c>
      <c r="P72" s="17">
        <v>0</v>
      </c>
      <c r="R72" s="17">
        <v>0</v>
      </c>
      <c r="T72" s="17">
        <v>200000</v>
      </c>
      <c r="V72" s="17">
        <v>4710</v>
      </c>
      <c r="X72" s="9">
        <v>1229266057</v>
      </c>
      <c r="Z72" s="9">
        <v>934718340</v>
      </c>
      <c r="AB72" s="30">
        <f t="shared" si="0"/>
        <v>5.7809948184486403E-4</v>
      </c>
    </row>
    <row r="73" spans="1:28" ht="18.75" x14ac:dyDescent="0.2">
      <c r="A73" s="96" t="s">
        <v>82</v>
      </c>
      <c r="B73" s="96"/>
      <c r="C73" s="96"/>
      <c r="E73" s="97">
        <v>1653827</v>
      </c>
      <c r="F73" s="97"/>
      <c r="H73" s="9">
        <v>1894193836</v>
      </c>
      <c r="J73" s="9">
        <v>3587319817.19594</v>
      </c>
      <c r="L73" s="17">
        <v>0</v>
      </c>
      <c r="N73" s="17">
        <v>0</v>
      </c>
      <c r="P73" s="17">
        <v>0</v>
      </c>
      <c r="R73" s="17">
        <v>0</v>
      </c>
      <c r="T73" s="17">
        <v>1653827</v>
      </c>
      <c r="V73" s="17">
        <v>2384</v>
      </c>
      <c r="X73" s="9">
        <v>1894193836</v>
      </c>
      <c r="Z73" s="9">
        <v>3912246314.8193598</v>
      </c>
      <c r="AB73" s="30">
        <f t="shared" si="0"/>
        <v>2.4196246833527954E-3</v>
      </c>
    </row>
    <row r="74" spans="1:28" ht="18.75" x14ac:dyDescent="0.2">
      <c r="A74" s="96" t="s">
        <v>83</v>
      </c>
      <c r="B74" s="96"/>
      <c r="C74" s="96"/>
      <c r="E74" s="97">
        <v>3280000</v>
      </c>
      <c r="F74" s="97"/>
      <c r="H74" s="9">
        <v>29974190258</v>
      </c>
      <c r="J74" s="9">
        <v>63270310464</v>
      </c>
      <c r="L74" s="17">
        <v>0</v>
      </c>
      <c r="N74" s="17">
        <v>0</v>
      </c>
      <c r="P74" s="17">
        <v>0</v>
      </c>
      <c r="R74" s="17">
        <v>0</v>
      </c>
      <c r="T74" s="17">
        <v>3280000</v>
      </c>
      <c r="V74" s="17">
        <v>18130</v>
      </c>
      <c r="X74" s="9">
        <v>29974190258</v>
      </c>
      <c r="Z74" s="9">
        <v>59006724728</v>
      </c>
      <c r="AB74" s="30">
        <f t="shared" ref="AB74:AB101" si="1">Z74/$AG$3</f>
        <v>3.6494156079808299E-2</v>
      </c>
    </row>
    <row r="75" spans="1:28" ht="18.75" x14ac:dyDescent="0.2">
      <c r="A75" s="96" t="s">
        <v>84</v>
      </c>
      <c r="B75" s="96"/>
      <c r="C75" s="96"/>
      <c r="E75" s="97">
        <v>375000</v>
      </c>
      <c r="F75" s="97"/>
      <c r="H75" s="9">
        <v>3168785864</v>
      </c>
      <c r="J75" s="9">
        <v>3683802375</v>
      </c>
      <c r="L75" s="17">
        <v>0</v>
      </c>
      <c r="N75" s="17">
        <v>0</v>
      </c>
      <c r="P75" s="17">
        <v>0</v>
      </c>
      <c r="R75" s="17">
        <v>0</v>
      </c>
      <c r="T75" s="17">
        <v>375000</v>
      </c>
      <c r="V75" s="17">
        <v>8250</v>
      </c>
      <c r="X75" s="9">
        <v>3168785864</v>
      </c>
      <c r="Z75" s="9">
        <v>3069835312.5</v>
      </c>
      <c r="AB75" s="30">
        <f t="shared" si="1"/>
        <v>1.8986149383838089E-3</v>
      </c>
    </row>
    <row r="76" spans="1:28" ht="18.75" x14ac:dyDescent="0.2">
      <c r="A76" s="96" t="s">
        <v>85</v>
      </c>
      <c r="B76" s="96"/>
      <c r="C76" s="96"/>
      <c r="E76" s="97">
        <v>200000</v>
      </c>
      <c r="F76" s="97"/>
      <c r="H76" s="9">
        <v>1816827168</v>
      </c>
      <c r="J76" s="9">
        <v>1897220240</v>
      </c>
      <c r="L76" s="17">
        <v>0</v>
      </c>
      <c r="N76" s="17">
        <v>0</v>
      </c>
      <c r="P76" s="81">
        <v>-200000</v>
      </c>
      <c r="R76" s="9">
        <v>1681731441</v>
      </c>
      <c r="T76" s="17">
        <v>0</v>
      </c>
      <c r="V76" s="17">
        <v>0</v>
      </c>
      <c r="X76" s="17">
        <v>0</v>
      </c>
      <c r="Y76" s="15"/>
      <c r="Z76" s="17">
        <v>0</v>
      </c>
      <c r="AB76" s="30">
        <f t="shared" si="1"/>
        <v>0</v>
      </c>
    </row>
    <row r="77" spans="1:28" ht="18.75" x14ac:dyDescent="0.2">
      <c r="A77" s="96" t="s">
        <v>86</v>
      </c>
      <c r="B77" s="96"/>
      <c r="C77" s="96"/>
      <c r="E77" s="97">
        <v>400000</v>
      </c>
      <c r="F77" s="97"/>
      <c r="H77" s="9">
        <v>1183544573</v>
      </c>
      <c r="J77" s="9">
        <v>1219301376</v>
      </c>
      <c r="L77" s="17">
        <v>0</v>
      </c>
      <c r="N77" s="17">
        <v>0</v>
      </c>
      <c r="P77" s="17">
        <v>0</v>
      </c>
      <c r="R77" s="17">
        <v>0</v>
      </c>
      <c r="T77" s="17">
        <v>400000</v>
      </c>
      <c r="V77" s="17">
        <v>2877</v>
      </c>
      <c r="X77" s="9">
        <v>1183544573</v>
      </c>
      <c r="Z77" s="9">
        <v>1141904316</v>
      </c>
      <c r="AB77" s="30">
        <f t="shared" si="1"/>
        <v>7.0623873004996762E-4</v>
      </c>
    </row>
    <row r="78" spans="1:28" ht="18.75" x14ac:dyDescent="0.2">
      <c r="A78" s="96" t="s">
        <v>87</v>
      </c>
      <c r="B78" s="96"/>
      <c r="C78" s="96"/>
      <c r="E78" s="97">
        <v>300000</v>
      </c>
      <c r="F78" s="97"/>
      <c r="H78" s="9">
        <v>4826824476</v>
      </c>
      <c r="J78" s="9">
        <v>5292768180</v>
      </c>
      <c r="L78" s="17">
        <v>100000</v>
      </c>
      <c r="N78" s="9">
        <v>1835877777</v>
      </c>
      <c r="P78" s="17">
        <v>0</v>
      </c>
      <c r="R78" s="17">
        <v>0</v>
      </c>
      <c r="T78" s="17">
        <v>400000</v>
      </c>
      <c r="V78" s="17">
        <v>20810</v>
      </c>
      <c r="X78" s="9">
        <v>6662702253</v>
      </c>
      <c r="Z78" s="9">
        <v>8259655480</v>
      </c>
      <c r="AB78" s="30">
        <f t="shared" si="1"/>
        <v>5.1083865041153375E-3</v>
      </c>
    </row>
    <row r="79" spans="1:28" ht="18.75" x14ac:dyDescent="0.2">
      <c r="A79" s="96" t="s">
        <v>88</v>
      </c>
      <c r="B79" s="96"/>
      <c r="C79" s="96"/>
      <c r="E79" s="97">
        <v>300000</v>
      </c>
      <c r="F79" s="97"/>
      <c r="H79" s="9">
        <v>5677263616</v>
      </c>
      <c r="J79" s="9">
        <v>8617864950</v>
      </c>
      <c r="L79" s="17">
        <v>0</v>
      </c>
      <c r="N79" s="17">
        <v>0</v>
      </c>
      <c r="P79" s="17">
        <v>0</v>
      </c>
      <c r="R79" s="17">
        <v>0</v>
      </c>
      <c r="T79" s="17">
        <v>300000</v>
      </c>
      <c r="V79" s="17">
        <v>23410</v>
      </c>
      <c r="X79" s="9">
        <v>5677263616</v>
      </c>
      <c r="Z79" s="9">
        <v>6968712210</v>
      </c>
      <c r="AB79" s="30">
        <f t="shared" si="1"/>
        <v>4.3099709777032697E-3</v>
      </c>
    </row>
    <row r="80" spans="1:28" ht="18.75" x14ac:dyDescent="0.2">
      <c r="A80" s="96" t="s">
        <v>89</v>
      </c>
      <c r="B80" s="96"/>
      <c r="C80" s="96"/>
      <c r="E80" s="97">
        <v>400000</v>
      </c>
      <c r="F80" s="97"/>
      <c r="H80" s="9">
        <v>3890336304</v>
      </c>
      <c r="J80" s="9">
        <v>5691660720</v>
      </c>
      <c r="L80" s="17">
        <v>0</v>
      </c>
      <c r="N80" s="17">
        <v>0</v>
      </c>
      <c r="P80" s="17">
        <v>0</v>
      </c>
      <c r="R80" s="17">
        <v>0</v>
      </c>
      <c r="T80" s="17">
        <v>400000</v>
      </c>
      <c r="V80" s="17">
        <v>21130</v>
      </c>
      <c r="X80" s="9">
        <v>3890336304</v>
      </c>
      <c r="Z80" s="9">
        <v>8386666040</v>
      </c>
      <c r="AB80" s="30">
        <f t="shared" si="1"/>
        <v>5.1869392999498833E-3</v>
      </c>
    </row>
    <row r="81" spans="1:28" ht="18.75" x14ac:dyDescent="0.2">
      <c r="A81" s="96" t="s">
        <v>90</v>
      </c>
      <c r="B81" s="96"/>
      <c r="C81" s="96"/>
      <c r="E81" s="97">
        <v>1256500</v>
      </c>
      <c r="F81" s="97"/>
      <c r="H81" s="9">
        <v>7911683326</v>
      </c>
      <c r="J81" s="9">
        <v>8490621206.5500002</v>
      </c>
      <c r="L81" s="17">
        <v>0</v>
      </c>
      <c r="N81" s="17">
        <v>0</v>
      </c>
      <c r="P81" s="17">
        <v>0</v>
      </c>
      <c r="R81" s="17">
        <v>0</v>
      </c>
      <c r="T81" s="17">
        <v>1256500</v>
      </c>
      <c r="V81" s="17">
        <v>6180</v>
      </c>
      <c r="X81" s="9">
        <v>7911683326</v>
      </c>
      <c r="Z81" s="9">
        <v>7705145235.8999996</v>
      </c>
      <c r="AB81" s="30">
        <f t="shared" si="1"/>
        <v>4.7654360439886223E-3</v>
      </c>
    </row>
    <row r="82" spans="1:28" ht="18.75" x14ac:dyDescent="0.2">
      <c r="A82" s="96" t="s">
        <v>91</v>
      </c>
      <c r="B82" s="96"/>
      <c r="C82" s="96"/>
      <c r="E82" s="97">
        <v>1200000</v>
      </c>
      <c r="F82" s="97"/>
      <c r="H82" s="9">
        <v>748388353</v>
      </c>
      <c r="J82" s="9">
        <v>790640736</v>
      </c>
      <c r="L82" s="17">
        <v>0</v>
      </c>
      <c r="N82" s="17">
        <v>0</v>
      </c>
      <c r="P82" s="17">
        <v>0</v>
      </c>
      <c r="R82" s="17">
        <v>0</v>
      </c>
      <c r="T82" s="17">
        <v>1200000</v>
      </c>
      <c r="V82" s="17">
        <v>626</v>
      </c>
      <c r="X82" s="9">
        <v>748388353</v>
      </c>
      <c r="Z82" s="9">
        <v>745393224</v>
      </c>
      <c r="AB82" s="30">
        <f t="shared" si="1"/>
        <v>4.6100672055399345E-4</v>
      </c>
    </row>
    <row r="83" spans="1:28" ht="18.75" x14ac:dyDescent="0.2">
      <c r="A83" s="96" t="s">
        <v>92</v>
      </c>
      <c r="B83" s="96"/>
      <c r="C83" s="96"/>
      <c r="E83" s="97">
        <v>3100000</v>
      </c>
      <c r="F83" s="97"/>
      <c r="H83" s="9">
        <v>30492446725</v>
      </c>
      <c r="J83" s="9">
        <v>67918896960</v>
      </c>
      <c r="L83" s="17">
        <v>1114286</v>
      </c>
      <c r="N83" s="17">
        <v>0</v>
      </c>
      <c r="P83" s="81">
        <v>-100000</v>
      </c>
      <c r="R83" s="9">
        <v>1980181624</v>
      </c>
      <c r="T83" s="17">
        <v>4114286</v>
      </c>
      <c r="V83" s="17">
        <v>14926</v>
      </c>
      <c r="X83" s="9">
        <v>29508819412</v>
      </c>
      <c r="Z83" s="9">
        <v>60935134828.177696</v>
      </c>
      <c r="AB83" s="30">
        <f t="shared" si="1"/>
        <v>3.7686828601561889E-2</v>
      </c>
    </row>
    <row r="84" spans="1:28" ht="18.75" x14ac:dyDescent="0.2">
      <c r="A84" s="96" t="s">
        <v>93</v>
      </c>
      <c r="B84" s="96"/>
      <c r="C84" s="96"/>
      <c r="E84" s="97">
        <v>350000</v>
      </c>
      <c r="F84" s="97"/>
      <c r="H84" s="9">
        <v>2909039013</v>
      </c>
      <c r="J84" s="9">
        <v>1917065640</v>
      </c>
      <c r="L84" s="17">
        <v>0</v>
      </c>
      <c r="N84" s="17">
        <v>0</v>
      </c>
      <c r="P84" s="17">
        <v>0</v>
      </c>
      <c r="R84" s="17">
        <v>0</v>
      </c>
      <c r="T84" s="17">
        <v>350000</v>
      </c>
      <c r="V84" s="17">
        <v>6780</v>
      </c>
      <c r="X84" s="9">
        <v>2909039013</v>
      </c>
      <c r="Z84" s="9">
        <v>2354656710</v>
      </c>
      <c r="AB84" s="30">
        <f t="shared" si="1"/>
        <v>1.4562951915263931E-3</v>
      </c>
    </row>
    <row r="85" spans="1:28" ht="18.75" x14ac:dyDescent="0.2">
      <c r="A85" s="96" t="s">
        <v>94</v>
      </c>
      <c r="B85" s="96"/>
      <c r="C85" s="96"/>
      <c r="E85" s="97">
        <v>3000000</v>
      </c>
      <c r="F85" s="97"/>
      <c r="H85" s="9">
        <v>19332083180</v>
      </c>
      <c r="J85" s="9">
        <v>43937715600</v>
      </c>
      <c r="L85" s="17">
        <v>0</v>
      </c>
      <c r="N85" s="17">
        <v>0</v>
      </c>
      <c r="P85" s="17">
        <v>0</v>
      </c>
      <c r="R85" s="17">
        <v>0</v>
      </c>
      <c r="T85" s="17">
        <v>3000000</v>
      </c>
      <c r="V85" s="17">
        <v>13780</v>
      </c>
      <c r="X85" s="9">
        <v>19332083180</v>
      </c>
      <c r="Z85" s="9">
        <v>41020441800</v>
      </c>
      <c r="AB85" s="30">
        <f t="shared" si="1"/>
        <v>2.5370098279688617E-2</v>
      </c>
    </row>
    <row r="86" spans="1:28" ht="18.75" x14ac:dyDescent="0.2">
      <c r="A86" s="96" t="s">
        <v>95</v>
      </c>
      <c r="B86" s="96"/>
      <c r="C86" s="96"/>
      <c r="E86" s="97">
        <v>100000</v>
      </c>
      <c r="F86" s="97"/>
      <c r="H86" s="9">
        <v>2149711609</v>
      </c>
      <c r="J86" s="9">
        <v>2982763620</v>
      </c>
      <c r="L86" s="17">
        <v>0</v>
      </c>
      <c r="N86" s="17">
        <v>0</v>
      </c>
      <c r="P86" s="17">
        <v>0</v>
      </c>
      <c r="R86" s="17">
        <v>0</v>
      </c>
      <c r="T86" s="17">
        <v>100000</v>
      </c>
      <c r="V86" s="17">
        <v>35790</v>
      </c>
      <c r="X86" s="9">
        <v>2149711609</v>
      </c>
      <c r="Z86" s="9">
        <v>3551334330</v>
      </c>
      <c r="AB86" s="30">
        <f t="shared" si="1"/>
        <v>2.1964098147800085E-3</v>
      </c>
    </row>
    <row r="87" spans="1:28" ht="18.75" x14ac:dyDescent="0.2">
      <c r="A87" s="96" t="s">
        <v>96</v>
      </c>
      <c r="B87" s="96"/>
      <c r="C87" s="96"/>
      <c r="E87" s="97">
        <v>600000</v>
      </c>
      <c r="F87" s="97"/>
      <c r="H87" s="9">
        <v>10064741192</v>
      </c>
      <c r="J87" s="9">
        <v>8775635880</v>
      </c>
      <c r="L87" s="17">
        <v>0</v>
      </c>
      <c r="N87" s="17">
        <v>0</v>
      </c>
      <c r="P87" s="17">
        <v>0</v>
      </c>
      <c r="R87" s="17">
        <v>0</v>
      </c>
      <c r="T87" s="17">
        <v>600000</v>
      </c>
      <c r="V87" s="17">
        <v>13970</v>
      </c>
      <c r="X87" s="9">
        <v>10064741192</v>
      </c>
      <c r="Z87" s="9">
        <v>8317207140</v>
      </c>
      <c r="AB87" s="30">
        <f t="shared" si="1"/>
        <v>5.143980739727866E-3</v>
      </c>
    </row>
    <row r="88" spans="1:28" ht="18.75" x14ac:dyDescent="0.2">
      <c r="A88" s="96" t="s">
        <v>97</v>
      </c>
      <c r="B88" s="96"/>
      <c r="C88" s="96"/>
      <c r="E88" s="97">
        <v>257500</v>
      </c>
      <c r="F88" s="97"/>
      <c r="H88" s="9">
        <v>4249656465</v>
      </c>
      <c r="J88" s="9">
        <v>4190356210</v>
      </c>
      <c r="L88" s="17">
        <v>0</v>
      </c>
      <c r="N88" s="17">
        <v>0</v>
      </c>
      <c r="P88" s="17">
        <v>0</v>
      </c>
      <c r="R88" s="17">
        <v>0</v>
      </c>
      <c r="T88" s="17">
        <v>257500</v>
      </c>
      <c r="V88" s="17">
        <v>13230</v>
      </c>
      <c r="X88" s="9">
        <v>4249656465</v>
      </c>
      <c r="Z88" s="9">
        <v>3380391015.75</v>
      </c>
      <c r="AB88" s="30">
        <f t="shared" si="1"/>
        <v>2.0906857296050362E-3</v>
      </c>
    </row>
    <row r="89" spans="1:28" ht="18.75" x14ac:dyDescent="0.2">
      <c r="A89" s="96" t="s">
        <v>98</v>
      </c>
      <c r="B89" s="96"/>
      <c r="C89" s="96"/>
      <c r="E89" s="97">
        <v>447253</v>
      </c>
      <c r="F89" s="97"/>
      <c r="H89" s="9">
        <v>5023261418</v>
      </c>
      <c r="J89" s="9">
        <v>8716148221.8484001</v>
      </c>
      <c r="L89" s="17">
        <v>0</v>
      </c>
      <c r="N89" s="17">
        <v>0</v>
      </c>
      <c r="P89" s="17">
        <v>0</v>
      </c>
      <c r="R89" s="17">
        <v>0</v>
      </c>
      <c r="T89" s="17">
        <v>447253</v>
      </c>
      <c r="V89" s="17">
        <v>18940</v>
      </c>
      <c r="X89" s="9">
        <v>5023261418</v>
      </c>
      <c r="Z89" s="9">
        <v>8405491207.8313999</v>
      </c>
      <c r="AB89" s="30">
        <f t="shared" si="1"/>
        <v>5.1985821866926164E-3</v>
      </c>
    </row>
    <row r="90" spans="1:28" ht="18.75" x14ac:dyDescent="0.2">
      <c r="A90" s="96" t="s">
        <v>99</v>
      </c>
      <c r="B90" s="96"/>
      <c r="C90" s="96"/>
      <c r="E90" s="97">
        <v>1228499</v>
      </c>
      <c r="F90" s="97"/>
      <c r="H90" s="9">
        <v>10607806474</v>
      </c>
      <c r="J90" s="9">
        <v>10276192784.013901</v>
      </c>
      <c r="L90" s="17">
        <v>0</v>
      </c>
      <c r="N90" s="17">
        <v>0</v>
      </c>
      <c r="P90" s="17">
        <v>0</v>
      </c>
      <c r="R90" s="17">
        <v>0</v>
      </c>
      <c r="T90" s="17">
        <v>1228499</v>
      </c>
      <c r="V90" s="17">
        <v>7070</v>
      </c>
      <c r="X90" s="9">
        <v>10607806474</v>
      </c>
      <c r="Z90" s="9">
        <v>8618349108.3010998</v>
      </c>
      <c r="AB90" s="30">
        <f t="shared" si="1"/>
        <v>5.3302293756930146E-3</v>
      </c>
    </row>
    <row r="91" spans="1:28" ht="18.75" x14ac:dyDescent="0.2">
      <c r="A91" s="96" t="s">
        <v>100</v>
      </c>
      <c r="B91" s="96"/>
      <c r="C91" s="96"/>
      <c r="E91" s="97">
        <v>400000</v>
      </c>
      <c r="F91" s="97"/>
      <c r="H91" s="9">
        <v>1257741715</v>
      </c>
      <c r="J91" s="9">
        <v>1563817520</v>
      </c>
      <c r="L91" s="17">
        <v>300000</v>
      </c>
      <c r="N91" s="9">
        <v>1293436545</v>
      </c>
      <c r="P91" s="17">
        <v>0</v>
      </c>
      <c r="R91" s="17">
        <v>0</v>
      </c>
      <c r="T91" s="17">
        <v>700000</v>
      </c>
      <c r="V91" s="17">
        <v>6610</v>
      </c>
      <c r="X91" s="9">
        <v>2551178260</v>
      </c>
      <c r="Z91" s="9">
        <v>4591233290</v>
      </c>
      <c r="AB91" s="30">
        <f t="shared" si="1"/>
        <v>2.8395608306753563E-3</v>
      </c>
    </row>
    <row r="92" spans="1:28" ht="18.75" x14ac:dyDescent="0.2">
      <c r="A92" s="96" t="s">
        <v>101</v>
      </c>
      <c r="B92" s="96"/>
      <c r="C92" s="96"/>
      <c r="E92" s="97">
        <v>13400000</v>
      </c>
      <c r="F92" s="97"/>
      <c r="H92" s="9">
        <v>17655770501</v>
      </c>
      <c r="J92" s="9">
        <v>26034386444</v>
      </c>
      <c r="L92" s="17">
        <v>0</v>
      </c>
      <c r="N92" s="17">
        <v>0</v>
      </c>
      <c r="P92" s="17">
        <v>0</v>
      </c>
      <c r="R92" s="17">
        <v>0</v>
      </c>
      <c r="T92" s="17">
        <v>13400000</v>
      </c>
      <c r="V92" s="17">
        <v>1698</v>
      </c>
      <c r="X92" s="9">
        <v>17655770501</v>
      </c>
      <c r="Z92" s="9">
        <v>22577317764</v>
      </c>
      <c r="AB92" s="30">
        <f t="shared" si="1"/>
        <v>1.3963495892051548E-2</v>
      </c>
    </row>
    <row r="93" spans="1:28" ht="18.75" x14ac:dyDescent="0.2">
      <c r="A93" s="96" t="s">
        <v>102</v>
      </c>
      <c r="B93" s="96"/>
      <c r="C93" s="96"/>
      <c r="E93" s="97">
        <v>200000</v>
      </c>
      <c r="F93" s="97"/>
      <c r="H93" s="9">
        <v>1696473642</v>
      </c>
      <c r="J93" s="9">
        <v>1926988340</v>
      </c>
      <c r="L93" s="17">
        <v>0</v>
      </c>
      <c r="N93" s="17">
        <v>0</v>
      </c>
      <c r="P93" s="17">
        <v>0</v>
      </c>
      <c r="R93" s="17">
        <v>0</v>
      </c>
      <c r="T93" s="17">
        <v>200000</v>
      </c>
      <c r="V93" s="17">
        <v>8160</v>
      </c>
      <c r="X93" s="9">
        <v>1696473642</v>
      </c>
      <c r="Z93" s="9">
        <v>1619384640</v>
      </c>
      <c r="AB93" s="30">
        <f t="shared" si="1"/>
        <v>1.001548146890465E-3</v>
      </c>
    </row>
    <row r="94" spans="1:28" ht="18.75" x14ac:dyDescent="0.2">
      <c r="A94" s="96" t="s">
        <v>103</v>
      </c>
      <c r="B94" s="96"/>
      <c r="C94" s="96"/>
      <c r="E94" s="97">
        <v>660000</v>
      </c>
      <c r="F94" s="97"/>
      <c r="H94" s="9">
        <v>10142445903</v>
      </c>
      <c r="J94" s="9">
        <v>13818352020</v>
      </c>
      <c r="L94" s="17">
        <v>660000</v>
      </c>
      <c r="N94" s="17">
        <v>0</v>
      </c>
      <c r="P94" s="17">
        <v>0</v>
      </c>
      <c r="R94" s="17">
        <v>0</v>
      </c>
      <c r="T94" s="17">
        <v>1320000</v>
      </c>
      <c r="V94" s="17">
        <v>9520</v>
      </c>
      <c r="X94" s="9">
        <v>10142445903</v>
      </c>
      <c r="Z94" s="9">
        <v>12469261728</v>
      </c>
      <c r="AB94" s="30">
        <f t="shared" si="1"/>
        <v>7.7119207310565804E-3</v>
      </c>
    </row>
    <row r="95" spans="1:28" ht="18.75" x14ac:dyDescent="0.2">
      <c r="A95" s="96" t="s">
        <v>104</v>
      </c>
      <c r="B95" s="96"/>
      <c r="C95" s="96"/>
      <c r="E95" s="97">
        <v>360000</v>
      </c>
      <c r="F95" s="97"/>
      <c r="H95" s="9">
        <v>3511745772</v>
      </c>
      <c r="J95" s="9">
        <v>5883367284</v>
      </c>
      <c r="L95" s="17">
        <v>0</v>
      </c>
      <c r="N95" s="17">
        <v>0</v>
      </c>
      <c r="P95" s="17">
        <v>0</v>
      </c>
      <c r="R95" s="17">
        <v>0</v>
      </c>
      <c r="T95" s="17">
        <v>360000</v>
      </c>
      <c r="V95" s="17">
        <v>16950</v>
      </c>
      <c r="X95" s="9">
        <v>3511745772</v>
      </c>
      <c r="Z95" s="9">
        <v>6054831540</v>
      </c>
      <c r="AB95" s="30">
        <f t="shared" si="1"/>
        <v>3.7447590639250105E-3</v>
      </c>
    </row>
    <row r="96" spans="1:28" ht="18.75" x14ac:dyDescent="0.2">
      <c r="A96" s="96" t="s">
        <v>105</v>
      </c>
      <c r="B96" s="96"/>
      <c r="C96" s="96"/>
      <c r="E96" s="97">
        <v>2500000</v>
      </c>
      <c r="F96" s="97"/>
      <c r="H96" s="9">
        <v>11139531478</v>
      </c>
      <c r="J96" s="9">
        <v>28254888250</v>
      </c>
      <c r="L96" s="17">
        <v>0</v>
      </c>
      <c r="N96" s="17">
        <v>0</v>
      </c>
      <c r="P96" s="17">
        <v>0</v>
      </c>
      <c r="R96" s="17">
        <v>0</v>
      </c>
      <c r="T96" s="17">
        <v>2500000</v>
      </c>
      <c r="V96" s="17">
        <v>9510</v>
      </c>
      <c r="X96" s="9">
        <v>11139531478</v>
      </c>
      <c r="Z96" s="9">
        <v>23591219250</v>
      </c>
      <c r="AB96" s="30">
        <f t="shared" si="1"/>
        <v>1.4590568132549513E-2</v>
      </c>
    </row>
    <row r="97" spans="1:28" ht="18.75" x14ac:dyDescent="0.2">
      <c r="A97" s="96" t="s">
        <v>106</v>
      </c>
      <c r="B97" s="96"/>
      <c r="C97" s="96"/>
      <c r="E97" s="97">
        <v>438000</v>
      </c>
      <c r="F97" s="97"/>
      <c r="H97" s="9">
        <v>10610059010</v>
      </c>
      <c r="J97" s="9">
        <v>12647274966</v>
      </c>
      <c r="L97" s="17">
        <v>0</v>
      </c>
      <c r="N97" s="17">
        <v>0</v>
      </c>
      <c r="P97" s="81">
        <v>-219000</v>
      </c>
      <c r="R97" s="9">
        <v>5971599949</v>
      </c>
      <c r="T97" s="17">
        <v>219000</v>
      </c>
      <c r="V97" s="17">
        <v>27230</v>
      </c>
      <c r="X97" s="9">
        <v>5305029506</v>
      </c>
      <c r="Z97" s="9">
        <v>5917273149.8999996</v>
      </c>
      <c r="AB97" s="30">
        <f t="shared" si="1"/>
        <v>3.6596827038738919E-3</v>
      </c>
    </row>
    <row r="98" spans="1:28" ht="18.75" x14ac:dyDescent="0.2">
      <c r="A98" s="96" t="s">
        <v>107</v>
      </c>
      <c r="B98" s="96"/>
      <c r="C98" s="96"/>
      <c r="E98" s="97">
        <v>3000000</v>
      </c>
      <c r="F98" s="97"/>
      <c r="H98" s="9">
        <v>12505340021</v>
      </c>
      <c r="J98" s="9">
        <v>16967817000</v>
      </c>
      <c r="L98" s="17">
        <v>0</v>
      </c>
      <c r="N98" s="17">
        <v>0</v>
      </c>
      <c r="P98" s="17">
        <v>0</v>
      </c>
      <c r="R98" s="17">
        <v>0</v>
      </c>
      <c r="T98" s="17">
        <v>3000000</v>
      </c>
      <c r="V98" s="17">
        <v>5460</v>
      </c>
      <c r="X98" s="9">
        <v>12505340021</v>
      </c>
      <c r="Z98" s="9">
        <v>16253382600</v>
      </c>
      <c r="AB98" s="30">
        <f t="shared" si="1"/>
        <v>1.0052303091952094E-2</v>
      </c>
    </row>
    <row r="99" spans="1:28" ht="18.75" x14ac:dyDescent="0.2">
      <c r="A99" s="96" t="s">
        <v>108</v>
      </c>
      <c r="B99" s="96"/>
      <c r="C99" s="96"/>
      <c r="E99" s="97">
        <v>0</v>
      </c>
      <c r="F99" s="97"/>
      <c r="G99" s="15"/>
      <c r="H99" s="17">
        <v>0</v>
      </c>
      <c r="I99" s="15"/>
      <c r="J99" s="17">
        <v>0</v>
      </c>
      <c r="L99" s="17">
        <v>900000</v>
      </c>
      <c r="N99" s="9">
        <v>7282348616</v>
      </c>
      <c r="P99" s="17">
        <v>0</v>
      </c>
      <c r="R99" s="17">
        <v>0</v>
      </c>
      <c r="T99" s="17">
        <v>900000</v>
      </c>
      <c r="V99" s="17">
        <v>10250</v>
      </c>
      <c r="X99" s="9">
        <v>7282348616</v>
      </c>
      <c r="Z99" s="9">
        <v>9153690750</v>
      </c>
      <c r="AB99" s="30">
        <f t="shared" si="1"/>
        <v>5.6613245435444479E-3</v>
      </c>
    </row>
    <row r="100" spans="1:28" ht="18.75" x14ac:dyDescent="0.2">
      <c r="A100" s="96" t="s">
        <v>109</v>
      </c>
      <c r="B100" s="96"/>
      <c r="C100" s="96"/>
      <c r="E100" s="97">
        <v>0</v>
      </c>
      <c r="F100" s="97"/>
      <c r="G100" s="15"/>
      <c r="H100" s="17">
        <v>0</v>
      </c>
      <c r="I100" s="15"/>
      <c r="J100" s="17">
        <v>0</v>
      </c>
      <c r="L100" s="17">
        <v>100000</v>
      </c>
      <c r="N100" s="9">
        <v>1587217105</v>
      </c>
      <c r="P100" s="17">
        <v>0</v>
      </c>
      <c r="R100" s="17">
        <v>0</v>
      </c>
      <c r="T100" s="17">
        <v>100000</v>
      </c>
      <c r="V100" s="17">
        <v>23160</v>
      </c>
      <c r="X100" s="9">
        <v>1587217105</v>
      </c>
      <c r="Z100" s="9">
        <v>2298097320</v>
      </c>
      <c r="AB100" s="30">
        <f t="shared" si="1"/>
        <v>1.4213146496313217E-3</v>
      </c>
    </row>
    <row r="101" spans="1:28" ht="18.75" x14ac:dyDescent="0.2">
      <c r="A101" s="94" t="s">
        <v>110</v>
      </c>
      <c r="B101" s="94"/>
      <c r="C101" s="94"/>
      <c r="D101" s="20"/>
      <c r="E101" s="97">
        <v>0</v>
      </c>
      <c r="F101" s="102"/>
      <c r="G101" s="15"/>
      <c r="H101" s="18">
        <v>0</v>
      </c>
      <c r="I101" s="15"/>
      <c r="J101" s="18">
        <v>0</v>
      </c>
      <c r="L101" s="19">
        <v>1000000</v>
      </c>
      <c r="N101" s="10">
        <v>1793730108</v>
      </c>
      <c r="P101" s="19">
        <v>0</v>
      </c>
      <c r="R101" s="18">
        <v>0</v>
      </c>
      <c r="T101" s="19">
        <v>1000000</v>
      </c>
      <c r="V101" s="19">
        <v>1766</v>
      </c>
      <c r="X101" s="10">
        <v>1793730108</v>
      </c>
      <c r="Z101" s="10">
        <v>1752348820</v>
      </c>
      <c r="AB101" s="30">
        <f t="shared" si="1"/>
        <v>1.0837831050297556E-3</v>
      </c>
    </row>
    <row r="102" spans="1:28" s="21" customFormat="1" ht="21" x14ac:dyDescent="0.2">
      <c r="A102" s="92"/>
      <c r="B102" s="92"/>
      <c r="C102" s="92"/>
      <c r="D102" s="92"/>
      <c r="F102" s="28"/>
      <c r="H102" s="23">
        <f>SUM(H9:H101)</f>
        <v>849847608763</v>
      </c>
      <c r="J102" s="23">
        <f>SUM(J9:J101)</f>
        <v>1482396692135.8904</v>
      </c>
      <c r="L102" s="22"/>
      <c r="M102" s="24"/>
      <c r="N102" s="25">
        <f>SUM(N9:N101)</f>
        <v>22707608303</v>
      </c>
      <c r="O102" s="24"/>
      <c r="P102" s="22"/>
      <c r="Q102" s="24"/>
      <c r="R102" s="25">
        <f>SUM(R9:R101)</f>
        <v>42359381903</v>
      </c>
      <c r="T102" s="22"/>
      <c r="U102" s="24"/>
      <c r="V102" s="22"/>
      <c r="X102" s="23">
        <v>851087939666</v>
      </c>
      <c r="Z102" s="23">
        <f>SUM(Z9:Z101)</f>
        <v>1472442252118.4888</v>
      </c>
      <c r="AB102" s="32">
        <f>SUM(AB9:AB101)</f>
        <v>0.91066802326376006</v>
      </c>
    </row>
    <row r="106" spans="1:28" x14ac:dyDescent="0.2">
      <c r="H106" s="76"/>
      <c r="I106" s="76"/>
      <c r="J106" s="76"/>
      <c r="K106" s="76"/>
      <c r="L106" s="77"/>
      <c r="M106" s="77"/>
      <c r="N106" s="77"/>
      <c r="O106" s="77"/>
      <c r="P106" s="77"/>
      <c r="Q106" s="77"/>
      <c r="R106" s="77"/>
      <c r="S106" s="76"/>
      <c r="T106" s="77"/>
      <c r="U106" s="77"/>
      <c r="V106" s="77"/>
      <c r="W106" s="76"/>
      <c r="X106" s="33">
        <v>808018728344</v>
      </c>
      <c r="Y106" s="76"/>
      <c r="Z106" s="33">
        <v>1472442252118</v>
      </c>
    </row>
    <row r="107" spans="1:28" x14ac:dyDescent="0.2">
      <c r="H107" s="78">
        <v>849847608763</v>
      </c>
      <c r="I107" s="78"/>
      <c r="J107" s="78">
        <v>1482396692135.8901</v>
      </c>
      <c r="K107" s="76"/>
      <c r="L107" s="77"/>
      <c r="M107" s="77"/>
      <c r="N107" s="77"/>
      <c r="O107" s="77"/>
      <c r="P107" s="77"/>
      <c r="Q107" s="77"/>
      <c r="R107" s="77"/>
      <c r="S107" s="76"/>
      <c r="T107" s="77"/>
      <c r="U107" s="77"/>
      <c r="V107" s="77"/>
      <c r="W107" s="76"/>
      <c r="X107" s="33">
        <v>43069211322</v>
      </c>
      <c r="Y107" s="76"/>
      <c r="Z107" s="76"/>
    </row>
    <row r="108" spans="1:28" x14ac:dyDescent="0.2">
      <c r="H108" s="76"/>
      <c r="I108" s="76"/>
      <c r="J108" s="76"/>
      <c r="K108" s="76"/>
      <c r="L108" s="77"/>
      <c r="M108" s="77"/>
      <c r="N108" s="79">
        <v>22707608303</v>
      </c>
      <c r="O108" s="77"/>
      <c r="P108" s="77"/>
      <c r="Q108" s="77"/>
      <c r="R108" s="79">
        <v>42359381903</v>
      </c>
      <c r="S108" s="76"/>
      <c r="T108" s="77"/>
      <c r="U108" s="77"/>
      <c r="V108" s="77"/>
      <c r="W108" s="76"/>
      <c r="X108" s="33">
        <f>SUM(X106:X107)</f>
        <v>851087939666</v>
      </c>
      <c r="Y108" s="76"/>
      <c r="Z108" s="76"/>
    </row>
    <row r="109" spans="1:28" x14ac:dyDescent="0.2">
      <c r="H109" s="76"/>
      <c r="I109" s="76"/>
      <c r="J109" s="76"/>
      <c r="K109" s="76"/>
      <c r="L109" s="77"/>
      <c r="M109" s="77"/>
      <c r="N109" s="77"/>
      <c r="O109" s="77"/>
      <c r="P109" s="77"/>
      <c r="Q109" s="77"/>
      <c r="R109" s="77"/>
      <c r="S109" s="76"/>
      <c r="T109" s="77"/>
      <c r="U109" s="77"/>
      <c r="V109" s="77"/>
      <c r="W109" s="76"/>
      <c r="X109" s="76"/>
      <c r="Y109" s="76"/>
      <c r="Z109" s="76"/>
    </row>
    <row r="110" spans="1:28" x14ac:dyDescent="0.2">
      <c r="H110" s="80">
        <f>H102-H107</f>
        <v>0</v>
      </c>
      <c r="I110" s="76"/>
      <c r="J110" s="80">
        <f>J102-J107</f>
        <v>0</v>
      </c>
      <c r="K110" s="76"/>
      <c r="L110" s="77"/>
      <c r="M110" s="77"/>
      <c r="N110" s="79">
        <f>N102-N108</f>
        <v>0</v>
      </c>
      <c r="O110" s="77"/>
      <c r="P110" s="77"/>
      <c r="Q110" s="77"/>
      <c r="R110" s="79">
        <f>R102-R108</f>
        <v>0</v>
      </c>
      <c r="S110" s="76"/>
      <c r="T110" s="77"/>
      <c r="U110" s="77"/>
      <c r="V110" s="77"/>
      <c r="W110" s="76"/>
      <c r="X110" s="33">
        <f>X102-X108</f>
        <v>0</v>
      </c>
      <c r="Y110" s="76"/>
      <c r="Z110" s="33">
        <f>Z102-Z106</f>
        <v>0.48876953125</v>
      </c>
    </row>
    <row r="111" spans="1:28" x14ac:dyDescent="0.2">
      <c r="H111" s="76"/>
      <c r="I111" s="76"/>
      <c r="J111" s="76"/>
      <c r="K111" s="76"/>
      <c r="L111" s="77"/>
      <c r="M111" s="77"/>
      <c r="N111" s="77"/>
      <c r="O111" s="77"/>
      <c r="P111" s="77"/>
      <c r="Q111" s="77"/>
      <c r="R111" s="77"/>
      <c r="S111" s="76"/>
      <c r="T111" s="77"/>
      <c r="U111" s="77"/>
      <c r="V111" s="77"/>
      <c r="W111" s="76"/>
      <c r="X111" s="76"/>
      <c r="Y111" s="76"/>
      <c r="Z111" s="76"/>
    </row>
    <row r="112" spans="1:28" x14ac:dyDescent="0.2">
      <c r="H112" s="76"/>
      <c r="I112" s="76"/>
      <c r="J112" s="76"/>
      <c r="K112" s="76"/>
      <c r="L112" s="77"/>
      <c r="M112" s="77"/>
      <c r="N112" s="77"/>
      <c r="O112" s="77"/>
      <c r="P112" s="77"/>
      <c r="Q112" s="77"/>
      <c r="R112" s="77"/>
      <c r="S112" s="76"/>
      <c r="T112" s="77"/>
      <c r="U112" s="77"/>
      <c r="V112" s="77"/>
      <c r="W112" s="76"/>
      <c r="X112" s="76"/>
      <c r="Y112" s="76"/>
      <c r="Z112" s="76"/>
    </row>
    <row r="113" spans="26:26" x14ac:dyDescent="0.2">
      <c r="Z113" s="27"/>
    </row>
  </sheetData>
  <mergeCells count="207">
    <mergeCell ref="A102:D102"/>
    <mergeCell ref="AB7:AB8"/>
    <mergeCell ref="Z7:Z8"/>
    <mergeCell ref="X7:X8"/>
    <mergeCell ref="V7:V8"/>
    <mergeCell ref="T7:T8"/>
    <mergeCell ref="J7:J8"/>
    <mergeCell ref="H7:H8"/>
    <mergeCell ref="E7:F8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4"/>
  <sheetViews>
    <sheetView rightToLeft="1" workbookViewId="0">
      <selection activeCell="M11" sqref="M11"/>
    </sheetView>
  </sheetViews>
  <sheetFormatPr defaultRowHeight="12.75" x14ac:dyDescent="0.2"/>
  <cols>
    <col min="1" max="1" width="18.2851562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11.28515625" customWidth="1"/>
    <col min="14" max="14" width="0.28515625" customWidth="1"/>
    <col min="18" max="20" width="12" hidden="1" customWidth="1"/>
    <col min="21" max="21" width="0" hidden="1" customWidth="1"/>
  </cols>
  <sheetData>
    <row r="1" spans="1:20" ht="25.5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S1">
        <v>7.7299999999999999E-3</v>
      </c>
    </row>
    <row r="2" spans="1:20" ht="25.5" x14ac:dyDescent="0.2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20" ht="25.5" x14ac:dyDescent="0.2">
      <c r="A3" s="88" t="s">
        <v>210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20" ht="25.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ht="24" x14ac:dyDescent="0.2">
      <c r="A5" s="90" t="s">
        <v>111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20" ht="24" x14ac:dyDescent="0.2">
      <c r="A6" s="90" t="s">
        <v>112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</row>
    <row r="8" spans="1:20" ht="21" x14ac:dyDescent="0.2">
      <c r="C8" s="91" t="s">
        <v>9</v>
      </c>
      <c r="D8" s="91"/>
      <c r="E8" s="91"/>
      <c r="F8" s="91"/>
      <c r="G8" s="91"/>
      <c r="H8" s="91"/>
      <c r="I8" s="91"/>
      <c r="J8" s="91"/>
      <c r="K8" s="91"/>
      <c r="L8" s="91"/>
      <c r="M8" s="91"/>
    </row>
    <row r="9" spans="1:20" ht="21" x14ac:dyDescent="0.2">
      <c r="A9" s="34"/>
      <c r="C9" s="5" t="s">
        <v>12</v>
      </c>
      <c r="D9" s="4"/>
      <c r="E9" s="5" t="s">
        <v>113</v>
      </c>
      <c r="F9" s="4"/>
      <c r="G9" s="5" t="s">
        <v>114</v>
      </c>
      <c r="H9" s="4"/>
      <c r="I9" s="5" t="s">
        <v>115</v>
      </c>
      <c r="J9" s="4"/>
      <c r="K9" s="5" t="s">
        <v>116</v>
      </c>
      <c r="L9" s="4"/>
      <c r="M9" s="5" t="s">
        <v>117</v>
      </c>
    </row>
    <row r="10" spans="1:20" ht="18.75" x14ac:dyDescent="0.2">
      <c r="A10" s="35" t="s">
        <v>80</v>
      </c>
      <c r="C10" s="16">
        <v>12476723</v>
      </c>
      <c r="E10" s="16">
        <v>2604</v>
      </c>
      <c r="F10" s="15"/>
      <c r="G10" s="16">
        <v>1953</v>
      </c>
      <c r="H10" s="15"/>
      <c r="I10" s="40">
        <v>-0.25</v>
      </c>
      <c r="K10" s="36">
        <v>24178682799.65313</v>
      </c>
      <c r="M10" s="6"/>
      <c r="R10">
        <f>C10*G10</f>
        <v>24367040019</v>
      </c>
      <c r="S10">
        <f>R10*S1</f>
        <v>188357219.34687001</v>
      </c>
      <c r="T10">
        <f>R10-S10</f>
        <v>24178682799.65313</v>
      </c>
    </row>
    <row r="11" spans="1:20" s="21" customFormat="1" ht="21" x14ac:dyDescent="0.2">
      <c r="A11" s="34"/>
      <c r="C11" s="37"/>
      <c r="D11" s="38"/>
      <c r="E11" s="22"/>
      <c r="F11" s="39"/>
      <c r="G11" s="22"/>
      <c r="H11" s="39"/>
      <c r="I11" s="22"/>
      <c r="K11" s="25">
        <f>SUM(K10)</f>
        <v>24178682799.65313</v>
      </c>
      <c r="M11" s="37"/>
    </row>
    <row r="12" spans="1:20" x14ac:dyDescent="0.2">
      <c r="A12" s="20"/>
      <c r="M12" s="20"/>
    </row>
    <row r="13" spans="1:20" x14ac:dyDescent="0.2">
      <c r="A13" s="20"/>
      <c r="M13" s="20"/>
    </row>
    <row r="14" spans="1:20" x14ac:dyDescent="0.2">
      <c r="M14" s="20"/>
    </row>
  </sheetData>
  <mergeCells count="6">
    <mergeCell ref="C8:M8"/>
    <mergeCell ref="A1:M1"/>
    <mergeCell ref="A2:M2"/>
    <mergeCell ref="A3:M3"/>
    <mergeCell ref="A5:M5"/>
    <mergeCell ref="A6:M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24"/>
  <sheetViews>
    <sheetView rightToLeft="1" zoomScale="130" zoomScaleNormal="130" workbookViewId="0">
      <selection activeCell="H17" sqref="H17"/>
    </sheetView>
  </sheetViews>
  <sheetFormatPr defaultRowHeight="12.75" x14ac:dyDescent="0.2"/>
  <cols>
    <col min="1" max="1" width="6.28515625" bestFit="1" customWidth="1"/>
    <col min="2" max="2" width="12.85546875" customWidth="1"/>
    <col min="3" max="3" width="1.28515625" customWidth="1"/>
    <col min="4" max="4" width="17" bestFit="1" customWidth="1"/>
    <col min="5" max="5" width="1.28515625" customWidth="1"/>
    <col min="6" max="6" width="16.7109375" bestFit="1" customWidth="1"/>
    <col min="7" max="7" width="1.28515625" customWidth="1"/>
    <col min="8" max="8" width="16.85546875" bestFit="1" customWidth="1"/>
    <col min="9" max="9" width="1.28515625" customWidth="1"/>
    <col min="10" max="10" width="15.140625" bestFit="1" customWidth="1"/>
    <col min="11" max="11" width="1.28515625" customWidth="1"/>
    <col min="12" max="12" width="18.28515625" style="15" bestFit="1" customWidth="1"/>
    <col min="13" max="13" width="0.28515625" customWidth="1"/>
    <col min="21" max="21" width="16.42578125" bestFit="1" customWidth="1"/>
  </cols>
  <sheetData>
    <row r="1" spans="1:21" ht="25.5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21" ht="25.5" x14ac:dyDescent="0.2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21" ht="25.5" x14ac:dyDescent="0.2">
      <c r="A3" s="88" t="s">
        <v>210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U3" s="33">
        <v>1616881469980</v>
      </c>
    </row>
    <row r="5" spans="1:21" ht="24" x14ac:dyDescent="0.2">
      <c r="A5" s="2" t="s">
        <v>118</v>
      </c>
      <c r="B5" s="90" t="s">
        <v>119</v>
      </c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21" ht="21" x14ac:dyDescent="0.2">
      <c r="D6" s="3" t="s">
        <v>7</v>
      </c>
      <c r="F6" s="91" t="s">
        <v>8</v>
      </c>
      <c r="G6" s="91"/>
      <c r="H6" s="91"/>
      <c r="J6" s="99" t="s">
        <v>9</v>
      </c>
      <c r="K6" s="99"/>
      <c r="L6" s="99"/>
    </row>
    <row r="7" spans="1:21" hidden="1" x14ac:dyDescent="0.2">
      <c r="D7" s="4"/>
      <c r="F7" s="4"/>
      <c r="G7" s="4"/>
      <c r="H7" s="4"/>
      <c r="J7" s="20"/>
    </row>
    <row r="8" spans="1:21" ht="21" x14ac:dyDescent="0.2">
      <c r="A8" s="92"/>
      <c r="B8" s="92"/>
      <c r="D8" s="3" t="s">
        <v>120</v>
      </c>
      <c r="F8" s="3" t="s">
        <v>121</v>
      </c>
      <c r="H8" s="3" t="s">
        <v>122</v>
      </c>
      <c r="J8" s="42" t="s">
        <v>120</v>
      </c>
      <c r="L8" s="42" t="s">
        <v>17</v>
      </c>
    </row>
    <row r="9" spans="1:21" ht="18.75" x14ac:dyDescent="0.2">
      <c r="A9" s="94" t="s">
        <v>211</v>
      </c>
      <c r="B9" s="94"/>
      <c r="D9" s="7">
        <v>742074447</v>
      </c>
      <c r="F9" s="7">
        <v>15908501572</v>
      </c>
      <c r="H9" s="7">
        <v>9600750000</v>
      </c>
      <c r="J9" s="43">
        <f>D9+F9-H9</f>
        <v>7049826019</v>
      </c>
      <c r="L9" s="41">
        <f>J9/$U$3</f>
        <v>4.3601378022392716E-3</v>
      </c>
    </row>
    <row r="10" spans="1:21" ht="18.75" x14ac:dyDescent="0.2">
      <c r="A10" s="94" t="s">
        <v>212</v>
      </c>
      <c r="B10" s="94"/>
      <c r="D10" s="9">
        <v>788889104</v>
      </c>
      <c r="F10" s="9">
        <v>177578953849</v>
      </c>
      <c r="H10" s="9">
        <v>170113523694</v>
      </c>
      <c r="J10" s="43">
        <f t="shared" ref="J10:J12" si="0">D10+F10-H10</f>
        <v>8254319259</v>
      </c>
      <c r="L10" s="41">
        <f t="shared" ref="L10:L12" si="1">J10/$U$3</f>
        <v>5.1050861873641867E-3</v>
      </c>
    </row>
    <row r="11" spans="1:21" ht="18.75" x14ac:dyDescent="0.2">
      <c r="A11" s="94" t="s">
        <v>213</v>
      </c>
      <c r="B11" s="94"/>
      <c r="D11" s="9">
        <v>500042500</v>
      </c>
      <c r="F11" s="17">
        <v>0</v>
      </c>
      <c r="G11" s="15"/>
      <c r="H11" s="17">
        <v>0</v>
      </c>
      <c r="J11" s="43">
        <f t="shared" si="0"/>
        <v>500042500</v>
      </c>
      <c r="L11" s="41">
        <f t="shared" si="1"/>
        <v>3.0926354793724321E-4</v>
      </c>
    </row>
    <row r="12" spans="1:21" ht="18.75" x14ac:dyDescent="0.2">
      <c r="A12" s="94" t="s">
        <v>214</v>
      </c>
      <c r="B12" s="94"/>
      <c r="D12" s="9">
        <v>206163120947</v>
      </c>
      <c r="F12" s="9">
        <v>148045045802</v>
      </c>
      <c r="H12" s="9">
        <v>290000375000</v>
      </c>
      <c r="J12" s="43">
        <f t="shared" si="0"/>
        <v>64207791749</v>
      </c>
      <c r="L12" s="41">
        <f t="shared" si="1"/>
        <v>3.9710883537922056E-2</v>
      </c>
    </row>
    <row r="13" spans="1:21" s="21" customFormat="1" ht="21" x14ac:dyDescent="0.2">
      <c r="A13" s="92"/>
      <c r="B13" s="92"/>
      <c r="D13" s="23">
        <f>SUM(D9:D12)</f>
        <v>208194126998</v>
      </c>
      <c r="F13" s="23">
        <f>SUM(F9:F12)</f>
        <v>341532501223</v>
      </c>
      <c r="H13" s="23">
        <f>SUM(H9:H12)</f>
        <v>469714648694</v>
      </c>
      <c r="J13" s="44">
        <f>SUM(J9:J12)</f>
        <v>80011979527</v>
      </c>
      <c r="L13" s="45">
        <f>SUM(L9:L12)</f>
        <v>4.9485371075462761E-2</v>
      </c>
    </row>
    <row r="14" spans="1:21" x14ac:dyDescent="0.2">
      <c r="A14" s="20"/>
      <c r="B14" s="20"/>
    </row>
    <row r="15" spans="1:21" x14ac:dyDescent="0.2">
      <c r="A15" s="20"/>
      <c r="B15" s="20"/>
    </row>
    <row r="16" spans="1:21" x14ac:dyDescent="0.2">
      <c r="A16" s="20"/>
      <c r="B16" s="20"/>
    </row>
    <row r="17" spans="3:10" x14ac:dyDescent="0.2">
      <c r="C17" s="76"/>
      <c r="D17" s="33">
        <v>1123163177128</v>
      </c>
      <c r="E17" s="76"/>
      <c r="F17" s="33">
        <v>341532501223</v>
      </c>
      <c r="G17" s="76"/>
      <c r="H17" s="33">
        <v>469714648694</v>
      </c>
      <c r="I17" s="76"/>
      <c r="J17" s="33">
        <v>80011979527</v>
      </c>
    </row>
    <row r="18" spans="3:10" x14ac:dyDescent="0.2">
      <c r="C18" s="76"/>
      <c r="D18" s="33">
        <v>914969050130</v>
      </c>
      <c r="E18" s="76"/>
      <c r="F18" s="76"/>
      <c r="G18" s="76"/>
      <c r="H18" s="76"/>
      <c r="I18" s="76"/>
      <c r="J18" s="76"/>
    </row>
    <row r="19" spans="3:10" x14ac:dyDescent="0.2">
      <c r="C19" s="76"/>
      <c r="D19" s="76"/>
      <c r="E19" s="76"/>
      <c r="F19" s="76"/>
      <c r="G19" s="76"/>
      <c r="H19" s="76"/>
      <c r="I19" s="76"/>
      <c r="J19" s="76"/>
    </row>
    <row r="20" spans="3:10" x14ac:dyDescent="0.2">
      <c r="C20" s="76"/>
      <c r="D20" s="33">
        <f>D17-D18</f>
        <v>208194126998</v>
      </c>
      <c r="E20" s="76"/>
      <c r="F20" s="76"/>
      <c r="G20" s="76"/>
      <c r="H20" s="76"/>
      <c r="I20" s="76"/>
      <c r="J20" s="76"/>
    </row>
    <row r="21" spans="3:10" x14ac:dyDescent="0.2">
      <c r="C21" s="76"/>
      <c r="D21" s="76"/>
      <c r="E21" s="76"/>
      <c r="F21" s="33">
        <f>F13-F17</f>
        <v>0</v>
      </c>
      <c r="G21" s="76"/>
      <c r="H21" s="33">
        <f>H13-H17</f>
        <v>0</v>
      </c>
      <c r="I21" s="76"/>
      <c r="J21" s="33">
        <f>J13-J17</f>
        <v>0</v>
      </c>
    </row>
    <row r="22" spans="3:10" x14ac:dyDescent="0.2">
      <c r="C22" s="76"/>
      <c r="D22" s="76"/>
      <c r="E22" s="76"/>
      <c r="F22" s="76"/>
      <c r="G22" s="76"/>
      <c r="H22" s="76"/>
      <c r="I22" s="76"/>
      <c r="J22" s="76"/>
    </row>
    <row r="23" spans="3:10" x14ac:dyDescent="0.2">
      <c r="C23" s="76"/>
      <c r="D23" s="33">
        <f>D13-D20</f>
        <v>0</v>
      </c>
      <c r="E23" s="76"/>
      <c r="F23" s="76"/>
      <c r="G23" s="76"/>
      <c r="H23" s="76"/>
      <c r="I23" s="76"/>
      <c r="J23" s="76"/>
    </row>
    <row r="24" spans="3:10" x14ac:dyDescent="0.2">
      <c r="C24" s="76"/>
      <c r="D24" s="76"/>
      <c r="E24" s="76"/>
      <c r="F24" s="76"/>
      <c r="G24" s="76"/>
      <c r="H24" s="76"/>
      <c r="I24" s="76"/>
      <c r="J24" s="76"/>
    </row>
  </sheetData>
  <mergeCells count="12">
    <mergeCell ref="A12:B12"/>
    <mergeCell ref="A13:B13"/>
    <mergeCell ref="J6:L6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23"/>
  <sheetViews>
    <sheetView rightToLeft="1" zoomScale="130" zoomScaleNormal="130" workbookViewId="0">
      <selection activeCell="H10" sqref="H10"/>
    </sheetView>
  </sheetViews>
  <sheetFormatPr defaultRowHeight="12.75" x14ac:dyDescent="0.2"/>
  <cols>
    <col min="1" max="1" width="2.5703125" customWidth="1"/>
    <col min="2" max="2" width="48.140625" customWidth="1"/>
    <col min="3" max="3" width="1.28515625" customWidth="1"/>
    <col min="4" max="4" width="11.7109375" style="15" customWidth="1"/>
    <col min="5" max="5" width="1.28515625" customWidth="1"/>
    <col min="6" max="6" width="22" customWidth="1"/>
    <col min="7" max="7" width="1.28515625" customWidth="1"/>
    <col min="8" max="8" width="17.28515625" style="15" bestFit="1" customWidth="1"/>
    <col min="9" max="9" width="1.28515625" style="15" customWidth="1"/>
    <col min="10" max="10" width="19.42578125" style="15" customWidth="1"/>
    <col min="11" max="11" width="0.28515625" customWidth="1"/>
    <col min="17" max="17" width="16.42578125" bestFit="1" customWidth="1"/>
  </cols>
  <sheetData>
    <row r="1" spans="1:17" ht="25.5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</row>
    <row r="2" spans="1:17" ht="25.5" x14ac:dyDescent="0.2">
      <c r="A2" s="88" t="s">
        <v>123</v>
      </c>
      <c r="B2" s="88"/>
      <c r="C2" s="88"/>
      <c r="D2" s="88"/>
      <c r="E2" s="88"/>
      <c r="F2" s="88"/>
      <c r="G2" s="88"/>
      <c r="H2" s="88"/>
      <c r="I2" s="88"/>
      <c r="J2" s="88"/>
      <c r="Q2" s="33">
        <v>1616881469980</v>
      </c>
    </row>
    <row r="3" spans="1:17" ht="25.5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</row>
    <row r="5" spans="1:17" ht="24" x14ac:dyDescent="0.2">
      <c r="A5" s="2" t="s">
        <v>124</v>
      </c>
      <c r="B5" s="90" t="s">
        <v>125</v>
      </c>
      <c r="C5" s="90"/>
      <c r="D5" s="90"/>
      <c r="E5" s="90"/>
      <c r="F5" s="90"/>
      <c r="G5" s="90"/>
      <c r="H5" s="90"/>
      <c r="I5" s="90"/>
      <c r="J5" s="90"/>
    </row>
    <row r="7" spans="1:17" ht="21" x14ac:dyDescent="0.2">
      <c r="A7" s="92"/>
      <c r="B7" s="92"/>
      <c r="D7" s="3" t="s">
        <v>126</v>
      </c>
      <c r="F7" s="3" t="s">
        <v>120</v>
      </c>
      <c r="H7" s="73" t="s">
        <v>127</v>
      </c>
      <c r="J7" s="73" t="s">
        <v>128</v>
      </c>
    </row>
    <row r="8" spans="1:17" ht="18.75" x14ac:dyDescent="0.2">
      <c r="A8" s="94" t="s">
        <v>129</v>
      </c>
      <c r="B8" s="94"/>
      <c r="D8" s="46" t="s">
        <v>130</v>
      </c>
      <c r="F8" s="7">
        <f>'درآمد سرمایه گذاری در سهام'!U115</f>
        <v>437441866918</v>
      </c>
      <c r="H8" s="30">
        <f>F8/$F$11</f>
        <v>0.93151290944940268</v>
      </c>
      <c r="J8" s="30">
        <f>F8/$Q$2</f>
        <v>0.27054665109336118</v>
      </c>
    </row>
    <row r="9" spans="1:17" ht="18.75" x14ac:dyDescent="0.2">
      <c r="A9" s="94" t="s">
        <v>132</v>
      </c>
      <c r="B9" s="94"/>
      <c r="D9" s="71" t="s">
        <v>131</v>
      </c>
      <c r="F9" s="9">
        <f>'درآمد سپرده بانکی'!H12</f>
        <v>30500244714</v>
      </c>
      <c r="H9" s="30">
        <f t="shared" ref="H9:H10" si="0">F9/$F$11</f>
        <v>6.4948908280383494E-2</v>
      </c>
      <c r="J9" s="30">
        <f>F9/$Q$2</f>
        <v>1.8863624378339418E-2</v>
      </c>
    </row>
    <row r="10" spans="1:17" ht="18.75" x14ac:dyDescent="0.2">
      <c r="A10" s="94" t="s">
        <v>133</v>
      </c>
      <c r="B10" s="94"/>
      <c r="D10" s="72" t="s">
        <v>131</v>
      </c>
      <c r="F10" s="10">
        <f>'سایر درآمدها'!F11</f>
        <v>1661543326</v>
      </c>
      <c r="H10" s="30">
        <f t="shared" si="0"/>
        <v>3.5381822702138118E-3</v>
      </c>
      <c r="J10" s="30">
        <f t="shared" ref="J10" si="1">F10/$Q$2</f>
        <v>1.0276222202116971E-3</v>
      </c>
    </row>
    <row r="11" spans="1:17" ht="21" x14ac:dyDescent="0.2">
      <c r="A11" s="92"/>
      <c r="B11" s="92"/>
      <c r="D11" s="19"/>
      <c r="F11" s="23">
        <f>SUM(F8:F10)</f>
        <v>469603654958</v>
      </c>
      <c r="G11" s="24"/>
      <c r="H11" s="31">
        <f>SUM(H8:H10)</f>
        <v>1</v>
      </c>
      <c r="I11" s="24"/>
      <c r="J11" s="32">
        <f>SUM(J8:J10)</f>
        <v>0.29043789769191231</v>
      </c>
    </row>
    <row r="12" spans="1:17" x14ac:dyDescent="0.2">
      <c r="A12" s="20"/>
      <c r="B12" s="20"/>
    </row>
    <row r="13" spans="1:17" x14ac:dyDescent="0.2">
      <c r="A13" s="20"/>
      <c r="B13" s="20"/>
    </row>
    <row r="14" spans="1:17" x14ac:dyDescent="0.2">
      <c r="F14" s="76"/>
    </row>
    <row r="15" spans="1:17" x14ac:dyDescent="0.2">
      <c r="F15" s="33">
        <v>474679100874</v>
      </c>
    </row>
    <row r="16" spans="1:17" x14ac:dyDescent="0.2">
      <c r="F16" s="76"/>
    </row>
    <row r="17" spans="6:6" x14ac:dyDescent="0.2">
      <c r="F17" s="33">
        <f>F15-F11</f>
        <v>5075445916</v>
      </c>
    </row>
    <row r="18" spans="6:6" x14ac:dyDescent="0.2">
      <c r="F18" s="33">
        <v>1650727771</v>
      </c>
    </row>
    <row r="19" spans="6:6" x14ac:dyDescent="0.2">
      <c r="F19" s="33">
        <v>901291438</v>
      </c>
    </row>
    <row r="20" spans="6:6" x14ac:dyDescent="0.2">
      <c r="F20" s="33">
        <v>2523426707</v>
      </c>
    </row>
    <row r="21" spans="6:6" x14ac:dyDescent="0.2">
      <c r="F21" s="33">
        <f>F20+F19+F18</f>
        <v>5075445916</v>
      </c>
    </row>
    <row r="22" spans="6:6" x14ac:dyDescent="0.2">
      <c r="F22" s="76"/>
    </row>
    <row r="23" spans="6:6" x14ac:dyDescent="0.2">
      <c r="F23" s="33">
        <f>F21-F17</f>
        <v>0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124"/>
  <sheetViews>
    <sheetView rightToLeft="1" workbookViewId="0">
      <selection activeCell="F114" sqref="F114"/>
    </sheetView>
  </sheetViews>
  <sheetFormatPr defaultRowHeight="12.75" x14ac:dyDescent="0.2"/>
  <cols>
    <col min="1" max="1" width="6.140625" bestFit="1" customWidth="1"/>
    <col min="2" max="2" width="21.85546875" customWidth="1"/>
    <col min="3" max="3" width="1.28515625" customWidth="1"/>
    <col min="4" max="4" width="16.5703125" bestFit="1" customWidth="1"/>
    <col min="5" max="5" width="1.28515625" customWidth="1"/>
    <col min="6" max="6" width="15.7109375" bestFit="1" customWidth="1"/>
    <col min="7" max="7" width="1.28515625" customWidth="1"/>
    <col min="8" max="8" width="15.42578125" bestFit="1" customWidth="1"/>
    <col min="9" max="9" width="1.28515625" customWidth="1"/>
    <col min="10" max="10" width="16.5703125" bestFit="1" customWidth="1"/>
    <col min="11" max="11" width="1.28515625" customWidth="1"/>
    <col min="12" max="12" width="17.28515625" style="15" bestFit="1" customWidth="1"/>
    <col min="13" max="13" width="1.28515625" customWidth="1"/>
    <col min="14" max="14" width="17.85546875" bestFit="1" customWidth="1"/>
    <col min="15" max="16" width="1.28515625" customWidth="1"/>
    <col min="17" max="17" width="18.7109375" bestFit="1" customWidth="1"/>
    <col min="18" max="18" width="1.28515625" customWidth="1"/>
    <col min="19" max="19" width="17.85546875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style="15" bestFit="1" customWidth="1"/>
    <col min="24" max="24" width="0.28515625" customWidth="1"/>
    <col min="27" max="27" width="13.85546875" bestFit="1" customWidth="1"/>
  </cols>
  <sheetData>
    <row r="1" spans="1:27" ht="25.5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</row>
    <row r="2" spans="1:27" ht="25.5" x14ac:dyDescent="0.2">
      <c r="A2" s="88" t="s">
        <v>123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AA2" s="33">
        <v>49321155363</v>
      </c>
    </row>
    <row r="3" spans="1:27" ht="25.5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</row>
    <row r="5" spans="1:27" ht="24" x14ac:dyDescent="0.2">
      <c r="A5" s="2" t="s">
        <v>134</v>
      </c>
      <c r="B5" s="90" t="s">
        <v>135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</row>
    <row r="6" spans="1:27" ht="21" x14ac:dyDescent="0.2">
      <c r="D6" s="91" t="s">
        <v>136</v>
      </c>
      <c r="E6" s="91"/>
      <c r="F6" s="91"/>
      <c r="G6" s="91"/>
      <c r="H6" s="91"/>
      <c r="I6" s="91"/>
      <c r="J6" s="92"/>
      <c r="K6" s="91"/>
      <c r="L6" s="92"/>
      <c r="N6" s="91" t="s">
        <v>137</v>
      </c>
      <c r="O6" s="91"/>
      <c r="P6" s="91"/>
      <c r="Q6" s="91"/>
      <c r="R6" s="91"/>
      <c r="S6" s="91"/>
      <c r="T6" s="91"/>
      <c r="U6" s="92"/>
      <c r="V6" s="91"/>
      <c r="W6" s="92"/>
    </row>
    <row r="7" spans="1:27" ht="15" customHeight="1" x14ac:dyDescent="0.2">
      <c r="D7" s="100" t="s">
        <v>138</v>
      </c>
      <c r="E7" s="4"/>
      <c r="F7" s="100" t="s">
        <v>139</v>
      </c>
      <c r="G7" s="4"/>
      <c r="H7" s="100" t="s">
        <v>140</v>
      </c>
      <c r="I7" s="4"/>
      <c r="J7" s="98" t="s">
        <v>120</v>
      </c>
      <c r="K7" s="68"/>
      <c r="L7" s="98" t="s">
        <v>127</v>
      </c>
      <c r="N7" s="100" t="s">
        <v>138</v>
      </c>
      <c r="O7" s="4"/>
      <c r="P7" s="100" t="s">
        <v>139</v>
      </c>
      <c r="Q7" s="100"/>
      <c r="R7" s="4"/>
      <c r="S7" s="100" t="s">
        <v>140</v>
      </c>
      <c r="T7" s="4"/>
      <c r="U7" s="98" t="s">
        <v>120</v>
      </c>
      <c r="V7" s="68"/>
      <c r="W7" s="98" t="s">
        <v>127</v>
      </c>
    </row>
    <row r="8" spans="1:27" ht="15" customHeight="1" x14ac:dyDescent="0.2">
      <c r="A8" s="92"/>
      <c r="B8" s="92"/>
      <c r="D8" s="101"/>
      <c r="F8" s="101"/>
      <c r="H8" s="101"/>
      <c r="J8" s="99"/>
      <c r="K8" s="20"/>
      <c r="L8" s="99"/>
      <c r="N8" s="101"/>
      <c r="P8" s="101"/>
      <c r="Q8" s="101"/>
      <c r="S8" s="101"/>
      <c r="U8" s="99"/>
      <c r="V8" s="20"/>
      <c r="W8" s="99"/>
    </row>
    <row r="9" spans="1:27" ht="18.75" x14ac:dyDescent="0.2">
      <c r="A9" s="94" t="s">
        <v>59</v>
      </c>
      <c r="B9" s="94"/>
      <c r="D9" s="70">
        <v>0</v>
      </c>
      <c r="E9" s="50"/>
      <c r="F9" s="49">
        <v>7970176879</v>
      </c>
      <c r="G9" s="50"/>
      <c r="H9" s="49">
        <v>1119531135</v>
      </c>
      <c r="I9" s="50"/>
      <c r="J9" s="56">
        <f>D9+F9+H9</f>
        <v>9089708014</v>
      </c>
      <c r="L9" s="30">
        <f>J9/$AA$2</f>
        <v>0.18429633180935101</v>
      </c>
      <c r="N9" s="70">
        <v>0</v>
      </c>
      <c r="O9" s="50"/>
      <c r="P9" s="103">
        <v>36035541559</v>
      </c>
      <c r="Q9" s="103"/>
      <c r="R9" s="50"/>
      <c r="S9" s="49">
        <v>1119531135</v>
      </c>
      <c r="T9" s="50"/>
      <c r="U9" s="56">
        <f>N9+P9+S9</f>
        <v>37155072694</v>
      </c>
      <c r="W9" s="30">
        <f>U9/درآمد!$F$11</f>
        <v>7.9120067107065095E-2</v>
      </c>
    </row>
    <row r="10" spans="1:27" ht="18.75" x14ac:dyDescent="0.2">
      <c r="A10" s="96" t="s">
        <v>21</v>
      </c>
      <c r="B10" s="96"/>
      <c r="D10" s="65">
        <v>0</v>
      </c>
      <c r="E10" s="50"/>
      <c r="F10" s="51">
        <v>59523784</v>
      </c>
      <c r="G10" s="50"/>
      <c r="H10" s="51">
        <v>-564693682</v>
      </c>
      <c r="I10" s="50"/>
      <c r="J10" s="56">
        <f t="shared" ref="J10:J73" si="0">D10+F10+H10</f>
        <v>-505169898</v>
      </c>
      <c r="L10" s="75">
        <f t="shared" ref="L10:L73" si="1">J10/$AA$2</f>
        <v>-1.0242458723482601E-2</v>
      </c>
      <c r="N10" s="51">
        <v>4772571429</v>
      </c>
      <c r="O10" s="50"/>
      <c r="P10" s="104">
        <v>-4636522216</v>
      </c>
      <c r="Q10" s="104"/>
      <c r="R10" s="50"/>
      <c r="S10" s="51">
        <v>-510969746</v>
      </c>
      <c r="T10" s="50"/>
      <c r="U10" s="56">
        <f t="shared" ref="U10:U73" si="2">N10+P10+S10</f>
        <v>-374920533</v>
      </c>
      <c r="W10" s="75">
        <f>U10/درآمد!$F$11</f>
        <v>-7.9837652250285788E-4</v>
      </c>
    </row>
    <row r="11" spans="1:27" ht="18.75" x14ac:dyDescent="0.2">
      <c r="A11" s="96" t="s">
        <v>30</v>
      </c>
      <c r="B11" s="96"/>
      <c r="D11" s="65">
        <v>0</v>
      </c>
      <c r="E11" s="50"/>
      <c r="F11" s="51">
        <v>17474415071</v>
      </c>
      <c r="G11" s="50"/>
      <c r="H11" s="51">
        <v>572428082</v>
      </c>
      <c r="I11" s="50"/>
      <c r="J11" s="56">
        <f t="shared" si="0"/>
        <v>18046843153</v>
      </c>
      <c r="L11" s="30">
        <f t="shared" si="1"/>
        <v>0.3659047120890942</v>
      </c>
      <c r="N11" s="51">
        <v>3457746049</v>
      </c>
      <c r="O11" s="50"/>
      <c r="P11" s="104">
        <v>57828196559</v>
      </c>
      <c r="Q11" s="104"/>
      <c r="R11" s="50"/>
      <c r="S11" s="51">
        <v>572428082</v>
      </c>
      <c r="T11" s="50"/>
      <c r="U11" s="56">
        <f t="shared" si="2"/>
        <v>61858370690</v>
      </c>
      <c r="W11" s="30">
        <f>U11/درآمد!$F$11</f>
        <v>0.13172463637561005</v>
      </c>
    </row>
    <row r="12" spans="1:27" ht="18.75" x14ac:dyDescent="0.2">
      <c r="A12" s="96" t="s">
        <v>53</v>
      </c>
      <c r="B12" s="96"/>
      <c r="D12" s="65">
        <v>0</v>
      </c>
      <c r="E12" s="50"/>
      <c r="F12" s="51">
        <v>-1483443652</v>
      </c>
      <c r="G12" s="50"/>
      <c r="H12" s="51">
        <v>2417169776</v>
      </c>
      <c r="I12" s="50"/>
      <c r="J12" s="56">
        <f t="shared" si="0"/>
        <v>933726124</v>
      </c>
      <c r="L12" s="30">
        <f t="shared" si="1"/>
        <v>1.8931554160235013E-2</v>
      </c>
      <c r="N12" s="51">
        <v>3485373711</v>
      </c>
      <c r="O12" s="50"/>
      <c r="P12" s="104">
        <v>10835588398</v>
      </c>
      <c r="Q12" s="104"/>
      <c r="R12" s="50"/>
      <c r="S12" s="51">
        <v>2417169776</v>
      </c>
      <c r="T12" s="50"/>
      <c r="U12" s="56">
        <f t="shared" si="2"/>
        <v>16738131885</v>
      </c>
      <c r="W12" s="30">
        <f>U12/درآمد!$F$11</f>
        <v>3.5643103941550479E-2</v>
      </c>
    </row>
    <row r="13" spans="1:27" ht="18.75" x14ac:dyDescent="0.2">
      <c r="A13" s="96" t="s">
        <v>67</v>
      </c>
      <c r="B13" s="96"/>
      <c r="D13" s="65">
        <v>0</v>
      </c>
      <c r="E13" s="50"/>
      <c r="F13" s="51">
        <v>1653518727</v>
      </c>
      <c r="G13" s="50"/>
      <c r="H13" s="51">
        <v>547931504</v>
      </c>
      <c r="I13" s="50"/>
      <c r="J13" s="56">
        <f t="shared" si="0"/>
        <v>2201450231</v>
      </c>
      <c r="L13" s="30">
        <f t="shared" si="1"/>
        <v>4.4635009354454323E-2</v>
      </c>
      <c r="N13" s="65">
        <v>0</v>
      </c>
      <c r="O13" s="50"/>
      <c r="P13" s="104">
        <v>28573406915</v>
      </c>
      <c r="Q13" s="104"/>
      <c r="R13" s="50"/>
      <c r="S13" s="51">
        <v>567776923</v>
      </c>
      <c r="T13" s="50"/>
      <c r="U13" s="56">
        <f t="shared" si="2"/>
        <v>29141183838</v>
      </c>
      <c r="W13" s="30">
        <f>U13/درآمد!$F$11</f>
        <v>6.2054848871664563E-2</v>
      </c>
    </row>
    <row r="14" spans="1:27" ht="18.75" x14ac:dyDescent="0.2">
      <c r="A14" s="96" t="s">
        <v>54</v>
      </c>
      <c r="B14" s="96"/>
      <c r="D14" s="51">
        <v>571056063</v>
      </c>
      <c r="E14" s="50"/>
      <c r="F14" s="51">
        <v>140024158</v>
      </c>
      <c r="G14" s="50"/>
      <c r="H14" s="51">
        <v>6761094473</v>
      </c>
      <c r="I14" s="50"/>
      <c r="J14" s="56">
        <f t="shared" si="0"/>
        <v>7472174694</v>
      </c>
      <c r="L14" s="30">
        <f t="shared" si="1"/>
        <v>0.15150039854105921</v>
      </c>
      <c r="N14" s="51">
        <v>571056063</v>
      </c>
      <c r="O14" s="50"/>
      <c r="P14" s="104">
        <v>17604416199</v>
      </c>
      <c r="Q14" s="104"/>
      <c r="R14" s="50"/>
      <c r="S14" s="51">
        <v>6761084573</v>
      </c>
      <c r="T14" s="50"/>
      <c r="U14" s="56">
        <f t="shared" si="2"/>
        <v>24936556835</v>
      </c>
      <c r="W14" s="30">
        <f>U14/درآمد!$F$11</f>
        <v>5.3101283543524065E-2</v>
      </c>
    </row>
    <row r="15" spans="1:27" ht="18.75" x14ac:dyDescent="0.2">
      <c r="A15" s="96" t="s">
        <v>106</v>
      </c>
      <c r="B15" s="96"/>
      <c r="D15" s="51">
        <v>515526000</v>
      </c>
      <c r="E15" s="50"/>
      <c r="F15" s="51">
        <v>-1424972312</v>
      </c>
      <c r="G15" s="50"/>
      <c r="H15" s="51">
        <v>666570445</v>
      </c>
      <c r="I15" s="50"/>
      <c r="J15" s="56">
        <f t="shared" si="0"/>
        <v>-242875867</v>
      </c>
      <c r="L15" s="75">
        <f t="shared" si="1"/>
        <v>-4.9243750518910565E-3</v>
      </c>
      <c r="N15" s="51">
        <v>515526000</v>
      </c>
      <c r="O15" s="50"/>
      <c r="P15" s="104">
        <v>612243643</v>
      </c>
      <c r="Q15" s="104"/>
      <c r="R15" s="50"/>
      <c r="S15" s="51">
        <v>666570445</v>
      </c>
      <c r="T15" s="50"/>
      <c r="U15" s="56">
        <f t="shared" si="2"/>
        <v>1794340088</v>
      </c>
      <c r="W15" s="30">
        <f>U15/درآمد!$F$11</f>
        <v>3.8209670411540569E-3</v>
      </c>
    </row>
    <row r="16" spans="1:27" ht="18.75" x14ac:dyDescent="0.2">
      <c r="A16" s="96" t="s">
        <v>85</v>
      </c>
      <c r="B16" s="96"/>
      <c r="D16" s="65">
        <v>0</v>
      </c>
      <c r="E16" s="50"/>
      <c r="F16" s="65">
        <v>0</v>
      </c>
      <c r="G16" s="50"/>
      <c r="H16" s="51">
        <v>-215488799</v>
      </c>
      <c r="I16" s="50"/>
      <c r="J16" s="56">
        <f t="shared" si="0"/>
        <v>-215488799</v>
      </c>
      <c r="L16" s="75">
        <f t="shared" si="1"/>
        <v>-4.3690947102519931E-3</v>
      </c>
      <c r="N16" s="65">
        <v>0</v>
      </c>
      <c r="O16" s="50"/>
      <c r="P16" s="105">
        <v>0</v>
      </c>
      <c r="Q16" s="105"/>
      <c r="R16" s="50"/>
      <c r="S16" s="51">
        <v>-135095727</v>
      </c>
      <c r="T16" s="50"/>
      <c r="U16" s="56">
        <f t="shared" si="2"/>
        <v>-135095727</v>
      </c>
      <c r="W16" s="75">
        <f>U16/درآمد!$F$11</f>
        <v>-2.8768031418342045E-4</v>
      </c>
    </row>
    <row r="17" spans="1:23" ht="18.75" x14ac:dyDescent="0.2">
      <c r="A17" s="96" t="s">
        <v>92</v>
      </c>
      <c r="B17" s="96"/>
      <c r="D17" s="65">
        <v>0</v>
      </c>
      <c r="E17" s="50"/>
      <c r="F17" s="51">
        <v>-5542606943</v>
      </c>
      <c r="G17" s="50"/>
      <c r="H17" s="51">
        <v>539026436</v>
      </c>
      <c r="I17" s="50"/>
      <c r="J17" s="56">
        <f t="shared" si="0"/>
        <v>-5003580507</v>
      </c>
      <c r="L17" s="75">
        <f t="shared" si="1"/>
        <v>-0.10144897195075872</v>
      </c>
      <c r="N17" s="65">
        <v>0</v>
      </c>
      <c r="O17" s="50"/>
      <c r="P17" s="104">
        <v>17700479203</v>
      </c>
      <c r="Q17" s="104"/>
      <c r="R17" s="50"/>
      <c r="S17" s="51">
        <v>1017010668</v>
      </c>
      <c r="T17" s="50"/>
      <c r="U17" s="56">
        <f t="shared" si="2"/>
        <v>18717489871</v>
      </c>
      <c r="W17" s="30">
        <f>U17/درآمد!$F$11</f>
        <v>3.9858058329367216E-2</v>
      </c>
    </row>
    <row r="18" spans="1:23" ht="18.75" x14ac:dyDescent="0.2">
      <c r="A18" s="96" t="s">
        <v>65</v>
      </c>
      <c r="B18" s="96"/>
      <c r="D18" s="51">
        <v>28254085</v>
      </c>
      <c r="E18" s="50"/>
      <c r="F18" s="65">
        <v>0</v>
      </c>
      <c r="G18" s="50"/>
      <c r="H18" s="51">
        <v>-32103099</v>
      </c>
      <c r="I18" s="50"/>
      <c r="J18" s="56">
        <f t="shared" si="0"/>
        <v>-3849014</v>
      </c>
      <c r="L18" s="75">
        <f t="shared" si="1"/>
        <v>-7.8039818241716885E-5</v>
      </c>
      <c r="N18" s="51">
        <v>28254085</v>
      </c>
      <c r="O18" s="50"/>
      <c r="P18" s="105">
        <v>0</v>
      </c>
      <c r="Q18" s="105"/>
      <c r="R18" s="50"/>
      <c r="S18" s="51">
        <v>1834368560</v>
      </c>
      <c r="T18" s="50"/>
      <c r="U18" s="56">
        <f t="shared" si="2"/>
        <v>1862622645</v>
      </c>
      <c r="W18" s="30">
        <f>U18/درآمد!$F$11</f>
        <v>3.9663716952258125E-3</v>
      </c>
    </row>
    <row r="19" spans="1:23" ht="18.75" x14ac:dyDescent="0.2">
      <c r="A19" s="96" t="s">
        <v>48</v>
      </c>
      <c r="B19" s="96"/>
      <c r="D19" s="51">
        <v>262775699</v>
      </c>
      <c r="E19" s="50"/>
      <c r="F19" s="51">
        <v>-109449006</v>
      </c>
      <c r="G19" s="50"/>
      <c r="H19" s="51">
        <v>-804362450</v>
      </c>
      <c r="I19" s="50"/>
      <c r="J19" s="56">
        <f t="shared" si="0"/>
        <v>-651035757</v>
      </c>
      <c r="L19" s="75">
        <f t="shared" si="1"/>
        <v>-1.3199929162413689E-2</v>
      </c>
      <c r="N19" s="51">
        <v>262775699</v>
      </c>
      <c r="O19" s="50"/>
      <c r="P19" s="104">
        <v>-455381873</v>
      </c>
      <c r="Q19" s="104"/>
      <c r="R19" s="50"/>
      <c r="S19" s="51">
        <v>-804362450</v>
      </c>
      <c r="T19" s="50"/>
      <c r="U19" s="56">
        <f t="shared" si="2"/>
        <v>-996968624</v>
      </c>
      <c r="W19" s="75">
        <f>U19/درآمد!$F$11</f>
        <v>-2.1230001374013285E-3</v>
      </c>
    </row>
    <row r="20" spans="1:23" ht="18.75" x14ac:dyDescent="0.2">
      <c r="A20" s="96" t="s">
        <v>141</v>
      </c>
      <c r="B20" s="96"/>
      <c r="D20" s="65">
        <v>0</v>
      </c>
      <c r="E20" s="50"/>
      <c r="F20" s="65">
        <v>0</v>
      </c>
      <c r="G20" s="50"/>
      <c r="H20" s="65">
        <v>0</v>
      </c>
      <c r="I20" s="50"/>
      <c r="J20" s="59">
        <f t="shared" si="0"/>
        <v>0</v>
      </c>
      <c r="L20" s="30">
        <f t="shared" si="1"/>
        <v>0</v>
      </c>
      <c r="N20" s="65">
        <v>0</v>
      </c>
      <c r="O20" s="50"/>
      <c r="P20" s="105">
        <v>0</v>
      </c>
      <c r="Q20" s="105"/>
      <c r="R20" s="50"/>
      <c r="S20" s="51">
        <v>4572612</v>
      </c>
      <c r="T20" s="50"/>
      <c r="U20" s="56">
        <f t="shared" si="2"/>
        <v>4572612</v>
      </c>
      <c r="W20" s="30">
        <f>U20/درآمد!$F$11</f>
        <v>9.7371729366309157E-6</v>
      </c>
    </row>
    <row r="21" spans="1:23" ht="18.75" x14ac:dyDescent="0.2">
      <c r="A21" s="96" t="s">
        <v>142</v>
      </c>
      <c r="B21" s="96"/>
      <c r="D21" s="65">
        <v>0</v>
      </c>
      <c r="E21" s="50"/>
      <c r="F21" s="65">
        <v>0</v>
      </c>
      <c r="G21" s="50"/>
      <c r="H21" s="65">
        <v>0</v>
      </c>
      <c r="I21" s="50"/>
      <c r="J21" s="59">
        <f t="shared" si="0"/>
        <v>0</v>
      </c>
      <c r="L21" s="30">
        <f t="shared" si="1"/>
        <v>0</v>
      </c>
      <c r="N21" s="65">
        <v>0</v>
      </c>
      <c r="O21" s="50"/>
      <c r="P21" s="105">
        <v>0</v>
      </c>
      <c r="Q21" s="105"/>
      <c r="R21" s="50"/>
      <c r="S21" s="51">
        <v>99881904</v>
      </c>
      <c r="T21" s="50"/>
      <c r="U21" s="56">
        <f t="shared" si="2"/>
        <v>99881904</v>
      </c>
      <c r="W21" s="30">
        <f>U21/درآمد!$F$11</f>
        <v>2.1269405155914544E-4</v>
      </c>
    </row>
    <row r="22" spans="1:23" ht="18.75" x14ac:dyDescent="0.2">
      <c r="A22" s="96" t="s">
        <v>143</v>
      </c>
      <c r="B22" s="96"/>
      <c r="D22" s="65">
        <v>0</v>
      </c>
      <c r="E22" s="50"/>
      <c r="F22" s="65">
        <v>0</v>
      </c>
      <c r="G22" s="50"/>
      <c r="H22" s="65">
        <v>0</v>
      </c>
      <c r="I22" s="50"/>
      <c r="J22" s="59">
        <f t="shared" si="0"/>
        <v>0</v>
      </c>
      <c r="L22" s="30">
        <f t="shared" si="1"/>
        <v>0</v>
      </c>
      <c r="N22" s="65">
        <v>0</v>
      </c>
      <c r="O22" s="50"/>
      <c r="P22" s="105">
        <v>0</v>
      </c>
      <c r="Q22" s="105"/>
      <c r="R22" s="50"/>
      <c r="S22" s="51">
        <v>333217732</v>
      </c>
      <c r="T22" s="50"/>
      <c r="U22" s="56">
        <f t="shared" si="2"/>
        <v>333217732</v>
      </c>
      <c r="W22" s="30">
        <f>U22/درآمد!$F$11</f>
        <v>7.0957227117366035E-4</v>
      </c>
    </row>
    <row r="23" spans="1:23" ht="18.75" x14ac:dyDescent="0.2">
      <c r="A23" s="96" t="s">
        <v>105</v>
      </c>
      <c r="B23" s="96"/>
      <c r="D23" s="51">
        <v>2528712556</v>
      </c>
      <c r="E23" s="50"/>
      <c r="F23" s="51">
        <v>-4663669000</v>
      </c>
      <c r="G23" s="50"/>
      <c r="H23" s="65">
        <v>0</v>
      </c>
      <c r="I23" s="50"/>
      <c r="J23" s="56">
        <f t="shared" si="0"/>
        <v>-2134956444</v>
      </c>
      <c r="L23" s="75">
        <f t="shared" si="1"/>
        <v>-4.3286829521467632E-2</v>
      </c>
      <c r="N23" s="51">
        <v>2528712556</v>
      </c>
      <c r="O23" s="50"/>
      <c r="P23" s="104">
        <v>5209417436</v>
      </c>
      <c r="Q23" s="104"/>
      <c r="R23" s="50"/>
      <c r="S23" s="51">
        <v>66803182</v>
      </c>
      <c r="T23" s="50"/>
      <c r="U23" s="56">
        <f t="shared" si="2"/>
        <v>7804933174</v>
      </c>
      <c r="W23" s="30">
        <f>U23/درآمد!$F$11</f>
        <v>1.6620256447318432E-2</v>
      </c>
    </row>
    <row r="24" spans="1:23" ht="18.75" x14ac:dyDescent="0.2">
      <c r="A24" s="96" t="s">
        <v>80</v>
      </c>
      <c r="B24" s="96"/>
      <c r="D24" s="65">
        <v>0</v>
      </c>
      <c r="E24" s="50"/>
      <c r="F24" s="65">
        <v>0</v>
      </c>
      <c r="G24" s="50"/>
      <c r="H24" s="65">
        <v>0</v>
      </c>
      <c r="I24" s="50"/>
      <c r="J24" s="59">
        <f t="shared" si="0"/>
        <v>0</v>
      </c>
      <c r="L24" s="30">
        <f t="shared" si="1"/>
        <v>0</v>
      </c>
      <c r="N24" s="65">
        <v>0</v>
      </c>
      <c r="O24" s="50"/>
      <c r="P24" s="104">
        <v>-14411943703</v>
      </c>
      <c r="Q24" s="104"/>
      <c r="R24" s="50"/>
      <c r="S24" s="51">
        <v>-3092</v>
      </c>
      <c r="T24" s="50"/>
      <c r="U24" s="56">
        <f t="shared" si="2"/>
        <v>-14411946795</v>
      </c>
      <c r="W24" s="75">
        <f>U24/درآمد!$F$11</f>
        <v>-3.0689596732991705E-2</v>
      </c>
    </row>
    <row r="25" spans="1:23" ht="18.75" x14ac:dyDescent="0.2">
      <c r="A25" s="96" t="s">
        <v>144</v>
      </c>
      <c r="B25" s="96"/>
      <c r="D25" s="65">
        <v>0</v>
      </c>
      <c r="E25" s="50"/>
      <c r="F25" s="65">
        <v>0</v>
      </c>
      <c r="G25" s="50"/>
      <c r="H25" s="65">
        <v>0</v>
      </c>
      <c r="I25" s="50"/>
      <c r="J25" s="59">
        <f t="shared" si="0"/>
        <v>0</v>
      </c>
      <c r="L25" s="30">
        <f t="shared" si="1"/>
        <v>0</v>
      </c>
      <c r="N25" s="65">
        <v>0</v>
      </c>
      <c r="O25" s="50"/>
      <c r="P25" s="105">
        <v>0</v>
      </c>
      <c r="Q25" s="105"/>
      <c r="R25" s="50"/>
      <c r="S25" s="51">
        <v>-151681172</v>
      </c>
      <c r="T25" s="50"/>
      <c r="U25" s="56">
        <f t="shared" si="2"/>
        <v>-151681172</v>
      </c>
      <c r="W25" s="75">
        <f>U25/درآمد!$F$11</f>
        <v>-3.2299827822584971E-4</v>
      </c>
    </row>
    <row r="26" spans="1:23" ht="18.75" x14ac:dyDescent="0.2">
      <c r="A26" s="96" t="s">
        <v>99</v>
      </c>
      <c r="B26" s="96"/>
      <c r="D26" s="51">
        <v>311630827</v>
      </c>
      <c r="E26" s="50"/>
      <c r="F26" s="51">
        <v>-1657843675</v>
      </c>
      <c r="G26" s="50"/>
      <c r="H26" s="65">
        <v>0</v>
      </c>
      <c r="I26" s="50"/>
      <c r="J26" s="56">
        <f t="shared" si="0"/>
        <v>-1346212848</v>
      </c>
      <c r="L26" s="75">
        <f t="shared" si="1"/>
        <v>-2.7294836021013184E-2</v>
      </c>
      <c r="N26" s="51">
        <v>311630827</v>
      </c>
      <c r="O26" s="50"/>
      <c r="P26" s="104">
        <v>-3949568770</v>
      </c>
      <c r="Q26" s="104"/>
      <c r="R26" s="50"/>
      <c r="S26" s="51">
        <v>-2331571624</v>
      </c>
      <c r="T26" s="50"/>
      <c r="U26" s="56">
        <f t="shared" si="2"/>
        <v>-5969509567</v>
      </c>
      <c r="W26" s="75">
        <f>U26/درآمد!$F$11</f>
        <v>-1.2711803888182889E-2</v>
      </c>
    </row>
    <row r="27" spans="1:23" ht="18.75" x14ac:dyDescent="0.2">
      <c r="A27" s="96" t="s">
        <v>145</v>
      </c>
      <c r="B27" s="96"/>
      <c r="D27" s="65">
        <v>0</v>
      </c>
      <c r="E27" s="50"/>
      <c r="F27" s="65">
        <v>0</v>
      </c>
      <c r="G27" s="50"/>
      <c r="H27" s="65">
        <v>0</v>
      </c>
      <c r="I27" s="50"/>
      <c r="J27" s="59">
        <f t="shared" si="0"/>
        <v>0</v>
      </c>
      <c r="L27" s="30">
        <f t="shared" si="1"/>
        <v>0</v>
      </c>
      <c r="N27" s="51">
        <v>0</v>
      </c>
      <c r="O27" s="50"/>
      <c r="P27" s="105">
        <v>0</v>
      </c>
      <c r="Q27" s="105"/>
      <c r="R27" s="50"/>
      <c r="S27" s="51">
        <v>-575190714</v>
      </c>
      <c r="T27" s="50"/>
      <c r="U27" s="56">
        <f t="shared" si="2"/>
        <v>-575190714</v>
      </c>
      <c r="W27" s="75">
        <f>U27/درآمد!$F$11</f>
        <v>-1.2248429242984564E-3</v>
      </c>
    </row>
    <row r="28" spans="1:23" ht="18.75" x14ac:dyDescent="0.2">
      <c r="A28" s="96" t="s">
        <v>101</v>
      </c>
      <c r="B28" s="96"/>
      <c r="D28" s="51">
        <v>1999875556</v>
      </c>
      <c r="E28" s="50"/>
      <c r="F28" s="51">
        <v>-3457068680</v>
      </c>
      <c r="G28" s="50"/>
      <c r="H28" s="65">
        <v>0</v>
      </c>
      <c r="I28" s="50"/>
      <c r="J28" s="56">
        <f t="shared" si="0"/>
        <v>-1457193124</v>
      </c>
      <c r="L28" s="75">
        <f t="shared" si="1"/>
        <v>-2.9544991662810167E-2</v>
      </c>
      <c r="N28" s="51">
        <v>1999875556</v>
      </c>
      <c r="O28" s="50"/>
      <c r="P28" s="104">
        <v>505263789</v>
      </c>
      <c r="Q28" s="104"/>
      <c r="R28" s="50"/>
      <c r="S28" s="51">
        <v>-831720283</v>
      </c>
      <c r="T28" s="50"/>
      <c r="U28" s="56">
        <f t="shared" si="2"/>
        <v>1673419062</v>
      </c>
      <c r="W28" s="30">
        <f>U28/درآمد!$F$11</f>
        <v>3.5634711193839957E-3</v>
      </c>
    </row>
    <row r="29" spans="1:23" ht="18.75" x14ac:dyDescent="0.2">
      <c r="A29" s="96" t="s">
        <v>146</v>
      </c>
      <c r="B29" s="96"/>
      <c r="D29" s="65">
        <v>0</v>
      </c>
      <c r="E29" s="67"/>
      <c r="F29" s="65">
        <v>0</v>
      </c>
      <c r="G29" s="67"/>
      <c r="H29" s="65">
        <v>0</v>
      </c>
      <c r="I29" s="67"/>
      <c r="J29" s="59">
        <f t="shared" si="0"/>
        <v>0</v>
      </c>
      <c r="L29" s="30">
        <f t="shared" si="1"/>
        <v>0</v>
      </c>
      <c r="N29" s="65">
        <v>0</v>
      </c>
      <c r="O29" s="67"/>
      <c r="P29" s="105">
        <v>0</v>
      </c>
      <c r="Q29" s="105"/>
      <c r="R29" s="50"/>
      <c r="S29" s="51">
        <v>241402032</v>
      </c>
      <c r="T29" s="50"/>
      <c r="U29" s="56">
        <f t="shared" si="2"/>
        <v>241402032</v>
      </c>
      <c r="W29" s="30">
        <f>U29/درآمد!$F$11</f>
        <v>5.1405484061147334E-4</v>
      </c>
    </row>
    <row r="30" spans="1:23" ht="18.75" x14ac:dyDescent="0.2">
      <c r="A30" s="96" t="s">
        <v>63</v>
      </c>
      <c r="B30" s="96"/>
      <c r="D30" s="65">
        <v>0</v>
      </c>
      <c r="E30" s="50"/>
      <c r="F30" s="51">
        <v>107802793</v>
      </c>
      <c r="G30" s="50"/>
      <c r="H30" s="65">
        <v>0</v>
      </c>
      <c r="I30" s="50"/>
      <c r="J30" s="56">
        <f t="shared" si="0"/>
        <v>107802793</v>
      </c>
      <c r="L30" s="30">
        <f t="shared" si="1"/>
        <v>2.1857312994105578E-3</v>
      </c>
      <c r="N30" s="51">
        <v>163183380</v>
      </c>
      <c r="O30" s="50"/>
      <c r="P30" s="104">
        <v>238690622</v>
      </c>
      <c r="Q30" s="104"/>
      <c r="R30" s="50"/>
      <c r="S30" s="51">
        <v>-437743180</v>
      </c>
      <c r="T30" s="50"/>
      <c r="U30" s="56">
        <f t="shared" si="2"/>
        <v>-35869178</v>
      </c>
      <c r="W30" s="75">
        <f>U30/درآمد!$F$11</f>
        <v>-7.638181181364109E-5</v>
      </c>
    </row>
    <row r="31" spans="1:23" ht="18.75" x14ac:dyDescent="0.2">
      <c r="A31" s="96" t="s">
        <v>68</v>
      </c>
      <c r="B31" s="96"/>
      <c r="D31" s="65">
        <v>0</v>
      </c>
      <c r="E31" s="50"/>
      <c r="F31" s="51">
        <v>-2158187250</v>
      </c>
      <c r="G31" s="50"/>
      <c r="H31" s="65">
        <v>0</v>
      </c>
      <c r="I31" s="50"/>
      <c r="J31" s="56">
        <f t="shared" si="0"/>
        <v>-2158187250</v>
      </c>
      <c r="L31" s="75">
        <f t="shared" si="1"/>
        <v>-4.3757840507098911E-2</v>
      </c>
      <c r="N31" s="51">
        <v>2740000000</v>
      </c>
      <c r="O31" s="50"/>
      <c r="P31" s="104">
        <v>2561048857</v>
      </c>
      <c r="Q31" s="104"/>
      <c r="R31" s="50"/>
      <c r="S31" s="51">
        <v>103440147</v>
      </c>
      <c r="T31" s="50"/>
      <c r="U31" s="56">
        <f t="shared" si="2"/>
        <v>5404489004</v>
      </c>
      <c r="W31" s="30">
        <f>U31/درآمد!$F$11</f>
        <v>1.1508617846007527E-2</v>
      </c>
    </row>
    <row r="32" spans="1:23" ht="18.75" x14ac:dyDescent="0.2">
      <c r="A32" s="96" t="s">
        <v>31</v>
      </c>
      <c r="B32" s="96"/>
      <c r="D32" s="51">
        <v>2704092080</v>
      </c>
      <c r="E32" s="50"/>
      <c r="F32" s="51">
        <v>149706276</v>
      </c>
      <c r="G32" s="50"/>
      <c r="H32" s="65">
        <v>0</v>
      </c>
      <c r="I32" s="50"/>
      <c r="J32" s="56">
        <f t="shared" si="0"/>
        <v>2853798356</v>
      </c>
      <c r="L32" s="30">
        <f t="shared" si="1"/>
        <v>5.7861547139280461E-2</v>
      </c>
      <c r="N32" s="51">
        <v>2704092080</v>
      </c>
      <c r="O32" s="50"/>
      <c r="P32" s="104">
        <v>12953644921</v>
      </c>
      <c r="Q32" s="104"/>
      <c r="R32" s="50"/>
      <c r="S32" s="51">
        <v>1435017070</v>
      </c>
      <c r="T32" s="50"/>
      <c r="U32" s="56">
        <f t="shared" si="2"/>
        <v>17092754071</v>
      </c>
      <c r="W32" s="30">
        <f>U32/درآمد!$F$11</f>
        <v>3.6398256041104977E-2</v>
      </c>
    </row>
    <row r="33" spans="1:23" ht="18.75" x14ac:dyDescent="0.2">
      <c r="A33" s="96" t="s">
        <v>26</v>
      </c>
      <c r="B33" s="96"/>
      <c r="D33" s="65">
        <v>0</v>
      </c>
      <c r="E33" s="50"/>
      <c r="F33" s="51">
        <v>-7076300100</v>
      </c>
      <c r="G33" s="50"/>
      <c r="H33" s="65">
        <v>0</v>
      </c>
      <c r="I33" s="50"/>
      <c r="J33" s="56">
        <f t="shared" si="0"/>
        <v>-7076300100</v>
      </c>
      <c r="L33" s="75">
        <f t="shared" si="1"/>
        <v>-0.14347393218830667</v>
      </c>
      <c r="N33" s="65">
        <v>0</v>
      </c>
      <c r="O33" s="50"/>
      <c r="P33" s="104">
        <v>2400921847</v>
      </c>
      <c r="Q33" s="104"/>
      <c r="R33" s="50"/>
      <c r="S33" s="51">
        <v>-196822533</v>
      </c>
      <c r="T33" s="50"/>
      <c r="U33" s="56">
        <f t="shared" si="2"/>
        <v>2204099314</v>
      </c>
      <c r="W33" s="30">
        <f>U33/درآمد!$F$11</f>
        <v>4.6935310037080702E-3</v>
      </c>
    </row>
    <row r="34" spans="1:23" ht="18.75" x14ac:dyDescent="0.2">
      <c r="A34" s="96" t="s">
        <v>25</v>
      </c>
      <c r="B34" s="96"/>
      <c r="D34" s="65">
        <v>0</v>
      </c>
      <c r="E34" s="50"/>
      <c r="F34" s="51">
        <v>-2517883689</v>
      </c>
      <c r="G34" s="50"/>
      <c r="H34" s="65">
        <v>0</v>
      </c>
      <c r="I34" s="50"/>
      <c r="J34" s="56">
        <f t="shared" si="0"/>
        <v>-2517883689</v>
      </c>
      <c r="L34" s="75">
        <f t="shared" si="1"/>
        <v>-5.1050784809653485E-2</v>
      </c>
      <c r="N34" s="65">
        <v>0</v>
      </c>
      <c r="O34" s="50"/>
      <c r="P34" s="104">
        <v>-1054789141</v>
      </c>
      <c r="Q34" s="104"/>
      <c r="R34" s="50"/>
      <c r="S34" s="51">
        <v>-1286727944</v>
      </c>
      <c r="T34" s="50"/>
      <c r="U34" s="56">
        <f t="shared" si="2"/>
        <v>-2341517085</v>
      </c>
      <c r="W34" s="75">
        <f>U34/درآمد!$F$11</f>
        <v>-4.9861560068339304E-3</v>
      </c>
    </row>
    <row r="35" spans="1:23" ht="18.75" x14ac:dyDescent="0.2">
      <c r="A35" s="96" t="s">
        <v>147</v>
      </c>
      <c r="B35" s="96"/>
      <c r="D35" s="65">
        <v>0</v>
      </c>
      <c r="E35" s="50"/>
      <c r="F35" s="65">
        <v>0</v>
      </c>
      <c r="G35" s="50"/>
      <c r="H35" s="65">
        <v>0</v>
      </c>
      <c r="I35" s="50"/>
      <c r="J35" s="59">
        <f t="shared" si="0"/>
        <v>0</v>
      </c>
      <c r="L35" s="30">
        <f t="shared" si="1"/>
        <v>0</v>
      </c>
      <c r="N35" s="65">
        <v>0</v>
      </c>
      <c r="O35" s="50"/>
      <c r="P35" s="105">
        <v>0</v>
      </c>
      <c r="Q35" s="105"/>
      <c r="R35" s="50"/>
      <c r="S35" s="51">
        <v>429395464</v>
      </c>
      <c r="T35" s="50"/>
      <c r="U35" s="56">
        <f t="shared" si="2"/>
        <v>429395464</v>
      </c>
      <c r="W35" s="30">
        <f>U35/درآمد!$F$11</f>
        <v>9.1437845397179438E-4</v>
      </c>
    </row>
    <row r="36" spans="1:23" ht="18.75" x14ac:dyDescent="0.2">
      <c r="A36" s="96" t="s">
        <v>32</v>
      </c>
      <c r="B36" s="96"/>
      <c r="D36" s="65">
        <v>0</v>
      </c>
      <c r="E36" s="50"/>
      <c r="F36" s="51">
        <v>-923803370</v>
      </c>
      <c r="G36" s="50"/>
      <c r="H36" s="65">
        <v>0</v>
      </c>
      <c r="I36" s="50"/>
      <c r="J36" s="56">
        <f t="shared" si="0"/>
        <v>-923803370</v>
      </c>
      <c r="L36" s="75">
        <f t="shared" si="1"/>
        <v>-1.8730367591774291E-2</v>
      </c>
      <c r="N36" s="65">
        <v>0</v>
      </c>
      <c r="O36" s="50"/>
      <c r="P36" s="104">
        <v>4970974440</v>
      </c>
      <c r="Q36" s="104"/>
      <c r="R36" s="50"/>
      <c r="S36" s="51">
        <v>1608973585</v>
      </c>
      <c r="T36" s="50"/>
      <c r="U36" s="56">
        <f t="shared" si="2"/>
        <v>6579948025</v>
      </c>
      <c r="W36" s="30">
        <f>U36/درآمد!$F$11</f>
        <v>1.4011705308359433E-2</v>
      </c>
    </row>
    <row r="37" spans="1:23" ht="18.75" x14ac:dyDescent="0.2">
      <c r="A37" s="96" t="s">
        <v>90</v>
      </c>
      <c r="B37" s="96"/>
      <c r="D37" s="51">
        <v>485314815</v>
      </c>
      <c r="E37" s="50"/>
      <c r="F37" s="51">
        <v>-785475970</v>
      </c>
      <c r="G37" s="50"/>
      <c r="H37" s="65">
        <v>0</v>
      </c>
      <c r="I37" s="50"/>
      <c r="J37" s="56">
        <f t="shared" si="0"/>
        <v>-300161155</v>
      </c>
      <c r="L37" s="75">
        <f t="shared" si="1"/>
        <v>-6.0858500331315525E-3</v>
      </c>
      <c r="N37" s="51">
        <v>485314815</v>
      </c>
      <c r="O37" s="50"/>
      <c r="P37" s="104">
        <v>-206538090</v>
      </c>
      <c r="Q37" s="104"/>
      <c r="R37" s="50"/>
      <c r="S37" s="51">
        <v>1732327712</v>
      </c>
      <c r="T37" s="50"/>
      <c r="U37" s="56">
        <f t="shared" si="2"/>
        <v>2011104437</v>
      </c>
      <c r="W37" s="30">
        <f>U37/درآمد!$F$11</f>
        <v>4.2825570366991023E-3</v>
      </c>
    </row>
    <row r="38" spans="1:23" ht="18.75" x14ac:dyDescent="0.2">
      <c r="A38" s="96" t="s">
        <v>84</v>
      </c>
      <c r="B38" s="96"/>
      <c r="D38" s="65">
        <v>0</v>
      </c>
      <c r="E38" s="50"/>
      <c r="F38" s="51">
        <v>-613967062</v>
      </c>
      <c r="G38" s="50"/>
      <c r="H38" s="65">
        <v>0</v>
      </c>
      <c r="I38" s="50"/>
      <c r="J38" s="56">
        <f t="shared" si="0"/>
        <v>-613967062</v>
      </c>
      <c r="L38" s="75">
        <f t="shared" si="1"/>
        <v>-1.2448351168606018E-2</v>
      </c>
      <c r="N38" s="65">
        <v>0</v>
      </c>
      <c r="O38" s="50"/>
      <c r="P38" s="104">
        <v>-98950551</v>
      </c>
      <c r="Q38" s="104"/>
      <c r="R38" s="50"/>
      <c r="S38" s="51">
        <v>1827744080</v>
      </c>
      <c r="T38" s="50"/>
      <c r="U38" s="56">
        <f t="shared" si="2"/>
        <v>1728793529</v>
      </c>
      <c r="W38" s="30">
        <f>U38/درآمد!$F$11</f>
        <v>3.6813885725710937E-3</v>
      </c>
    </row>
    <row r="39" spans="1:23" ht="18.75" x14ac:dyDescent="0.2">
      <c r="A39" s="96" t="s">
        <v>34</v>
      </c>
      <c r="B39" s="96"/>
      <c r="D39" s="51">
        <v>271933205</v>
      </c>
      <c r="E39" s="50"/>
      <c r="F39" s="51">
        <v>-23854805</v>
      </c>
      <c r="G39" s="50"/>
      <c r="H39" s="65">
        <v>0</v>
      </c>
      <c r="I39" s="50"/>
      <c r="J39" s="56">
        <f t="shared" si="0"/>
        <v>248078400</v>
      </c>
      <c r="L39" s="30">
        <f t="shared" si="1"/>
        <v>5.0298578403965115E-3</v>
      </c>
      <c r="N39" s="51">
        <v>271933205</v>
      </c>
      <c r="O39" s="50"/>
      <c r="P39" s="104">
        <v>493349670</v>
      </c>
      <c r="Q39" s="104"/>
      <c r="R39" s="50"/>
      <c r="S39" s="51">
        <v>-131854875</v>
      </c>
      <c r="T39" s="50"/>
      <c r="U39" s="56">
        <f t="shared" si="2"/>
        <v>633428000</v>
      </c>
      <c r="W39" s="30">
        <f>U39/درآمد!$F$11</f>
        <v>1.3488566226271216E-3</v>
      </c>
    </row>
    <row r="40" spans="1:23" ht="18.75" x14ac:dyDescent="0.2">
      <c r="A40" s="96" t="s">
        <v>76</v>
      </c>
      <c r="B40" s="96"/>
      <c r="D40" s="65">
        <v>0</v>
      </c>
      <c r="E40" s="50"/>
      <c r="F40" s="51">
        <v>-290844154</v>
      </c>
      <c r="G40" s="50"/>
      <c r="H40" s="65">
        <v>0</v>
      </c>
      <c r="I40" s="50"/>
      <c r="J40" s="56">
        <f t="shared" si="0"/>
        <v>-290844154</v>
      </c>
      <c r="L40" s="75">
        <f t="shared" si="1"/>
        <v>-5.8969452734715733E-3</v>
      </c>
      <c r="N40" s="51">
        <v>310874130</v>
      </c>
      <c r="O40" s="50"/>
      <c r="P40" s="104">
        <v>-893097190</v>
      </c>
      <c r="Q40" s="104"/>
      <c r="R40" s="50"/>
      <c r="S40" s="51">
        <v>-891673636</v>
      </c>
      <c r="T40" s="50"/>
      <c r="U40" s="56">
        <f t="shared" si="2"/>
        <v>-1473896696</v>
      </c>
      <c r="W40" s="75">
        <f>U40/درآمد!$F$11</f>
        <v>-3.1385971562163865E-3</v>
      </c>
    </row>
    <row r="41" spans="1:23" ht="18.75" x14ac:dyDescent="0.2">
      <c r="A41" s="96" t="s">
        <v>107</v>
      </c>
      <c r="B41" s="96"/>
      <c r="D41" s="65">
        <v>0</v>
      </c>
      <c r="E41" s="50"/>
      <c r="F41" s="51">
        <v>-714434400</v>
      </c>
      <c r="G41" s="50"/>
      <c r="H41" s="65">
        <v>0</v>
      </c>
      <c r="I41" s="50"/>
      <c r="J41" s="56">
        <f t="shared" si="0"/>
        <v>-714434400</v>
      </c>
      <c r="L41" s="75">
        <f t="shared" si="1"/>
        <v>-1.4485354098901709E-2</v>
      </c>
      <c r="N41" s="51">
        <v>1703822938</v>
      </c>
      <c r="O41" s="50"/>
      <c r="P41" s="104">
        <v>-4673591700</v>
      </c>
      <c r="Q41" s="104"/>
      <c r="R41" s="50"/>
      <c r="S41" s="51">
        <v>406830731</v>
      </c>
      <c r="T41" s="50"/>
      <c r="U41" s="56">
        <f t="shared" si="2"/>
        <v>-2562938031</v>
      </c>
      <c r="W41" s="75">
        <f>U41/درآمد!$F$11</f>
        <v>-5.4576620176204158E-3</v>
      </c>
    </row>
    <row r="42" spans="1:23" ht="18.75" x14ac:dyDescent="0.2">
      <c r="A42" s="96" t="s">
        <v>148</v>
      </c>
      <c r="B42" s="96"/>
      <c r="D42" s="65">
        <v>0</v>
      </c>
      <c r="E42" s="50"/>
      <c r="F42" s="51">
        <v>0</v>
      </c>
      <c r="G42" s="50"/>
      <c r="H42" s="65">
        <v>0</v>
      </c>
      <c r="I42" s="50"/>
      <c r="J42" s="59">
        <f t="shared" si="0"/>
        <v>0</v>
      </c>
      <c r="L42" s="30">
        <f t="shared" si="1"/>
        <v>0</v>
      </c>
      <c r="N42" s="65">
        <v>0</v>
      </c>
      <c r="O42" s="50"/>
      <c r="P42" s="105">
        <v>0</v>
      </c>
      <c r="Q42" s="105"/>
      <c r="R42" s="50"/>
      <c r="S42" s="51">
        <v>2590902588</v>
      </c>
      <c r="T42" s="50"/>
      <c r="U42" s="56">
        <f t="shared" si="2"/>
        <v>2590902588</v>
      </c>
      <c r="W42" s="30">
        <f>U42/درآمد!$F$11</f>
        <v>5.5172112922156086E-3</v>
      </c>
    </row>
    <row r="43" spans="1:23" ht="18.75" x14ac:dyDescent="0.2">
      <c r="A43" s="96" t="s">
        <v>27</v>
      </c>
      <c r="B43" s="96"/>
      <c r="D43" s="51">
        <v>2138800236</v>
      </c>
      <c r="E43" s="50"/>
      <c r="F43" s="51">
        <v>-5672514131</v>
      </c>
      <c r="G43" s="50"/>
      <c r="H43" s="65">
        <v>0</v>
      </c>
      <c r="I43" s="50"/>
      <c r="J43" s="56">
        <f t="shared" si="0"/>
        <v>-3533713895</v>
      </c>
      <c r="L43" s="75">
        <f t="shared" si="1"/>
        <v>-7.1647021830533592E-2</v>
      </c>
      <c r="N43" s="51">
        <v>2138800236</v>
      </c>
      <c r="O43" s="50"/>
      <c r="P43" s="104">
        <v>19869126687</v>
      </c>
      <c r="Q43" s="104"/>
      <c r="R43" s="50"/>
      <c r="S43" s="51">
        <v>-2060</v>
      </c>
      <c r="T43" s="50"/>
      <c r="U43" s="56">
        <f t="shared" si="2"/>
        <v>22007924863</v>
      </c>
      <c r="W43" s="30">
        <f>U43/درآمد!$F$11</f>
        <v>4.6864892618794299E-2</v>
      </c>
    </row>
    <row r="44" spans="1:23" ht="18.75" x14ac:dyDescent="0.2">
      <c r="A44" s="96" t="s">
        <v>149</v>
      </c>
      <c r="B44" s="96"/>
      <c r="D44" s="65">
        <v>0</v>
      </c>
      <c r="E44" s="50"/>
      <c r="F44" s="65">
        <v>0</v>
      </c>
      <c r="G44" s="50"/>
      <c r="H44" s="65">
        <v>0</v>
      </c>
      <c r="I44" s="50"/>
      <c r="J44" s="59">
        <f t="shared" si="0"/>
        <v>0</v>
      </c>
      <c r="L44" s="30">
        <f t="shared" si="1"/>
        <v>0</v>
      </c>
      <c r="N44" s="65">
        <v>0</v>
      </c>
      <c r="O44" s="67"/>
      <c r="P44" s="105">
        <v>0</v>
      </c>
      <c r="Q44" s="105"/>
      <c r="R44" s="50"/>
      <c r="S44" s="51">
        <v>1074413041</v>
      </c>
      <c r="T44" s="50"/>
      <c r="U44" s="56">
        <f t="shared" si="2"/>
        <v>1074413041</v>
      </c>
      <c r="W44" s="30">
        <f>U44/درآمد!$F$11</f>
        <v>2.2879145629650017E-3</v>
      </c>
    </row>
    <row r="45" spans="1:23" ht="18.75" x14ac:dyDescent="0.2">
      <c r="A45" s="96" t="s">
        <v>150</v>
      </c>
      <c r="B45" s="96"/>
      <c r="D45" s="65">
        <v>0</v>
      </c>
      <c r="E45" s="50"/>
      <c r="F45" s="65">
        <v>0</v>
      </c>
      <c r="G45" s="50"/>
      <c r="H45" s="65">
        <v>0</v>
      </c>
      <c r="I45" s="50"/>
      <c r="J45" s="59">
        <f t="shared" si="0"/>
        <v>0</v>
      </c>
      <c r="L45" s="30">
        <f t="shared" si="1"/>
        <v>0</v>
      </c>
      <c r="N45" s="65">
        <v>0</v>
      </c>
      <c r="O45" s="67"/>
      <c r="P45" s="105">
        <v>0</v>
      </c>
      <c r="Q45" s="105"/>
      <c r="R45" s="50"/>
      <c r="S45" s="51">
        <v>8988985110</v>
      </c>
      <c r="T45" s="50"/>
      <c r="U45" s="56">
        <f t="shared" si="2"/>
        <v>8988985110</v>
      </c>
      <c r="W45" s="30">
        <f>U45/درآمد!$F$11</f>
        <v>1.9141642138206842E-2</v>
      </c>
    </row>
    <row r="46" spans="1:23" ht="18.75" x14ac:dyDescent="0.2">
      <c r="A46" s="96" t="s">
        <v>44</v>
      </c>
      <c r="B46" s="96"/>
      <c r="D46" s="51">
        <v>3681403093</v>
      </c>
      <c r="E46" s="50"/>
      <c r="F46" s="51">
        <v>-2446237426</v>
      </c>
      <c r="G46" s="50"/>
      <c r="H46" s="65">
        <v>0</v>
      </c>
      <c r="I46" s="50"/>
      <c r="J46" s="56">
        <f t="shared" si="0"/>
        <v>1235165667</v>
      </c>
      <c r="L46" s="30">
        <f t="shared" si="1"/>
        <v>2.5043323861926457E-2</v>
      </c>
      <c r="N46" s="51">
        <v>3681403093</v>
      </c>
      <c r="O46" s="50"/>
      <c r="P46" s="104">
        <v>4319975108</v>
      </c>
      <c r="Q46" s="104"/>
      <c r="R46" s="50"/>
      <c r="S46" s="51">
        <v>1774208047</v>
      </c>
      <c r="T46" s="50"/>
      <c r="U46" s="56">
        <f t="shared" si="2"/>
        <v>9775586248</v>
      </c>
      <c r="W46" s="30">
        <f>U46/درآمد!$F$11</f>
        <v>2.0816674113991511E-2</v>
      </c>
    </row>
    <row r="47" spans="1:23" ht="18.75" x14ac:dyDescent="0.2">
      <c r="A47" s="96" t="s">
        <v>73</v>
      </c>
      <c r="B47" s="96"/>
      <c r="D47" s="65">
        <v>0</v>
      </c>
      <c r="E47" s="50"/>
      <c r="F47" s="51">
        <v>-3417377880</v>
      </c>
      <c r="G47" s="50"/>
      <c r="H47" s="65">
        <v>0</v>
      </c>
      <c r="I47" s="50"/>
      <c r="J47" s="56">
        <f t="shared" si="0"/>
        <v>-3417377880</v>
      </c>
      <c r="L47" s="75">
        <f t="shared" si="1"/>
        <v>-6.9288277106413165E-2</v>
      </c>
      <c r="N47" s="51">
        <v>6420000000</v>
      </c>
      <c r="O47" s="50"/>
      <c r="P47" s="104">
        <v>-583454755</v>
      </c>
      <c r="Q47" s="104"/>
      <c r="R47" s="50"/>
      <c r="S47" s="51">
        <v>569563096</v>
      </c>
      <c r="T47" s="50"/>
      <c r="U47" s="56">
        <f t="shared" si="2"/>
        <v>6406108341</v>
      </c>
      <c r="W47" s="30">
        <f>U47/درآمد!$F$11</f>
        <v>1.364152146893521E-2</v>
      </c>
    </row>
    <row r="48" spans="1:23" ht="18.75" x14ac:dyDescent="0.2">
      <c r="A48" s="96" t="s">
        <v>151</v>
      </c>
      <c r="B48" s="96"/>
      <c r="D48" s="65">
        <v>0</v>
      </c>
      <c r="E48" s="50"/>
      <c r="F48" s="65">
        <v>0</v>
      </c>
      <c r="G48" s="50"/>
      <c r="H48" s="65">
        <v>0</v>
      </c>
      <c r="I48" s="50"/>
      <c r="J48" s="56">
        <f t="shared" si="0"/>
        <v>0</v>
      </c>
      <c r="L48" s="30">
        <f t="shared" si="1"/>
        <v>0</v>
      </c>
      <c r="N48" s="65">
        <v>0</v>
      </c>
      <c r="O48" s="67"/>
      <c r="P48" s="105">
        <v>0</v>
      </c>
      <c r="Q48" s="105"/>
      <c r="R48" s="50"/>
      <c r="S48" s="51">
        <v>224054166</v>
      </c>
      <c r="T48" s="50"/>
      <c r="U48" s="56">
        <f t="shared" si="2"/>
        <v>224054166</v>
      </c>
      <c r="W48" s="30">
        <f>U48/درآمد!$F$11</f>
        <v>4.7711333511669273E-4</v>
      </c>
    </row>
    <row r="49" spans="1:23" ht="18.75" x14ac:dyDescent="0.2">
      <c r="A49" s="96" t="s">
        <v>82</v>
      </c>
      <c r="B49" s="96"/>
      <c r="D49" s="65">
        <v>0</v>
      </c>
      <c r="E49" s="50"/>
      <c r="F49" s="51">
        <v>324926497</v>
      </c>
      <c r="G49" s="50"/>
      <c r="H49" s="65">
        <v>0</v>
      </c>
      <c r="I49" s="50"/>
      <c r="J49" s="56">
        <f t="shared" si="0"/>
        <v>324926497</v>
      </c>
      <c r="L49" s="30">
        <f t="shared" si="1"/>
        <v>6.5879741585241746E-3</v>
      </c>
      <c r="N49" s="51">
        <v>174281350</v>
      </c>
      <c r="O49" s="50"/>
      <c r="P49" s="104">
        <v>2018052478</v>
      </c>
      <c r="Q49" s="104"/>
      <c r="R49" s="50"/>
      <c r="S49" s="51">
        <v>-1144</v>
      </c>
      <c r="T49" s="50"/>
      <c r="U49" s="56">
        <f t="shared" si="2"/>
        <v>2192332684</v>
      </c>
      <c r="W49" s="30">
        <f>U49/درآمد!$F$11</f>
        <v>4.6684744908897183E-3</v>
      </c>
    </row>
    <row r="50" spans="1:23" ht="18.75" x14ac:dyDescent="0.2">
      <c r="A50" s="96" t="s">
        <v>152</v>
      </c>
      <c r="B50" s="96"/>
      <c r="D50" s="65">
        <v>0</v>
      </c>
      <c r="E50" s="50"/>
      <c r="F50" s="65">
        <v>0</v>
      </c>
      <c r="G50" s="50"/>
      <c r="H50" s="65">
        <v>0</v>
      </c>
      <c r="I50" s="50"/>
      <c r="J50" s="56">
        <f t="shared" si="0"/>
        <v>0</v>
      </c>
      <c r="L50" s="30">
        <f t="shared" si="1"/>
        <v>0</v>
      </c>
      <c r="N50" s="65">
        <v>0</v>
      </c>
      <c r="O50" s="67"/>
      <c r="P50" s="105">
        <v>0</v>
      </c>
      <c r="Q50" s="105"/>
      <c r="R50" s="50"/>
      <c r="S50" s="51">
        <v>109953648</v>
      </c>
      <c r="T50" s="50"/>
      <c r="U50" s="56">
        <f t="shared" si="2"/>
        <v>109953648</v>
      </c>
      <c r="W50" s="30">
        <f>U50/درآمد!$F$11</f>
        <v>2.3414138037284641E-4</v>
      </c>
    </row>
    <row r="51" spans="1:23" ht="18.75" x14ac:dyDescent="0.2">
      <c r="A51" s="96" t="s">
        <v>97</v>
      </c>
      <c r="B51" s="96"/>
      <c r="D51" s="51">
        <v>456574348</v>
      </c>
      <c r="E51" s="50"/>
      <c r="F51" s="51">
        <v>-809965194</v>
      </c>
      <c r="G51" s="50"/>
      <c r="H51" s="65">
        <v>0</v>
      </c>
      <c r="I51" s="50"/>
      <c r="J51" s="56">
        <f t="shared" si="0"/>
        <v>-353390846</v>
      </c>
      <c r="L51" s="75">
        <f t="shared" si="1"/>
        <v>-7.1650966689460116E-3</v>
      </c>
      <c r="N51" s="51">
        <v>456574348</v>
      </c>
      <c r="O51" s="50"/>
      <c r="P51" s="104">
        <v>-1796232044</v>
      </c>
      <c r="Q51" s="104"/>
      <c r="R51" s="50"/>
      <c r="S51" s="51">
        <v>-8439743</v>
      </c>
      <c r="T51" s="50"/>
      <c r="U51" s="56">
        <f t="shared" si="2"/>
        <v>-1348097439</v>
      </c>
      <c r="W51" s="75">
        <f>U51/درآمد!$F$11</f>
        <v>-2.8707132595051244E-3</v>
      </c>
    </row>
    <row r="52" spans="1:23" ht="18.75" x14ac:dyDescent="0.2">
      <c r="A52" s="96" t="s">
        <v>153</v>
      </c>
      <c r="B52" s="96"/>
      <c r="D52" s="65">
        <v>0</v>
      </c>
      <c r="E52" s="67"/>
      <c r="F52" s="65">
        <v>0</v>
      </c>
      <c r="G52" s="67"/>
      <c r="H52" s="65">
        <v>0</v>
      </c>
      <c r="I52" s="67"/>
      <c r="J52" s="59">
        <f t="shared" si="0"/>
        <v>0</v>
      </c>
      <c r="L52" s="30">
        <f t="shared" si="1"/>
        <v>0</v>
      </c>
      <c r="N52" s="65">
        <v>0</v>
      </c>
      <c r="O52" s="67"/>
      <c r="P52" s="105">
        <v>0</v>
      </c>
      <c r="Q52" s="105"/>
      <c r="R52" s="50"/>
      <c r="S52" s="51">
        <v>-25545528</v>
      </c>
      <c r="T52" s="50"/>
      <c r="U52" s="56">
        <f t="shared" si="2"/>
        <v>-25545528</v>
      </c>
      <c r="W52" s="75">
        <f>U52/درآمد!$F$11</f>
        <v>-5.4398060428819958E-5</v>
      </c>
    </row>
    <row r="53" spans="1:23" ht="18.75" x14ac:dyDescent="0.2">
      <c r="A53" s="96" t="s">
        <v>91</v>
      </c>
      <c r="B53" s="96"/>
      <c r="D53" s="51">
        <v>52481836</v>
      </c>
      <c r="E53" s="50"/>
      <c r="F53" s="51">
        <v>-45247512</v>
      </c>
      <c r="G53" s="50"/>
      <c r="H53" s="65">
        <v>0</v>
      </c>
      <c r="I53" s="50"/>
      <c r="J53" s="56">
        <f t="shared" si="0"/>
        <v>7234324</v>
      </c>
      <c r="L53" s="30">
        <f t="shared" si="1"/>
        <v>1.4667791025485755E-4</v>
      </c>
      <c r="N53" s="51">
        <v>52481836</v>
      </c>
      <c r="O53" s="50"/>
      <c r="P53" s="104">
        <v>-2995129</v>
      </c>
      <c r="Q53" s="104"/>
      <c r="R53" s="50"/>
      <c r="S53" s="65">
        <v>0</v>
      </c>
      <c r="T53" s="50"/>
      <c r="U53" s="56">
        <f t="shared" si="2"/>
        <v>49486707</v>
      </c>
      <c r="W53" s="30">
        <f>U53/درآمد!$F$11</f>
        <v>1.0537973134903719E-4</v>
      </c>
    </row>
    <row r="54" spans="1:23" ht="18.75" x14ac:dyDescent="0.2">
      <c r="A54" s="96" t="s">
        <v>24</v>
      </c>
      <c r="B54" s="96"/>
      <c r="D54" s="51">
        <v>198369565</v>
      </c>
      <c r="E54" s="50"/>
      <c r="F54" s="51">
        <v>-568372256</v>
      </c>
      <c r="G54" s="50"/>
      <c r="H54" s="65">
        <v>0</v>
      </c>
      <c r="I54" s="50"/>
      <c r="J54" s="56">
        <f t="shared" si="0"/>
        <v>-370002691</v>
      </c>
      <c r="L54" s="75">
        <f t="shared" si="1"/>
        <v>-7.5019063985182011E-3</v>
      </c>
      <c r="N54" s="51">
        <v>198369565</v>
      </c>
      <c r="O54" s="50"/>
      <c r="P54" s="104">
        <v>-434361917</v>
      </c>
      <c r="Q54" s="104"/>
      <c r="R54" s="50"/>
      <c r="S54" s="65">
        <v>0</v>
      </c>
      <c r="T54" s="50"/>
      <c r="U54" s="56">
        <f t="shared" si="2"/>
        <v>-235992352</v>
      </c>
      <c r="W54" s="75">
        <f>U54/درآمد!$F$11</f>
        <v>-5.0253516877143229E-4</v>
      </c>
    </row>
    <row r="55" spans="1:23" ht="18.75" x14ac:dyDescent="0.2">
      <c r="A55" s="96" t="s">
        <v>60</v>
      </c>
      <c r="B55" s="96"/>
      <c r="D55" s="51">
        <v>1098732106</v>
      </c>
      <c r="E55" s="50"/>
      <c r="F55" s="51">
        <v>-1369332600</v>
      </c>
      <c r="G55" s="50"/>
      <c r="H55" s="65">
        <v>0</v>
      </c>
      <c r="I55" s="50"/>
      <c r="J55" s="56">
        <f t="shared" si="0"/>
        <v>-270600494</v>
      </c>
      <c r="L55" s="75">
        <f t="shared" si="1"/>
        <v>-5.4864994951639044E-3</v>
      </c>
      <c r="N55" s="51">
        <v>1098732106</v>
      </c>
      <c r="O55" s="50"/>
      <c r="P55" s="104">
        <v>-3875806620</v>
      </c>
      <c r="Q55" s="104"/>
      <c r="R55" s="50"/>
      <c r="S55" s="65">
        <v>0</v>
      </c>
      <c r="T55" s="50"/>
      <c r="U55" s="56">
        <f t="shared" si="2"/>
        <v>-2777074514</v>
      </c>
      <c r="W55" s="75">
        <f>U55/درآمد!$F$11</f>
        <v>-5.9136560899390221E-3</v>
      </c>
    </row>
    <row r="56" spans="1:23" ht="18.75" x14ac:dyDescent="0.2">
      <c r="A56" s="96" t="s">
        <v>37</v>
      </c>
      <c r="B56" s="96"/>
      <c r="D56" s="65">
        <v>0</v>
      </c>
      <c r="E56" s="50"/>
      <c r="F56" s="51">
        <v>-813661400</v>
      </c>
      <c r="G56" s="50"/>
      <c r="H56" s="65">
        <v>0</v>
      </c>
      <c r="I56" s="50"/>
      <c r="J56" s="56">
        <f t="shared" si="0"/>
        <v>-813661400</v>
      </c>
      <c r="L56" s="75">
        <f t="shared" si="1"/>
        <v>-1.6497208834860277E-2</v>
      </c>
      <c r="N56" s="51">
        <v>659379400</v>
      </c>
      <c r="O56" s="50"/>
      <c r="P56" s="104">
        <v>1705712130</v>
      </c>
      <c r="Q56" s="104"/>
      <c r="R56" s="50"/>
      <c r="S56" s="65">
        <v>0</v>
      </c>
      <c r="T56" s="50"/>
      <c r="U56" s="56">
        <f t="shared" si="2"/>
        <v>2365091530</v>
      </c>
      <c r="W56" s="30">
        <f>U56/درآمد!$F$11</f>
        <v>5.03635673408787E-3</v>
      </c>
    </row>
    <row r="57" spans="1:23" ht="18.75" x14ac:dyDescent="0.2">
      <c r="A57" s="96" t="s">
        <v>47</v>
      </c>
      <c r="B57" s="96"/>
      <c r="D57" s="51">
        <v>2305998724</v>
      </c>
      <c r="E57" s="50"/>
      <c r="F57" s="51">
        <v>7251509159</v>
      </c>
      <c r="G57" s="50"/>
      <c r="H57" s="65">
        <v>0</v>
      </c>
      <c r="I57" s="50"/>
      <c r="J57" s="56">
        <f t="shared" si="0"/>
        <v>9557507883</v>
      </c>
      <c r="L57" s="30">
        <f t="shared" si="1"/>
        <v>0.19378110290923761</v>
      </c>
      <c r="N57" s="51">
        <v>2305998724</v>
      </c>
      <c r="O57" s="50"/>
      <c r="P57" s="104">
        <v>16658293669</v>
      </c>
      <c r="Q57" s="104"/>
      <c r="R57" s="50"/>
      <c r="S57" s="65">
        <v>0</v>
      </c>
      <c r="T57" s="50"/>
      <c r="U57" s="56">
        <f t="shared" si="2"/>
        <v>18964292393</v>
      </c>
      <c r="W57" s="30">
        <f>U57/درآمد!$F$11</f>
        <v>4.0383613272124363E-2</v>
      </c>
    </row>
    <row r="58" spans="1:23" ht="18.75" x14ac:dyDescent="0.2">
      <c r="A58" s="96" t="s">
        <v>100</v>
      </c>
      <c r="B58" s="96"/>
      <c r="D58" s="65">
        <v>0</v>
      </c>
      <c r="E58" s="50"/>
      <c r="F58" s="51">
        <v>1733979225</v>
      </c>
      <c r="G58" s="50"/>
      <c r="H58" s="65">
        <v>0</v>
      </c>
      <c r="I58" s="50"/>
      <c r="J58" s="56">
        <f t="shared" si="0"/>
        <v>1733979225</v>
      </c>
      <c r="L58" s="30">
        <f t="shared" si="1"/>
        <v>3.515690604240803E-2</v>
      </c>
      <c r="N58" s="51">
        <v>97835052</v>
      </c>
      <c r="O58" s="50"/>
      <c r="P58" s="104">
        <v>2040055030</v>
      </c>
      <c r="Q58" s="104"/>
      <c r="R58" s="50"/>
      <c r="S58" s="65">
        <v>0</v>
      </c>
      <c r="T58" s="50"/>
      <c r="U58" s="56">
        <f t="shared" si="2"/>
        <v>2137890082</v>
      </c>
      <c r="W58" s="30">
        <f>U58/درآمد!$F$11</f>
        <v>4.5525414025817295E-3</v>
      </c>
    </row>
    <row r="59" spans="1:23" ht="18.75" x14ac:dyDescent="0.2">
      <c r="A59" s="96" t="s">
        <v>72</v>
      </c>
      <c r="B59" s="96"/>
      <c r="D59" s="65">
        <v>0</v>
      </c>
      <c r="E59" s="50"/>
      <c r="F59" s="51">
        <v>-499905626</v>
      </c>
      <c r="G59" s="50"/>
      <c r="H59" s="65">
        <v>0</v>
      </c>
      <c r="I59" s="50"/>
      <c r="J59" s="56">
        <f t="shared" si="0"/>
        <v>-499905626</v>
      </c>
      <c r="L59" s="75">
        <f t="shared" si="1"/>
        <v>-1.0135724159759279E-2</v>
      </c>
      <c r="N59" s="51">
        <v>1826000000</v>
      </c>
      <c r="O59" s="50"/>
      <c r="P59" s="104">
        <v>3566816015</v>
      </c>
      <c r="Q59" s="104"/>
      <c r="R59" s="50"/>
      <c r="S59" s="65">
        <v>0</v>
      </c>
      <c r="T59" s="50"/>
      <c r="U59" s="56">
        <f t="shared" si="2"/>
        <v>5392816015</v>
      </c>
      <c r="W59" s="30">
        <f>U59/درآمد!$F$11</f>
        <v>1.1483760737514528E-2</v>
      </c>
    </row>
    <row r="60" spans="1:23" ht="18.75" x14ac:dyDescent="0.2">
      <c r="A60" s="96" t="s">
        <v>71</v>
      </c>
      <c r="B60" s="96"/>
      <c r="D60" s="51">
        <v>147661188</v>
      </c>
      <c r="E60" s="50"/>
      <c r="F60" s="51">
        <v>18853129</v>
      </c>
      <c r="G60" s="50"/>
      <c r="H60" s="65">
        <v>0</v>
      </c>
      <c r="I60" s="50"/>
      <c r="J60" s="56">
        <f t="shared" si="0"/>
        <v>166514317</v>
      </c>
      <c r="L60" s="30">
        <f t="shared" si="1"/>
        <v>3.3761236081042128E-3</v>
      </c>
      <c r="N60" s="51">
        <v>147661188</v>
      </c>
      <c r="O60" s="50"/>
      <c r="P60" s="104">
        <v>309246508</v>
      </c>
      <c r="Q60" s="104"/>
      <c r="R60" s="50"/>
      <c r="S60" s="65">
        <v>0</v>
      </c>
      <c r="T60" s="50"/>
      <c r="U60" s="56">
        <f t="shared" si="2"/>
        <v>456907696</v>
      </c>
      <c r="W60" s="30">
        <f>U60/درآمد!$F$11</f>
        <v>9.7296452269066028E-4</v>
      </c>
    </row>
    <row r="61" spans="1:23" ht="18.75" x14ac:dyDescent="0.2">
      <c r="A61" s="96" t="s">
        <v>98</v>
      </c>
      <c r="B61" s="96"/>
      <c r="D61" s="65">
        <v>0</v>
      </c>
      <c r="E61" s="50"/>
      <c r="F61" s="51">
        <v>-310657013</v>
      </c>
      <c r="G61" s="50"/>
      <c r="H61" s="65">
        <v>0</v>
      </c>
      <c r="I61" s="50"/>
      <c r="J61" s="56">
        <f t="shared" si="0"/>
        <v>-310657013</v>
      </c>
      <c r="L61" s="75">
        <f t="shared" si="1"/>
        <v>-6.2986564429317951E-3</v>
      </c>
      <c r="N61" s="51">
        <v>554593720</v>
      </c>
      <c r="O61" s="50"/>
      <c r="P61" s="104">
        <v>1704175619</v>
      </c>
      <c r="Q61" s="104"/>
      <c r="R61" s="50"/>
      <c r="S61" s="65">
        <v>0</v>
      </c>
      <c r="T61" s="50"/>
      <c r="U61" s="56">
        <f t="shared" si="2"/>
        <v>2258769339</v>
      </c>
      <c r="W61" s="30">
        <f>U61/درآمد!$F$11</f>
        <v>4.8099483791326494E-3</v>
      </c>
    </row>
    <row r="62" spans="1:23" ht="18.75" x14ac:dyDescent="0.2">
      <c r="A62" s="96" t="s">
        <v>96</v>
      </c>
      <c r="B62" s="96"/>
      <c r="D62" s="65">
        <v>0</v>
      </c>
      <c r="E62" s="50"/>
      <c r="F62" s="51">
        <v>-458428740</v>
      </c>
      <c r="G62" s="50"/>
      <c r="H62" s="65">
        <v>0</v>
      </c>
      <c r="I62" s="50"/>
      <c r="J62" s="56">
        <f t="shared" si="0"/>
        <v>-458428740</v>
      </c>
      <c r="L62" s="75">
        <f t="shared" si="1"/>
        <v>-9.2947688801285951E-3</v>
      </c>
      <c r="N62" s="51">
        <v>1260000000</v>
      </c>
      <c r="O62" s="50"/>
      <c r="P62" s="104">
        <v>-1747534052</v>
      </c>
      <c r="Q62" s="104"/>
      <c r="R62" s="50"/>
      <c r="S62" s="65">
        <v>0</v>
      </c>
      <c r="T62" s="50"/>
      <c r="U62" s="56">
        <f t="shared" si="2"/>
        <v>-487534052</v>
      </c>
      <c r="W62" s="75">
        <f>U62/درآمد!$F$11</f>
        <v>-1.0381819793195681E-3</v>
      </c>
    </row>
    <row r="63" spans="1:23" ht="18.75" x14ac:dyDescent="0.2">
      <c r="A63" s="96" t="s">
        <v>69</v>
      </c>
      <c r="B63" s="96"/>
      <c r="D63" s="65">
        <v>0</v>
      </c>
      <c r="E63" s="50"/>
      <c r="F63" s="51">
        <v>241121609</v>
      </c>
      <c r="G63" s="50"/>
      <c r="H63" s="65">
        <v>0</v>
      </c>
      <c r="I63" s="50"/>
      <c r="J63" s="56">
        <f t="shared" si="0"/>
        <v>241121609</v>
      </c>
      <c r="L63" s="30">
        <f t="shared" si="1"/>
        <v>4.8888069881040516E-3</v>
      </c>
      <c r="N63" s="51">
        <v>260000000</v>
      </c>
      <c r="O63" s="50"/>
      <c r="P63" s="104">
        <v>223135154</v>
      </c>
      <c r="Q63" s="104"/>
      <c r="R63" s="50"/>
      <c r="S63" s="65">
        <v>0</v>
      </c>
      <c r="T63" s="50"/>
      <c r="U63" s="56">
        <f t="shared" si="2"/>
        <v>483135154</v>
      </c>
      <c r="W63" s="30">
        <f>U63/درآمد!$F$11</f>
        <v>1.0288147225838995E-3</v>
      </c>
    </row>
    <row r="64" spans="1:23" ht="18.75" x14ac:dyDescent="0.2">
      <c r="A64" s="96" t="s">
        <v>88</v>
      </c>
      <c r="B64" s="96"/>
      <c r="D64" s="65">
        <v>0</v>
      </c>
      <c r="E64" s="50"/>
      <c r="F64" s="51">
        <v>-1649152740</v>
      </c>
      <c r="G64" s="50"/>
      <c r="H64" s="65">
        <v>0</v>
      </c>
      <c r="I64" s="50"/>
      <c r="J64" s="56">
        <f t="shared" si="0"/>
        <v>-1649152740</v>
      </c>
      <c r="L64" s="75">
        <f t="shared" si="1"/>
        <v>-3.3437025711631443E-2</v>
      </c>
      <c r="N64" s="51">
        <v>870000000</v>
      </c>
      <c r="O64" s="50"/>
      <c r="P64" s="104">
        <v>-1355440820</v>
      </c>
      <c r="Q64" s="104"/>
      <c r="R64" s="50"/>
      <c r="S64" s="65">
        <v>0</v>
      </c>
      <c r="T64" s="50"/>
      <c r="U64" s="56">
        <f t="shared" si="2"/>
        <v>-485440820</v>
      </c>
      <c r="W64" s="75">
        <f>U64/درآمد!$F$11</f>
        <v>-1.0337245353071547E-3</v>
      </c>
    </row>
    <row r="65" spans="1:23" ht="18.75" x14ac:dyDescent="0.2">
      <c r="A65" s="96" t="s">
        <v>77</v>
      </c>
      <c r="B65" s="96"/>
      <c r="D65" s="51">
        <v>226897486</v>
      </c>
      <c r="E65" s="50"/>
      <c r="F65" s="51">
        <v>-1544726280</v>
      </c>
      <c r="G65" s="50"/>
      <c r="H65" s="65">
        <v>0</v>
      </c>
      <c r="I65" s="50"/>
      <c r="J65" s="56">
        <f t="shared" si="0"/>
        <v>-1317828794</v>
      </c>
      <c r="L65" s="75">
        <f t="shared" si="1"/>
        <v>-2.6719341513816518E-2</v>
      </c>
      <c r="N65" s="51">
        <v>226897486</v>
      </c>
      <c r="O65" s="50"/>
      <c r="P65" s="104">
        <v>-1788853710</v>
      </c>
      <c r="Q65" s="104"/>
      <c r="R65" s="50"/>
      <c r="S65" s="65">
        <v>0</v>
      </c>
      <c r="T65" s="50"/>
      <c r="U65" s="56">
        <f t="shared" si="2"/>
        <v>-1561956224</v>
      </c>
      <c r="W65" s="75">
        <f>U65/درآمد!$F$11</f>
        <v>-3.3261159863410706E-3</v>
      </c>
    </row>
    <row r="66" spans="1:23" ht="18.75" x14ac:dyDescent="0.2">
      <c r="A66" s="96" t="s">
        <v>38</v>
      </c>
      <c r="B66" s="96"/>
      <c r="D66" s="51">
        <v>254845878</v>
      </c>
      <c r="E66" s="50"/>
      <c r="F66" s="51">
        <v>1541987580</v>
      </c>
      <c r="G66" s="50"/>
      <c r="H66" s="65">
        <v>0</v>
      </c>
      <c r="I66" s="50"/>
      <c r="J66" s="56">
        <f t="shared" si="0"/>
        <v>1796833458</v>
      </c>
      <c r="L66" s="30">
        <f t="shared" si="1"/>
        <v>3.6431292916304182E-2</v>
      </c>
      <c r="N66" s="51">
        <v>254845878</v>
      </c>
      <c r="O66" s="50"/>
      <c r="P66" s="104">
        <v>2048436223</v>
      </c>
      <c r="Q66" s="104"/>
      <c r="R66" s="50"/>
      <c r="S66" s="65">
        <v>0</v>
      </c>
      <c r="T66" s="50"/>
      <c r="U66" s="56">
        <f t="shared" si="2"/>
        <v>2303282101</v>
      </c>
      <c r="W66" s="30">
        <f>U66/درآمد!$F$11</f>
        <v>4.9047363168542605E-3</v>
      </c>
    </row>
    <row r="67" spans="1:23" ht="18.75" x14ac:dyDescent="0.2">
      <c r="A67" s="96" t="s">
        <v>94</v>
      </c>
      <c r="B67" s="96"/>
      <c r="D67" s="51">
        <v>5875251509</v>
      </c>
      <c r="E67" s="50"/>
      <c r="F67" s="51">
        <v>-2917273800</v>
      </c>
      <c r="G67" s="50"/>
      <c r="H67" s="65">
        <v>0</v>
      </c>
      <c r="I67" s="50"/>
      <c r="J67" s="56">
        <f t="shared" si="0"/>
        <v>2957977709</v>
      </c>
      <c r="L67" s="30">
        <f t="shared" si="1"/>
        <v>5.9973812195385653E-2</v>
      </c>
      <c r="N67" s="51">
        <v>5875251509</v>
      </c>
      <c r="O67" s="50"/>
      <c r="P67" s="104">
        <v>14764977600</v>
      </c>
      <c r="Q67" s="104"/>
      <c r="R67" s="50"/>
      <c r="S67" s="65">
        <v>0</v>
      </c>
      <c r="T67" s="50"/>
      <c r="U67" s="56">
        <f t="shared" si="2"/>
        <v>20640229109</v>
      </c>
      <c r="W67" s="30">
        <f>U67/درآمد!$F$11</f>
        <v>4.395244562320539E-2</v>
      </c>
    </row>
    <row r="68" spans="1:23" ht="18.75" x14ac:dyDescent="0.2">
      <c r="A68" s="96" t="s">
        <v>19</v>
      </c>
      <c r="B68" s="96"/>
      <c r="D68" s="51">
        <v>140655106</v>
      </c>
      <c r="E68" s="50"/>
      <c r="F68" s="51">
        <v>1067682520</v>
      </c>
      <c r="G68" s="50"/>
      <c r="H68" s="65">
        <v>0</v>
      </c>
      <c r="I68" s="50"/>
      <c r="J68" s="56">
        <f t="shared" si="0"/>
        <v>1208337626</v>
      </c>
      <c r="L68" s="30">
        <f t="shared" si="1"/>
        <v>2.4499377946577403E-2</v>
      </c>
      <c r="N68" s="51">
        <v>140655106</v>
      </c>
      <c r="O68" s="50"/>
      <c r="P68" s="104">
        <v>1114962872</v>
      </c>
      <c r="Q68" s="104"/>
      <c r="R68" s="50"/>
      <c r="S68" s="65">
        <v>0</v>
      </c>
      <c r="T68" s="50"/>
      <c r="U68" s="56">
        <f t="shared" si="2"/>
        <v>1255617978</v>
      </c>
      <c r="W68" s="30">
        <f>U68/درآمد!$F$11</f>
        <v>2.6737823795521753E-3</v>
      </c>
    </row>
    <row r="69" spans="1:23" ht="18.75" x14ac:dyDescent="0.2">
      <c r="A69" s="96" t="s">
        <v>55</v>
      </c>
      <c r="B69" s="96"/>
      <c r="D69" s="51">
        <v>745838264</v>
      </c>
      <c r="E69" s="50"/>
      <c r="F69" s="51">
        <v>-860458441</v>
      </c>
      <c r="G69" s="50"/>
      <c r="H69" s="65">
        <v>0</v>
      </c>
      <c r="I69" s="50"/>
      <c r="J69" s="56">
        <f t="shared" si="0"/>
        <v>-114620177</v>
      </c>
      <c r="L69" s="75">
        <f t="shared" si="1"/>
        <v>-2.3239556364080304E-3</v>
      </c>
      <c r="N69" s="51">
        <v>745838264</v>
      </c>
      <c r="O69" s="50"/>
      <c r="P69" s="104">
        <v>192505429</v>
      </c>
      <c r="Q69" s="104"/>
      <c r="R69" s="50"/>
      <c r="S69" s="65">
        <v>0</v>
      </c>
      <c r="T69" s="50"/>
      <c r="U69" s="56">
        <f t="shared" si="2"/>
        <v>938343693</v>
      </c>
      <c r="W69" s="30">
        <f>U69/درآمد!$F$11</f>
        <v>1.9981609663662493E-3</v>
      </c>
    </row>
    <row r="70" spans="1:23" ht="18.75" x14ac:dyDescent="0.2">
      <c r="A70" s="96" t="s">
        <v>102</v>
      </c>
      <c r="B70" s="96"/>
      <c r="D70" s="51">
        <v>176969697</v>
      </c>
      <c r="E70" s="50"/>
      <c r="F70" s="51">
        <v>-307603700</v>
      </c>
      <c r="G70" s="50"/>
      <c r="H70" s="65">
        <v>0</v>
      </c>
      <c r="I70" s="50"/>
      <c r="J70" s="56">
        <f t="shared" si="0"/>
        <v>-130634003</v>
      </c>
      <c r="L70" s="75">
        <f t="shared" si="1"/>
        <v>-2.6486403661581635E-3</v>
      </c>
      <c r="N70" s="51">
        <v>176969697</v>
      </c>
      <c r="O70" s="50"/>
      <c r="P70" s="104">
        <v>-77089002</v>
      </c>
      <c r="Q70" s="104"/>
      <c r="R70" s="50"/>
      <c r="S70" s="65">
        <v>0</v>
      </c>
      <c r="T70" s="50"/>
      <c r="U70" s="56">
        <f t="shared" si="2"/>
        <v>99880695</v>
      </c>
      <c r="W70" s="30">
        <f>U70/درآمد!$F$11</f>
        <v>2.1269147704766701E-4</v>
      </c>
    </row>
    <row r="71" spans="1:23" ht="18.75" x14ac:dyDescent="0.2">
      <c r="A71" s="96" t="s">
        <v>35</v>
      </c>
      <c r="B71" s="96"/>
      <c r="D71" s="51">
        <v>2011906908</v>
      </c>
      <c r="E71" s="50"/>
      <c r="F71" s="51">
        <v>-3824275062</v>
      </c>
      <c r="G71" s="50"/>
      <c r="H71" s="65">
        <v>0</v>
      </c>
      <c r="I71" s="50"/>
      <c r="J71" s="56">
        <f t="shared" si="0"/>
        <v>-1812368154</v>
      </c>
      <c r="L71" s="75">
        <f t="shared" si="1"/>
        <v>-3.674626315342993E-2</v>
      </c>
      <c r="N71" s="51">
        <v>2011906908</v>
      </c>
      <c r="O71" s="50"/>
      <c r="P71" s="104">
        <v>-4102624385</v>
      </c>
      <c r="Q71" s="104"/>
      <c r="R71" s="50"/>
      <c r="S71" s="65">
        <v>0</v>
      </c>
      <c r="T71" s="50"/>
      <c r="U71" s="56">
        <f t="shared" si="2"/>
        <v>-2090717477</v>
      </c>
      <c r="W71" s="75">
        <f>U71/درآمد!$F$11</f>
        <v>-4.452089448041003E-3</v>
      </c>
    </row>
    <row r="72" spans="1:23" ht="18.75" x14ac:dyDescent="0.2">
      <c r="A72" s="96" t="s">
        <v>36</v>
      </c>
      <c r="B72" s="96"/>
      <c r="D72" s="65">
        <v>0</v>
      </c>
      <c r="E72" s="50"/>
      <c r="F72" s="51">
        <v>-1145079580</v>
      </c>
      <c r="G72" s="50"/>
      <c r="H72" s="65">
        <v>0</v>
      </c>
      <c r="I72" s="50"/>
      <c r="J72" s="56">
        <f t="shared" si="0"/>
        <v>-1145079580</v>
      </c>
      <c r="L72" s="75">
        <f t="shared" si="1"/>
        <v>-2.3216803652961904E-2</v>
      </c>
      <c r="N72" s="51">
        <v>485000000</v>
      </c>
      <c r="O72" s="50"/>
      <c r="P72" s="104">
        <v>-949938321</v>
      </c>
      <c r="Q72" s="104"/>
      <c r="R72" s="50"/>
      <c r="S72" s="65">
        <v>0</v>
      </c>
      <c r="T72" s="50"/>
      <c r="U72" s="56">
        <f t="shared" si="2"/>
        <v>-464938321</v>
      </c>
      <c r="W72" s="75">
        <f>U72/درآمد!$F$11</f>
        <v>-9.9006537979689016E-4</v>
      </c>
    </row>
    <row r="73" spans="1:23" ht="18.75" x14ac:dyDescent="0.2">
      <c r="A73" s="96" t="s">
        <v>43</v>
      </c>
      <c r="B73" s="96"/>
      <c r="D73" s="65">
        <v>0</v>
      </c>
      <c r="E73" s="50"/>
      <c r="F73" s="51">
        <v>2757808556</v>
      </c>
      <c r="G73" s="50"/>
      <c r="H73" s="65">
        <v>0</v>
      </c>
      <c r="I73" s="50"/>
      <c r="J73" s="56">
        <f t="shared" si="0"/>
        <v>2757808556</v>
      </c>
      <c r="L73" s="30">
        <f t="shared" si="1"/>
        <v>5.5915327524319658E-2</v>
      </c>
      <c r="N73" s="51">
        <v>3900000000</v>
      </c>
      <c r="O73" s="50"/>
      <c r="P73" s="104">
        <v>38039084</v>
      </c>
      <c r="Q73" s="104"/>
      <c r="R73" s="50"/>
      <c r="S73" s="65">
        <v>0</v>
      </c>
      <c r="T73" s="50"/>
      <c r="U73" s="56">
        <f t="shared" si="2"/>
        <v>3938039084</v>
      </c>
      <c r="W73" s="30">
        <f>U73/درآمد!$F$11</f>
        <v>8.3858782665399128E-3</v>
      </c>
    </row>
    <row r="74" spans="1:23" ht="18.75" x14ac:dyDescent="0.2">
      <c r="A74" s="96" t="s">
        <v>39</v>
      </c>
      <c r="B74" s="96"/>
      <c r="D74" s="51">
        <v>162796460</v>
      </c>
      <c r="E74" s="50"/>
      <c r="F74" s="51">
        <v>952280584</v>
      </c>
      <c r="G74" s="50"/>
      <c r="H74" s="65">
        <v>0</v>
      </c>
      <c r="I74" s="50"/>
      <c r="J74" s="56">
        <f t="shared" ref="J74:J114" si="3">D74+F74+H74</f>
        <v>1115077044</v>
      </c>
      <c r="L74" s="30">
        <f t="shared" ref="L74:L114" si="4">J74/$AA$2</f>
        <v>2.260849397774883E-2</v>
      </c>
      <c r="N74" s="51">
        <v>162796460</v>
      </c>
      <c r="O74" s="50"/>
      <c r="P74" s="104">
        <v>932080339</v>
      </c>
      <c r="Q74" s="104"/>
      <c r="R74" s="50"/>
      <c r="S74" s="65">
        <v>0</v>
      </c>
      <c r="T74" s="50"/>
      <c r="U74" s="56">
        <f t="shared" ref="U74:U114" si="5">N74+P74+S74</f>
        <v>1094876799</v>
      </c>
      <c r="W74" s="30">
        <f>U74/درآمد!$F$11</f>
        <v>2.3314912212468249E-3</v>
      </c>
    </row>
    <row r="75" spans="1:23" ht="18.75" x14ac:dyDescent="0.2">
      <c r="A75" s="96" t="s">
        <v>45</v>
      </c>
      <c r="B75" s="96"/>
      <c r="D75" s="51">
        <v>121820480</v>
      </c>
      <c r="E75" s="50"/>
      <c r="F75" s="51">
        <v>636640432</v>
      </c>
      <c r="G75" s="50"/>
      <c r="H75" s="65">
        <v>0</v>
      </c>
      <c r="I75" s="50"/>
      <c r="J75" s="56">
        <f t="shared" si="3"/>
        <v>758460912</v>
      </c>
      <c r="L75" s="30">
        <f t="shared" si="4"/>
        <v>1.5378003747434232E-2</v>
      </c>
      <c r="N75" s="51">
        <v>121820480</v>
      </c>
      <c r="O75" s="50"/>
      <c r="P75" s="104">
        <v>620722574</v>
      </c>
      <c r="Q75" s="104"/>
      <c r="R75" s="50"/>
      <c r="S75" s="65">
        <v>0</v>
      </c>
      <c r="T75" s="50"/>
      <c r="U75" s="56">
        <f t="shared" si="5"/>
        <v>742543054</v>
      </c>
      <c r="W75" s="30">
        <f>U75/درآمد!$F$11</f>
        <v>1.581212254547744E-3</v>
      </c>
    </row>
    <row r="76" spans="1:23" ht="18.75" x14ac:dyDescent="0.2">
      <c r="A76" s="96" t="s">
        <v>40</v>
      </c>
      <c r="B76" s="96"/>
      <c r="D76" s="51">
        <v>209387223</v>
      </c>
      <c r="E76" s="50"/>
      <c r="F76" s="51">
        <v>533841260</v>
      </c>
      <c r="G76" s="50"/>
      <c r="H76" s="65">
        <v>0</v>
      </c>
      <c r="I76" s="50"/>
      <c r="J76" s="56">
        <f t="shared" si="3"/>
        <v>743228483</v>
      </c>
      <c r="L76" s="30">
        <f t="shared" si="4"/>
        <v>1.5069162056928598E-2</v>
      </c>
      <c r="N76" s="51">
        <v>209387223</v>
      </c>
      <c r="O76" s="50"/>
      <c r="P76" s="104">
        <v>672295156</v>
      </c>
      <c r="Q76" s="104"/>
      <c r="R76" s="50"/>
      <c r="S76" s="65">
        <v>0</v>
      </c>
      <c r="T76" s="50"/>
      <c r="U76" s="56">
        <f t="shared" si="5"/>
        <v>881682379</v>
      </c>
      <c r="W76" s="30">
        <f>U76/درآمد!$F$11</f>
        <v>1.8775032299926523E-3</v>
      </c>
    </row>
    <row r="77" spans="1:23" ht="18.75" x14ac:dyDescent="0.2">
      <c r="A77" s="96" t="s">
        <v>62</v>
      </c>
      <c r="B77" s="96"/>
      <c r="D77" s="65">
        <v>0</v>
      </c>
      <c r="E77" s="50"/>
      <c r="F77" s="51">
        <v>-5084391480</v>
      </c>
      <c r="G77" s="50"/>
      <c r="H77" s="65">
        <v>0</v>
      </c>
      <c r="I77" s="50"/>
      <c r="J77" s="56">
        <f t="shared" si="3"/>
        <v>-5084391480</v>
      </c>
      <c r="L77" s="75">
        <f t="shared" si="4"/>
        <v>-0.10308743667051716</v>
      </c>
      <c r="N77" s="51">
        <v>1490575916</v>
      </c>
      <c r="O77" s="50"/>
      <c r="P77" s="104">
        <v>833506799</v>
      </c>
      <c r="Q77" s="104"/>
      <c r="R77" s="50"/>
      <c r="S77" s="65">
        <v>0</v>
      </c>
      <c r="T77" s="50"/>
      <c r="U77" s="56">
        <f t="shared" si="5"/>
        <v>2324082715</v>
      </c>
      <c r="W77" s="30">
        <f>U77/درآمد!$F$11</f>
        <v>4.9490302949363957E-3</v>
      </c>
    </row>
    <row r="78" spans="1:23" ht="18.75" x14ac:dyDescent="0.2">
      <c r="A78" s="96" t="s">
        <v>42</v>
      </c>
      <c r="B78" s="96"/>
      <c r="D78" s="65">
        <v>0</v>
      </c>
      <c r="E78" s="50"/>
      <c r="F78" s="51">
        <v>4961349999</v>
      </c>
      <c r="G78" s="50"/>
      <c r="H78" s="65">
        <v>0</v>
      </c>
      <c r="I78" s="50"/>
      <c r="J78" s="56">
        <f t="shared" si="3"/>
        <v>4961349999</v>
      </c>
      <c r="L78" s="30">
        <f t="shared" si="4"/>
        <v>0.10059273677765325</v>
      </c>
      <c r="N78" s="51">
        <v>2312500000</v>
      </c>
      <c r="O78" s="50"/>
      <c r="P78" s="104">
        <v>12849896500</v>
      </c>
      <c r="Q78" s="104"/>
      <c r="R78" s="50"/>
      <c r="S78" s="65">
        <v>0</v>
      </c>
      <c r="T78" s="50"/>
      <c r="U78" s="56">
        <f t="shared" si="5"/>
        <v>15162396500</v>
      </c>
      <c r="W78" s="30">
        <f>U78/درآمد!$F$11</f>
        <v>3.2287645847552192E-2</v>
      </c>
    </row>
    <row r="79" spans="1:23" ht="18.75" x14ac:dyDescent="0.2">
      <c r="A79" s="96" t="s">
        <v>18</v>
      </c>
      <c r="B79" s="96"/>
      <c r="D79" s="65">
        <v>0</v>
      </c>
      <c r="E79" s="50"/>
      <c r="F79" s="51">
        <v>11252341800</v>
      </c>
      <c r="G79" s="50"/>
      <c r="H79" s="65">
        <v>0</v>
      </c>
      <c r="I79" s="50"/>
      <c r="J79" s="56">
        <f t="shared" si="3"/>
        <v>11252341800</v>
      </c>
      <c r="L79" s="30">
        <f t="shared" si="4"/>
        <v>0.22814432705770191</v>
      </c>
      <c r="N79" s="51">
        <v>2615792966</v>
      </c>
      <c r="O79" s="50"/>
      <c r="P79" s="104">
        <v>20727528030</v>
      </c>
      <c r="Q79" s="104"/>
      <c r="R79" s="50"/>
      <c r="S79" s="65">
        <v>0</v>
      </c>
      <c r="T79" s="50"/>
      <c r="U79" s="56">
        <f t="shared" si="5"/>
        <v>23343320996</v>
      </c>
      <c r="W79" s="30">
        <f>U79/درآمد!$F$11</f>
        <v>4.9708559014703071E-2</v>
      </c>
    </row>
    <row r="80" spans="1:23" ht="18.75" x14ac:dyDescent="0.2">
      <c r="A80" s="96" t="s">
        <v>93</v>
      </c>
      <c r="B80" s="96"/>
      <c r="D80" s="65">
        <v>0</v>
      </c>
      <c r="E80" s="50"/>
      <c r="F80" s="51">
        <v>437591069</v>
      </c>
      <c r="G80" s="50"/>
      <c r="H80" s="65">
        <v>0</v>
      </c>
      <c r="I80" s="50"/>
      <c r="J80" s="56">
        <f t="shared" si="3"/>
        <v>437591069</v>
      </c>
      <c r="L80" s="30">
        <f t="shared" si="4"/>
        <v>8.8722793653020215E-3</v>
      </c>
      <c r="N80" s="51">
        <v>209300000</v>
      </c>
      <c r="O80" s="50"/>
      <c r="P80" s="104">
        <v>256997929</v>
      </c>
      <c r="Q80" s="104"/>
      <c r="R80" s="50"/>
      <c r="S80" s="65">
        <v>0</v>
      </c>
      <c r="T80" s="50"/>
      <c r="U80" s="56">
        <f t="shared" si="5"/>
        <v>466297929</v>
      </c>
      <c r="W80" s="30">
        <f>U80/درآمد!$F$11</f>
        <v>9.9296060428171991E-4</v>
      </c>
    </row>
    <row r="81" spans="1:23" ht="18.75" x14ac:dyDescent="0.2">
      <c r="A81" s="96" t="s">
        <v>33</v>
      </c>
      <c r="B81" s="96"/>
      <c r="D81" s="51">
        <v>412550459</v>
      </c>
      <c r="E81" s="50"/>
      <c r="F81" s="51">
        <v>220283939</v>
      </c>
      <c r="G81" s="50"/>
      <c r="H81" s="65">
        <v>0</v>
      </c>
      <c r="I81" s="50"/>
      <c r="J81" s="56">
        <f t="shared" si="3"/>
        <v>632834398</v>
      </c>
      <c r="L81" s="30">
        <f t="shared" si="4"/>
        <v>1.2830891598998166E-2</v>
      </c>
      <c r="N81" s="51">
        <v>412550459</v>
      </c>
      <c r="O81" s="50"/>
      <c r="P81" s="104">
        <v>164395408</v>
      </c>
      <c r="Q81" s="104"/>
      <c r="R81" s="50"/>
      <c r="S81" s="65">
        <v>0</v>
      </c>
      <c r="T81" s="50"/>
      <c r="U81" s="56">
        <f t="shared" si="5"/>
        <v>576945867</v>
      </c>
      <c r="W81" s="30">
        <f>U81/درآمد!$F$11</f>
        <v>1.2285804441867054E-3</v>
      </c>
    </row>
    <row r="82" spans="1:23" ht="18.75" x14ac:dyDescent="0.2">
      <c r="A82" s="96" t="s">
        <v>28</v>
      </c>
      <c r="B82" s="96"/>
      <c r="D82" s="65">
        <v>0</v>
      </c>
      <c r="E82" s="50"/>
      <c r="F82" s="51">
        <v>97810356</v>
      </c>
      <c r="G82" s="50"/>
      <c r="H82" s="65">
        <v>0</v>
      </c>
      <c r="I82" s="50"/>
      <c r="J82" s="56">
        <f t="shared" si="3"/>
        <v>97810356</v>
      </c>
      <c r="L82" s="30">
        <f t="shared" si="4"/>
        <v>1.9831318889454866E-3</v>
      </c>
      <c r="N82" s="51">
        <v>49499520</v>
      </c>
      <c r="O82" s="50"/>
      <c r="P82" s="104">
        <v>-39801616</v>
      </c>
      <c r="Q82" s="104"/>
      <c r="R82" s="50"/>
      <c r="S82" s="65">
        <v>0</v>
      </c>
      <c r="T82" s="50"/>
      <c r="U82" s="56">
        <f t="shared" si="5"/>
        <v>9697904</v>
      </c>
      <c r="W82" s="30">
        <f>U82/درآمد!$F$11</f>
        <v>2.0651253237940308E-5</v>
      </c>
    </row>
    <row r="83" spans="1:23" ht="18.75" x14ac:dyDescent="0.2">
      <c r="A83" s="96" t="s">
        <v>58</v>
      </c>
      <c r="B83" s="96"/>
      <c r="D83" s="51">
        <v>809756679</v>
      </c>
      <c r="E83" s="50"/>
      <c r="F83" s="51">
        <v>-837227811</v>
      </c>
      <c r="G83" s="50"/>
      <c r="H83" s="65">
        <v>0</v>
      </c>
      <c r="I83" s="50"/>
      <c r="J83" s="56">
        <f t="shared" si="3"/>
        <v>-27471132</v>
      </c>
      <c r="L83" s="75">
        <f t="shared" si="4"/>
        <v>-5.5698476237660147E-4</v>
      </c>
      <c r="N83" s="51">
        <v>809756679</v>
      </c>
      <c r="O83" s="50"/>
      <c r="P83" s="104">
        <v>-1451194874</v>
      </c>
      <c r="Q83" s="104"/>
      <c r="R83" s="50"/>
      <c r="S83" s="65">
        <v>0</v>
      </c>
      <c r="T83" s="50"/>
      <c r="U83" s="56">
        <f t="shared" si="5"/>
        <v>-641438195</v>
      </c>
      <c r="W83" s="75">
        <f>U83/درآمد!$F$11</f>
        <v>-1.3659139749612221E-3</v>
      </c>
    </row>
    <row r="84" spans="1:23" ht="18.75" x14ac:dyDescent="0.2">
      <c r="A84" s="96" t="s">
        <v>23</v>
      </c>
      <c r="B84" s="96"/>
      <c r="D84" s="51">
        <v>252800000</v>
      </c>
      <c r="E84" s="50"/>
      <c r="F84" s="51">
        <v>365155359</v>
      </c>
      <c r="G84" s="50"/>
      <c r="H84" s="65">
        <v>0</v>
      </c>
      <c r="I84" s="50"/>
      <c r="J84" s="56">
        <f t="shared" si="3"/>
        <v>617955359</v>
      </c>
      <c r="L84" s="30">
        <f t="shared" si="4"/>
        <v>1.2529214988008594E-2</v>
      </c>
      <c r="N84" s="51">
        <v>252800000</v>
      </c>
      <c r="O84" s="50"/>
      <c r="P84" s="104">
        <v>317675515</v>
      </c>
      <c r="Q84" s="104"/>
      <c r="R84" s="50"/>
      <c r="S84" s="65">
        <v>0</v>
      </c>
      <c r="T84" s="50"/>
      <c r="U84" s="56">
        <f t="shared" si="5"/>
        <v>570475515</v>
      </c>
      <c r="W84" s="30">
        <f>U84/درآمد!$F$11</f>
        <v>1.21480211871652E-3</v>
      </c>
    </row>
    <row r="85" spans="1:23" ht="18.75" x14ac:dyDescent="0.2">
      <c r="A85" s="96" t="s">
        <v>86</v>
      </c>
      <c r="B85" s="96"/>
      <c r="D85" s="65">
        <v>0</v>
      </c>
      <c r="E85" s="50"/>
      <c r="F85" s="51">
        <v>-77397060</v>
      </c>
      <c r="G85" s="50"/>
      <c r="H85" s="65">
        <v>0</v>
      </c>
      <c r="I85" s="50"/>
      <c r="J85" s="56">
        <f t="shared" si="3"/>
        <v>-77397060</v>
      </c>
      <c r="L85" s="75">
        <f t="shared" si="4"/>
        <v>-1.569246694047685E-3</v>
      </c>
      <c r="N85" s="51">
        <v>240000000</v>
      </c>
      <c r="O85" s="50"/>
      <c r="P85" s="104">
        <v>-41640257</v>
      </c>
      <c r="Q85" s="104"/>
      <c r="R85" s="50"/>
      <c r="S85" s="65">
        <v>0</v>
      </c>
      <c r="T85" s="50"/>
      <c r="U85" s="56">
        <f t="shared" si="5"/>
        <v>198359743</v>
      </c>
      <c r="W85" s="30">
        <f>U85/درآمد!$F$11</f>
        <v>4.2239820943842682E-4</v>
      </c>
    </row>
    <row r="86" spans="1:23" ht="18.75" x14ac:dyDescent="0.2">
      <c r="A86" s="96" t="s">
        <v>78</v>
      </c>
      <c r="B86" s="96"/>
      <c r="D86" s="51">
        <v>1661188369</v>
      </c>
      <c r="E86" s="50"/>
      <c r="F86" s="51">
        <v>-3795432750</v>
      </c>
      <c r="G86" s="50"/>
      <c r="H86" s="65">
        <v>0</v>
      </c>
      <c r="I86" s="50"/>
      <c r="J86" s="56">
        <f t="shared" si="3"/>
        <v>-2134244381</v>
      </c>
      <c r="L86" s="75">
        <f t="shared" si="4"/>
        <v>-4.3272392248156426E-2</v>
      </c>
      <c r="N86" s="51">
        <v>1661188369</v>
      </c>
      <c r="O86" s="50"/>
      <c r="P86" s="104">
        <v>4893131438</v>
      </c>
      <c r="Q86" s="104"/>
      <c r="R86" s="50"/>
      <c r="S86" s="65">
        <v>0</v>
      </c>
      <c r="T86" s="50"/>
      <c r="U86" s="56">
        <f t="shared" si="5"/>
        <v>6554319807</v>
      </c>
      <c r="W86" s="30">
        <f>U86/درآمد!$F$11</f>
        <v>1.3957131163270438E-2</v>
      </c>
    </row>
    <row r="87" spans="1:23" ht="18.75" x14ac:dyDescent="0.2">
      <c r="A87" s="96" t="s">
        <v>104</v>
      </c>
      <c r="B87" s="96"/>
      <c r="D87" s="65">
        <v>0</v>
      </c>
      <c r="E87" s="50"/>
      <c r="F87" s="51">
        <v>171464255</v>
      </c>
      <c r="G87" s="50"/>
      <c r="H87" s="65">
        <v>0</v>
      </c>
      <c r="I87" s="50"/>
      <c r="J87" s="56">
        <f t="shared" si="3"/>
        <v>171464255</v>
      </c>
      <c r="L87" s="30">
        <f t="shared" si="4"/>
        <v>3.4764849634611348E-3</v>
      </c>
      <c r="N87" s="51">
        <v>353463349</v>
      </c>
      <c r="O87" s="50"/>
      <c r="P87" s="104">
        <v>1511028756</v>
      </c>
      <c r="Q87" s="104"/>
      <c r="R87" s="50"/>
      <c r="S87" s="65">
        <v>0</v>
      </c>
      <c r="T87" s="50"/>
      <c r="U87" s="56">
        <f t="shared" si="5"/>
        <v>1864492105</v>
      </c>
      <c r="W87" s="30">
        <f>U87/درآمد!$F$11</f>
        <v>3.9703526267629982E-3</v>
      </c>
    </row>
    <row r="88" spans="1:23" ht="18.75" x14ac:dyDescent="0.2">
      <c r="A88" s="96" t="s">
        <v>46</v>
      </c>
      <c r="B88" s="96"/>
      <c r="D88" s="65">
        <v>0</v>
      </c>
      <c r="E88" s="50"/>
      <c r="F88" s="51">
        <v>2688059430</v>
      </c>
      <c r="G88" s="50"/>
      <c r="H88" s="65">
        <v>0</v>
      </c>
      <c r="I88" s="50"/>
      <c r="J88" s="56">
        <f t="shared" si="3"/>
        <v>2688059430</v>
      </c>
      <c r="L88" s="30">
        <f t="shared" si="4"/>
        <v>5.4501144797117679E-2</v>
      </c>
      <c r="N88" s="51">
        <v>675000000</v>
      </c>
      <c r="O88" s="50"/>
      <c r="P88" s="104">
        <v>3911528340</v>
      </c>
      <c r="Q88" s="104"/>
      <c r="R88" s="50"/>
      <c r="S88" s="65">
        <v>0</v>
      </c>
      <c r="T88" s="50"/>
      <c r="U88" s="56">
        <f t="shared" si="5"/>
        <v>4586528340</v>
      </c>
      <c r="W88" s="30">
        <f>U88/درآمد!$F$11</f>
        <v>9.7668071608390822E-3</v>
      </c>
    </row>
    <row r="89" spans="1:23" ht="18.75" x14ac:dyDescent="0.2">
      <c r="A89" s="96" t="s">
        <v>41</v>
      </c>
      <c r="B89" s="96"/>
      <c r="D89" s="51">
        <v>239973702</v>
      </c>
      <c r="E89" s="50"/>
      <c r="F89" s="51">
        <v>-686650840</v>
      </c>
      <c r="G89" s="50"/>
      <c r="H89" s="65">
        <v>0</v>
      </c>
      <c r="I89" s="50"/>
      <c r="J89" s="56">
        <f t="shared" si="3"/>
        <v>-446677138</v>
      </c>
      <c r="L89" s="75">
        <f t="shared" si="4"/>
        <v>-9.0565019151009306E-3</v>
      </c>
      <c r="N89" s="51">
        <v>239973702</v>
      </c>
      <c r="O89" s="50"/>
      <c r="P89" s="104">
        <v>-453467390</v>
      </c>
      <c r="Q89" s="104"/>
      <c r="R89" s="50"/>
      <c r="S89" s="65">
        <v>0</v>
      </c>
      <c r="T89" s="50"/>
      <c r="U89" s="56">
        <f t="shared" si="5"/>
        <v>-213493688</v>
      </c>
      <c r="W89" s="75">
        <f>U89/درآمد!$F$11</f>
        <v>-4.546252690880233E-4</v>
      </c>
    </row>
    <row r="90" spans="1:23" ht="18.75" x14ac:dyDescent="0.2">
      <c r="A90" s="96" t="s">
        <v>79</v>
      </c>
      <c r="B90" s="96"/>
      <c r="D90" s="51">
        <v>1504923077</v>
      </c>
      <c r="E90" s="50"/>
      <c r="F90" s="51">
        <v>-2103401840</v>
      </c>
      <c r="G90" s="50"/>
      <c r="H90" s="65">
        <v>0</v>
      </c>
      <c r="I90" s="50"/>
      <c r="J90" s="56">
        <f t="shared" si="3"/>
        <v>-598478763</v>
      </c>
      <c r="L90" s="75">
        <f t="shared" si="4"/>
        <v>-1.2134321643425448E-2</v>
      </c>
      <c r="N90" s="51">
        <v>1504923077</v>
      </c>
      <c r="O90" s="50"/>
      <c r="P90" s="104">
        <v>-2369895014</v>
      </c>
      <c r="Q90" s="104"/>
      <c r="R90" s="50"/>
      <c r="S90" s="65">
        <v>0</v>
      </c>
      <c r="T90" s="50"/>
      <c r="U90" s="56">
        <f t="shared" si="5"/>
        <v>-864971937</v>
      </c>
      <c r="W90" s="75">
        <f>U90/درآمد!$F$11</f>
        <v>-1.8419190904239461E-3</v>
      </c>
    </row>
    <row r="91" spans="1:23" ht="18.75" x14ac:dyDescent="0.2">
      <c r="A91" s="96" t="s">
        <v>103</v>
      </c>
      <c r="B91" s="96"/>
      <c r="D91" s="51">
        <v>566157462</v>
      </c>
      <c r="E91" s="50"/>
      <c r="F91" s="51">
        <v>-1349090292</v>
      </c>
      <c r="G91" s="50"/>
      <c r="H91" s="65">
        <v>0</v>
      </c>
      <c r="I91" s="50"/>
      <c r="J91" s="56">
        <f t="shared" si="3"/>
        <v>-782932830</v>
      </c>
      <c r="L91" s="75">
        <f t="shared" si="4"/>
        <v>-1.5874178620465664E-2</v>
      </c>
      <c r="N91" s="51">
        <v>566157462</v>
      </c>
      <c r="O91" s="50"/>
      <c r="P91" s="104">
        <v>2326815825</v>
      </c>
      <c r="Q91" s="104"/>
      <c r="R91" s="50"/>
      <c r="S91" s="65">
        <v>0</v>
      </c>
      <c r="T91" s="50"/>
      <c r="U91" s="56">
        <f t="shared" si="5"/>
        <v>2892973287</v>
      </c>
      <c r="W91" s="30">
        <f>U91/درآمد!$F$11</f>
        <v>6.1604573483541973E-3</v>
      </c>
    </row>
    <row r="92" spans="1:23" ht="18.75" x14ac:dyDescent="0.2">
      <c r="A92" s="96" t="s">
        <v>56</v>
      </c>
      <c r="B92" s="96"/>
      <c r="D92" s="51">
        <v>166940571</v>
      </c>
      <c r="E92" s="50"/>
      <c r="F92" s="51">
        <v>-178697903</v>
      </c>
      <c r="G92" s="50"/>
      <c r="H92" s="65">
        <v>0</v>
      </c>
      <c r="I92" s="50"/>
      <c r="J92" s="56">
        <f t="shared" si="3"/>
        <v>-11757332</v>
      </c>
      <c r="L92" s="75">
        <f t="shared" si="4"/>
        <v>-2.3838314235477494E-4</v>
      </c>
      <c r="N92" s="51">
        <v>166940571</v>
      </c>
      <c r="O92" s="50"/>
      <c r="P92" s="104">
        <v>132939056</v>
      </c>
      <c r="Q92" s="104"/>
      <c r="R92" s="50"/>
      <c r="S92" s="65">
        <v>0</v>
      </c>
      <c r="T92" s="50"/>
      <c r="U92" s="56">
        <f t="shared" si="5"/>
        <v>299879627</v>
      </c>
      <c r="W92" s="30">
        <f>U92/درآمد!$F$11</f>
        <v>6.3858026621794583E-4</v>
      </c>
    </row>
    <row r="93" spans="1:23" ht="18.75" x14ac:dyDescent="0.2">
      <c r="A93" s="96" t="s">
        <v>74</v>
      </c>
      <c r="B93" s="96"/>
      <c r="D93" s="65">
        <v>0</v>
      </c>
      <c r="E93" s="50"/>
      <c r="F93" s="51">
        <v>1446729660</v>
      </c>
      <c r="G93" s="50"/>
      <c r="H93" s="65">
        <v>0</v>
      </c>
      <c r="I93" s="50"/>
      <c r="J93" s="56">
        <f t="shared" si="3"/>
        <v>1446729660</v>
      </c>
      <c r="L93" s="30">
        <f t="shared" si="4"/>
        <v>2.9332842050275958E-2</v>
      </c>
      <c r="N93" s="65">
        <v>0</v>
      </c>
      <c r="O93" s="50"/>
      <c r="P93" s="104">
        <v>2077768611</v>
      </c>
      <c r="Q93" s="104"/>
      <c r="R93" s="50"/>
      <c r="S93" s="65">
        <v>0</v>
      </c>
      <c r="T93" s="50"/>
      <c r="U93" s="56">
        <f t="shared" si="5"/>
        <v>2077768611</v>
      </c>
      <c r="W93" s="30">
        <f>U93/درآمد!$F$11</f>
        <v>4.4245154164863337E-3</v>
      </c>
    </row>
    <row r="94" spans="1:23" ht="18.75" x14ac:dyDescent="0.2">
      <c r="A94" s="96" t="s">
        <v>57</v>
      </c>
      <c r="B94" s="96"/>
      <c r="D94" s="65">
        <v>0</v>
      </c>
      <c r="E94" s="50"/>
      <c r="F94" s="51">
        <v>2209983743</v>
      </c>
      <c r="G94" s="50"/>
      <c r="H94" s="65">
        <v>0</v>
      </c>
      <c r="I94" s="50"/>
      <c r="J94" s="56">
        <f t="shared" si="3"/>
        <v>2209983743</v>
      </c>
      <c r="L94" s="30">
        <f t="shared" si="4"/>
        <v>4.4808028658994005E-2</v>
      </c>
      <c r="N94" s="65">
        <v>0</v>
      </c>
      <c r="O94" s="50"/>
      <c r="P94" s="104">
        <v>1862087500</v>
      </c>
      <c r="Q94" s="104"/>
      <c r="R94" s="50"/>
      <c r="S94" s="65">
        <v>0</v>
      </c>
      <c r="T94" s="50"/>
      <c r="U94" s="56">
        <f t="shared" si="5"/>
        <v>1862087500</v>
      </c>
      <c r="W94" s="30">
        <f>U94/درآمد!$F$11</f>
        <v>3.96523212786012E-3</v>
      </c>
    </row>
    <row r="95" spans="1:23" ht="18.75" x14ac:dyDescent="0.2">
      <c r="A95" s="96" t="s">
        <v>95</v>
      </c>
      <c r="B95" s="96"/>
      <c r="D95" s="65">
        <v>0</v>
      </c>
      <c r="E95" s="50"/>
      <c r="F95" s="51">
        <v>568570710</v>
      </c>
      <c r="G95" s="50"/>
      <c r="H95" s="65">
        <v>0</v>
      </c>
      <c r="I95" s="50"/>
      <c r="J95" s="56">
        <f t="shared" si="3"/>
        <v>568570710</v>
      </c>
      <c r="L95" s="30">
        <f t="shared" si="4"/>
        <v>1.152792763704261E-2</v>
      </c>
      <c r="N95" s="65">
        <v>0</v>
      </c>
      <c r="O95" s="50"/>
      <c r="P95" s="104">
        <v>1401622721</v>
      </c>
      <c r="Q95" s="104"/>
      <c r="R95" s="50"/>
      <c r="S95" s="65">
        <v>0</v>
      </c>
      <c r="T95" s="50"/>
      <c r="U95" s="56">
        <f t="shared" si="5"/>
        <v>1401622721</v>
      </c>
      <c r="W95" s="30">
        <f>U95/درآمد!$F$11</f>
        <v>2.9846929558615914E-3</v>
      </c>
    </row>
    <row r="96" spans="1:23" ht="18.75" x14ac:dyDescent="0.2">
      <c r="A96" s="96" t="s">
        <v>108</v>
      </c>
      <c r="B96" s="96"/>
      <c r="D96" s="65">
        <v>0</v>
      </c>
      <c r="E96" s="50"/>
      <c r="F96" s="51">
        <v>1871342133</v>
      </c>
      <c r="G96" s="50"/>
      <c r="H96" s="65">
        <v>0</v>
      </c>
      <c r="I96" s="50"/>
      <c r="J96" s="56">
        <f t="shared" si="3"/>
        <v>1871342133</v>
      </c>
      <c r="L96" s="30">
        <f t="shared" si="4"/>
        <v>3.794197680948596E-2</v>
      </c>
      <c r="N96" s="65">
        <v>0</v>
      </c>
      <c r="O96" s="50"/>
      <c r="P96" s="104">
        <v>1871342133</v>
      </c>
      <c r="Q96" s="104"/>
      <c r="R96" s="50"/>
      <c r="S96" s="65">
        <v>0</v>
      </c>
      <c r="T96" s="50"/>
      <c r="U96" s="56">
        <f t="shared" si="5"/>
        <v>1871342133</v>
      </c>
      <c r="W96" s="30">
        <f>U96/درآمد!$F$11</f>
        <v>3.9849394553101748E-3</v>
      </c>
    </row>
    <row r="97" spans="1:23" ht="18.75" x14ac:dyDescent="0.2">
      <c r="A97" s="96" t="s">
        <v>20</v>
      </c>
      <c r="B97" s="96"/>
      <c r="D97" s="65">
        <v>0</v>
      </c>
      <c r="E97" s="50"/>
      <c r="F97" s="51">
        <v>-3175264000</v>
      </c>
      <c r="G97" s="50"/>
      <c r="H97" s="65">
        <v>0</v>
      </c>
      <c r="I97" s="50"/>
      <c r="J97" s="56">
        <f t="shared" si="3"/>
        <v>-3175264000</v>
      </c>
      <c r="L97" s="75">
        <f t="shared" si="4"/>
        <v>-6.4379351550674258E-2</v>
      </c>
      <c r="N97" s="65">
        <v>0</v>
      </c>
      <c r="O97" s="50"/>
      <c r="P97" s="104">
        <v>-4921659200</v>
      </c>
      <c r="Q97" s="104"/>
      <c r="R97" s="50"/>
      <c r="S97" s="65">
        <v>0</v>
      </c>
      <c r="T97" s="50"/>
      <c r="U97" s="56">
        <f t="shared" si="5"/>
        <v>-4921659200</v>
      </c>
      <c r="W97" s="75">
        <f>U97/درآمد!$F$11</f>
        <v>-1.0480453352604717E-2</v>
      </c>
    </row>
    <row r="98" spans="1:23" ht="18.75" x14ac:dyDescent="0.2">
      <c r="A98" s="96" t="s">
        <v>89</v>
      </c>
      <c r="B98" s="96"/>
      <c r="D98" s="65">
        <v>0</v>
      </c>
      <c r="E98" s="50"/>
      <c r="F98" s="51">
        <v>2695005320</v>
      </c>
      <c r="G98" s="50"/>
      <c r="H98" s="65">
        <v>0</v>
      </c>
      <c r="I98" s="50"/>
      <c r="J98" s="56">
        <f t="shared" si="3"/>
        <v>2695005320</v>
      </c>
      <c r="L98" s="30">
        <f t="shared" si="4"/>
        <v>5.4641974628634779E-2</v>
      </c>
      <c r="N98" s="65">
        <v>0</v>
      </c>
      <c r="O98" s="50"/>
      <c r="P98" s="104">
        <v>4496329736</v>
      </c>
      <c r="Q98" s="104"/>
      <c r="R98" s="50"/>
      <c r="S98" s="65">
        <v>0</v>
      </c>
      <c r="T98" s="50"/>
      <c r="U98" s="56">
        <f t="shared" si="5"/>
        <v>4496329736</v>
      </c>
      <c r="W98" s="30">
        <f>U98/درآمد!$F$11</f>
        <v>9.5747332639524261E-3</v>
      </c>
    </row>
    <row r="99" spans="1:23" ht="18.75" x14ac:dyDescent="0.2">
      <c r="A99" s="96" t="s">
        <v>109</v>
      </c>
      <c r="B99" s="96"/>
      <c r="D99" s="65">
        <v>0</v>
      </c>
      <c r="E99" s="50"/>
      <c r="F99" s="51">
        <v>710880215</v>
      </c>
      <c r="G99" s="50"/>
      <c r="H99" s="65">
        <v>0</v>
      </c>
      <c r="I99" s="50"/>
      <c r="J99" s="56">
        <f t="shared" si="3"/>
        <v>710880215</v>
      </c>
      <c r="L99" s="30">
        <f t="shared" si="4"/>
        <v>1.441329201978289E-2</v>
      </c>
      <c r="N99" s="65">
        <v>0</v>
      </c>
      <c r="O99" s="50"/>
      <c r="P99" s="104">
        <v>710880215</v>
      </c>
      <c r="Q99" s="104"/>
      <c r="R99" s="50"/>
      <c r="S99" s="65">
        <v>0</v>
      </c>
      <c r="T99" s="50"/>
      <c r="U99" s="56">
        <f t="shared" si="5"/>
        <v>710880215</v>
      </c>
      <c r="W99" s="30">
        <f>U99/درآمد!$F$11</f>
        <v>1.5137876536833578E-3</v>
      </c>
    </row>
    <row r="100" spans="1:23" ht="18.75" x14ac:dyDescent="0.2">
      <c r="A100" s="96" t="s">
        <v>51</v>
      </c>
      <c r="B100" s="96"/>
      <c r="D100" s="65">
        <v>0</v>
      </c>
      <c r="E100" s="50"/>
      <c r="F100" s="51">
        <v>0</v>
      </c>
      <c r="G100" s="50"/>
      <c r="H100" s="65">
        <v>0</v>
      </c>
      <c r="I100" s="50"/>
      <c r="J100" s="56">
        <f t="shared" si="3"/>
        <v>0</v>
      </c>
      <c r="L100" s="30">
        <f t="shared" si="4"/>
        <v>0</v>
      </c>
      <c r="N100" s="65">
        <v>0</v>
      </c>
      <c r="O100" s="50"/>
      <c r="P100" s="104">
        <v>10192597440</v>
      </c>
      <c r="Q100" s="104"/>
      <c r="R100" s="50"/>
      <c r="S100" s="65">
        <v>0</v>
      </c>
      <c r="T100" s="50"/>
      <c r="U100" s="56">
        <f t="shared" si="5"/>
        <v>10192597440</v>
      </c>
      <c r="W100" s="30">
        <f>U100/درآمد!$F$11</f>
        <v>2.1704680814103962E-2</v>
      </c>
    </row>
    <row r="101" spans="1:23" ht="18.75" x14ac:dyDescent="0.2">
      <c r="A101" s="96" t="s">
        <v>64</v>
      </c>
      <c r="B101" s="96"/>
      <c r="D101" s="65">
        <v>0</v>
      </c>
      <c r="E101" s="50"/>
      <c r="F101" s="51">
        <v>-283789220</v>
      </c>
      <c r="G101" s="50"/>
      <c r="H101" s="65">
        <v>0</v>
      </c>
      <c r="I101" s="50"/>
      <c r="J101" s="56">
        <f t="shared" si="3"/>
        <v>-283789220</v>
      </c>
      <c r="L101" s="75">
        <f t="shared" si="4"/>
        <v>-5.753904544841512E-3</v>
      </c>
      <c r="N101" s="65">
        <v>0</v>
      </c>
      <c r="O101" s="50"/>
      <c r="P101" s="104">
        <v>-385339231</v>
      </c>
      <c r="Q101" s="104"/>
      <c r="R101" s="50"/>
      <c r="S101" s="65">
        <v>0</v>
      </c>
      <c r="T101" s="50"/>
      <c r="U101" s="56">
        <f t="shared" si="5"/>
        <v>-385339231</v>
      </c>
      <c r="W101" s="75">
        <f>U101/درآمد!$F$11</f>
        <v>-8.2056267435666279E-4</v>
      </c>
    </row>
    <row r="102" spans="1:23" ht="18.75" x14ac:dyDescent="0.2">
      <c r="A102" s="96" t="s">
        <v>70</v>
      </c>
      <c r="B102" s="96"/>
      <c r="D102" s="65">
        <v>0</v>
      </c>
      <c r="E102" s="50"/>
      <c r="F102" s="51">
        <v>1061299803</v>
      </c>
      <c r="G102" s="50"/>
      <c r="H102" s="65">
        <v>0</v>
      </c>
      <c r="I102" s="50"/>
      <c r="J102" s="56">
        <f t="shared" si="3"/>
        <v>1061299803</v>
      </c>
      <c r="L102" s="30">
        <f t="shared" si="4"/>
        <v>2.1518145614978262E-2</v>
      </c>
      <c r="N102" s="65">
        <v>0</v>
      </c>
      <c r="O102" s="50"/>
      <c r="P102" s="104">
        <v>9474965044</v>
      </c>
      <c r="Q102" s="104"/>
      <c r="R102" s="50"/>
      <c r="S102" s="65">
        <v>0</v>
      </c>
      <c r="T102" s="50"/>
      <c r="U102" s="56">
        <f t="shared" si="5"/>
        <v>9474965044</v>
      </c>
      <c r="W102" s="30">
        <f>U102/درآمد!$F$11</f>
        <v>2.0176514692687844E-2</v>
      </c>
    </row>
    <row r="103" spans="1:23" ht="18.75" x14ac:dyDescent="0.2">
      <c r="A103" s="96" t="s">
        <v>29</v>
      </c>
      <c r="B103" s="96"/>
      <c r="D103" s="65">
        <v>0</v>
      </c>
      <c r="E103" s="50"/>
      <c r="F103" s="51">
        <v>-458006826</v>
      </c>
      <c r="G103" s="50"/>
      <c r="H103" s="65">
        <v>0</v>
      </c>
      <c r="I103" s="50"/>
      <c r="J103" s="56">
        <f t="shared" si="3"/>
        <v>-458006826</v>
      </c>
      <c r="L103" s="75">
        <f t="shared" si="4"/>
        <v>-9.286214457652181E-3</v>
      </c>
      <c r="N103" s="65">
        <v>0</v>
      </c>
      <c r="O103" s="50"/>
      <c r="P103" s="104">
        <v>-2310681982</v>
      </c>
      <c r="Q103" s="104"/>
      <c r="R103" s="50"/>
      <c r="S103" s="65">
        <v>0</v>
      </c>
      <c r="T103" s="50"/>
      <c r="U103" s="56">
        <f t="shared" si="5"/>
        <v>-2310681982</v>
      </c>
      <c r="W103" s="75">
        <f>U103/درآمد!$F$11</f>
        <v>-4.9204940327959345E-3</v>
      </c>
    </row>
    <row r="104" spans="1:23" ht="18.75" x14ac:dyDescent="0.2">
      <c r="A104" s="96" t="s">
        <v>61</v>
      </c>
      <c r="B104" s="96"/>
      <c r="D104" s="65">
        <v>0</v>
      </c>
      <c r="E104" s="50"/>
      <c r="F104" s="51">
        <v>-641998690</v>
      </c>
      <c r="G104" s="50"/>
      <c r="H104" s="65">
        <v>0</v>
      </c>
      <c r="I104" s="50"/>
      <c r="J104" s="56">
        <f t="shared" si="3"/>
        <v>-641998690</v>
      </c>
      <c r="L104" s="75">
        <f t="shared" si="4"/>
        <v>-1.3016700141651951E-2</v>
      </c>
      <c r="N104" s="65">
        <v>0</v>
      </c>
      <c r="O104" s="50"/>
      <c r="P104" s="104">
        <v>-2266344680</v>
      </c>
      <c r="Q104" s="104"/>
      <c r="R104" s="50"/>
      <c r="S104" s="65">
        <v>0</v>
      </c>
      <c r="T104" s="50"/>
      <c r="U104" s="56">
        <f t="shared" si="5"/>
        <v>-2266344680</v>
      </c>
      <c r="W104" s="75">
        <f>U104/درآمد!$F$11</f>
        <v>-4.8260797293042694E-3</v>
      </c>
    </row>
    <row r="105" spans="1:23" ht="18.75" x14ac:dyDescent="0.2">
      <c r="A105" s="96" t="s">
        <v>83</v>
      </c>
      <c r="B105" s="96"/>
      <c r="D105" s="65">
        <v>0</v>
      </c>
      <c r="E105" s="50"/>
      <c r="F105" s="51">
        <v>-4263585736</v>
      </c>
      <c r="G105" s="50"/>
      <c r="H105" s="65">
        <v>0</v>
      </c>
      <c r="I105" s="50"/>
      <c r="J105" s="56">
        <f t="shared" si="3"/>
        <v>-4263585736</v>
      </c>
      <c r="L105" s="75">
        <f t="shared" si="4"/>
        <v>-8.6445374294667865E-2</v>
      </c>
      <c r="N105" s="65">
        <v>0</v>
      </c>
      <c r="O105" s="50"/>
      <c r="P105" s="104">
        <v>26850826200</v>
      </c>
      <c r="Q105" s="104"/>
      <c r="R105" s="50"/>
      <c r="S105" s="65">
        <v>0</v>
      </c>
      <c r="T105" s="50"/>
      <c r="U105" s="56">
        <f t="shared" si="5"/>
        <v>26850826200</v>
      </c>
      <c r="W105" s="30">
        <f>U105/درآمد!$F$11</f>
        <v>5.7177634621266862E-2</v>
      </c>
    </row>
    <row r="106" spans="1:23" ht="18.75" x14ac:dyDescent="0.2">
      <c r="A106" s="96" t="s">
        <v>66</v>
      </c>
      <c r="B106" s="96"/>
      <c r="D106" s="65">
        <v>0</v>
      </c>
      <c r="E106" s="50"/>
      <c r="F106" s="51">
        <v>-209368970</v>
      </c>
      <c r="G106" s="50"/>
      <c r="H106" s="65">
        <v>0</v>
      </c>
      <c r="I106" s="50"/>
      <c r="J106" s="56">
        <f t="shared" si="3"/>
        <v>-209368970</v>
      </c>
      <c r="L106" s="75">
        <f t="shared" si="4"/>
        <v>-4.2450134928725836E-3</v>
      </c>
      <c r="N106" s="65">
        <v>0</v>
      </c>
      <c r="O106" s="50"/>
      <c r="P106" s="104">
        <v>-140689055</v>
      </c>
      <c r="Q106" s="104"/>
      <c r="R106" s="50"/>
      <c r="S106" s="65">
        <v>0</v>
      </c>
      <c r="T106" s="50"/>
      <c r="U106" s="56">
        <f t="shared" si="5"/>
        <v>-140689055</v>
      </c>
      <c r="W106" s="75">
        <f>U106/درآمد!$F$11</f>
        <v>-2.9959105623354406E-4</v>
      </c>
    </row>
    <row r="107" spans="1:23" ht="18.75" x14ac:dyDescent="0.2">
      <c r="A107" s="96" t="s">
        <v>22</v>
      </c>
      <c r="B107" s="96"/>
      <c r="D107" s="65">
        <v>0</v>
      </c>
      <c r="E107" s="50"/>
      <c r="F107" s="51">
        <v>-299665540</v>
      </c>
      <c r="G107" s="50"/>
      <c r="H107" s="65">
        <v>0</v>
      </c>
      <c r="I107" s="50"/>
      <c r="J107" s="56">
        <f t="shared" si="3"/>
        <v>-299665540</v>
      </c>
      <c r="L107" s="75">
        <f t="shared" si="4"/>
        <v>-6.0758013025948828E-3</v>
      </c>
      <c r="N107" s="65">
        <v>0</v>
      </c>
      <c r="O107" s="50"/>
      <c r="P107" s="104">
        <v>-174126953</v>
      </c>
      <c r="Q107" s="104"/>
      <c r="R107" s="50"/>
      <c r="S107" s="65">
        <v>0</v>
      </c>
      <c r="T107" s="50"/>
      <c r="U107" s="56">
        <f t="shared" si="5"/>
        <v>-174126953</v>
      </c>
      <c r="W107" s="75">
        <f>U107/درآمد!$F$11</f>
        <v>-3.7079556592372226E-4</v>
      </c>
    </row>
    <row r="108" spans="1:23" ht="18.75" x14ac:dyDescent="0.2">
      <c r="A108" s="96" t="s">
        <v>50</v>
      </c>
      <c r="B108" s="96"/>
      <c r="D108" s="65">
        <v>0</v>
      </c>
      <c r="E108" s="50"/>
      <c r="F108" s="65">
        <v>0</v>
      </c>
      <c r="G108" s="50"/>
      <c r="H108" s="65">
        <v>0</v>
      </c>
      <c r="I108" s="50"/>
      <c r="J108" s="59">
        <f t="shared" si="3"/>
        <v>0</v>
      </c>
      <c r="L108" s="30">
        <f t="shared" si="4"/>
        <v>0</v>
      </c>
      <c r="N108" s="65">
        <v>0</v>
      </c>
      <c r="O108" s="50"/>
      <c r="P108" s="105">
        <v>0</v>
      </c>
      <c r="Q108" s="105"/>
      <c r="R108" s="67"/>
      <c r="S108" s="65">
        <v>0</v>
      </c>
      <c r="T108" s="67"/>
      <c r="U108" s="59">
        <f>N108+P108+S108</f>
        <v>0</v>
      </c>
      <c r="W108" s="30">
        <f>U108/درآمد!$F$11</f>
        <v>0</v>
      </c>
    </row>
    <row r="109" spans="1:23" ht="18.75" x14ac:dyDescent="0.2">
      <c r="A109" s="96" t="s">
        <v>75</v>
      </c>
      <c r="B109" s="96"/>
      <c r="D109" s="65">
        <v>0</v>
      </c>
      <c r="E109" s="50"/>
      <c r="F109" s="51">
        <v>6834755760</v>
      </c>
      <c r="G109" s="50"/>
      <c r="H109" s="65">
        <v>0</v>
      </c>
      <c r="I109" s="50"/>
      <c r="J109" s="56">
        <f t="shared" si="3"/>
        <v>6834755760</v>
      </c>
      <c r="L109" s="30">
        <f t="shared" si="4"/>
        <v>0.13857655421282633</v>
      </c>
      <c r="N109" s="65">
        <v>0</v>
      </c>
      <c r="O109" s="50"/>
      <c r="P109" s="104">
        <v>6652150675</v>
      </c>
      <c r="Q109" s="104"/>
      <c r="R109" s="50"/>
      <c r="S109" s="65">
        <v>0</v>
      </c>
      <c r="T109" s="50"/>
      <c r="U109" s="56">
        <f t="shared" si="5"/>
        <v>6652150675</v>
      </c>
      <c r="W109" s="30">
        <f>U109/درآمد!$F$11</f>
        <v>1.4165457625313732E-2</v>
      </c>
    </row>
    <row r="110" spans="1:23" ht="18.75" x14ac:dyDescent="0.2">
      <c r="A110" s="96" t="s">
        <v>52</v>
      </c>
      <c r="B110" s="96"/>
      <c r="D110" s="65">
        <v>0</v>
      </c>
      <c r="E110" s="50"/>
      <c r="F110" s="51">
        <v>697115994</v>
      </c>
      <c r="G110" s="50"/>
      <c r="H110" s="65">
        <v>0</v>
      </c>
      <c r="I110" s="50"/>
      <c r="J110" s="56">
        <f t="shared" si="3"/>
        <v>697115994</v>
      </c>
      <c r="L110" s="30">
        <f t="shared" si="4"/>
        <v>1.4134218650582668E-2</v>
      </c>
      <c r="N110" s="65">
        <v>0</v>
      </c>
      <c r="O110" s="50"/>
      <c r="P110" s="104">
        <v>5124740169</v>
      </c>
      <c r="Q110" s="104"/>
      <c r="R110" s="50"/>
      <c r="S110" s="65">
        <v>0</v>
      </c>
      <c r="T110" s="50"/>
      <c r="U110" s="56">
        <f t="shared" si="5"/>
        <v>5124740169</v>
      </c>
      <c r="W110" s="30">
        <f>U110/درآمد!$F$11</f>
        <v>1.0912905201852277E-2</v>
      </c>
    </row>
    <row r="111" spans="1:23" ht="18.75" x14ac:dyDescent="0.2">
      <c r="A111" s="96" t="s">
        <v>49</v>
      </c>
      <c r="B111" s="96"/>
      <c r="D111" s="65">
        <v>0</v>
      </c>
      <c r="E111" s="50"/>
      <c r="F111" s="51">
        <v>491173649</v>
      </c>
      <c r="G111" s="50"/>
      <c r="H111" s="65">
        <v>0</v>
      </c>
      <c r="I111" s="50"/>
      <c r="J111" s="56">
        <f t="shared" si="3"/>
        <v>491173649</v>
      </c>
      <c r="L111" s="30">
        <f t="shared" si="4"/>
        <v>9.9586809227196482E-3</v>
      </c>
      <c r="N111" s="65">
        <v>0</v>
      </c>
      <c r="O111" s="50"/>
      <c r="P111" s="104">
        <v>1222986284</v>
      </c>
      <c r="Q111" s="104"/>
      <c r="R111" s="50"/>
      <c r="S111" s="65">
        <v>0</v>
      </c>
      <c r="T111" s="50"/>
      <c r="U111" s="56">
        <f t="shared" si="5"/>
        <v>1222986284</v>
      </c>
      <c r="W111" s="30">
        <f>U111/درآمد!$F$11</f>
        <v>2.6042946452564989E-3</v>
      </c>
    </row>
    <row r="112" spans="1:23" ht="18.75" x14ac:dyDescent="0.2">
      <c r="A112" s="96" t="s">
        <v>110</v>
      </c>
      <c r="B112" s="96"/>
      <c r="D112" s="65">
        <v>0</v>
      </c>
      <c r="E112" s="50"/>
      <c r="F112" s="51">
        <v>-41381288</v>
      </c>
      <c r="G112" s="50"/>
      <c r="H112" s="65">
        <v>0</v>
      </c>
      <c r="I112" s="50"/>
      <c r="J112" s="56">
        <f t="shared" si="3"/>
        <v>-41381288</v>
      </c>
      <c r="L112" s="75">
        <f t="shared" si="4"/>
        <v>-8.3901700386855961E-4</v>
      </c>
      <c r="N112" s="65">
        <v>0</v>
      </c>
      <c r="O112" s="50"/>
      <c r="P112" s="104">
        <v>-41381288</v>
      </c>
      <c r="Q112" s="104"/>
      <c r="R112" s="50"/>
      <c r="S112" s="65">
        <v>0</v>
      </c>
      <c r="T112" s="50"/>
      <c r="U112" s="56">
        <f t="shared" si="5"/>
        <v>-41381288</v>
      </c>
      <c r="W112" s="75">
        <f>U112/درآمد!$F$11</f>
        <v>-8.8119603761817019E-5</v>
      </c>
    </row>
    <row r="113" spans="1:23" ht="18.75" x14ac:dyDescent="0.2">
      <c r="A113" s="96" t="s">
        <v>87</v>
      </c>
      <c r="B113" s="96"/>
      <c r="D113" s="65">
        <v>0</v>
      </c>
      <c r="E113" s="50"/>
      <c r="F113" s="51">
        <v>1131009523</v>
      </c>
      <c r="G113" s="50"/>
      <c r="H113" s="65">
        <v>0</v>
      </c>
      <c r="I113" s="50"/>
      <c r="J113" s="56">
        <f t="shared" si="3"/>
        <v>1131009523</v>
      </c>
      <c r="L113" s="30">
        <f t="shared" si="4"/>
        <v>2.2931529374684248E-2</v>
      </c>
      <c r="N113" s="65">
        <v>0</v>
      </c>
      <c r="O113" s="50"/>
      <c r="P113" s="104">
        <v>1596953227</v>
      </c>
      <c r="Q113" s="104"/>
      <c r="R113" s="50"/>
      <c r="S113" s="65">
        <v>0</v>
      </c>
      <c r="T113" s="50"/>
      <c r="U113" s="56">
        <f>N113+P113+S113</f>
        <v>1596953227</v>
      </c>
      <c r="W113" s="30">
        <f>U113/درآمد!$F$11</f>
        <v>3.4006405404634829E-3</v>
      </c>
    </row>
    <row r="114" spans="1:23" ht="18.75" x14ac:dyDescent="0.2">
      <c r="A114" s="94" t="s">
        <v>81</v>
      </c>
      <c r="B114" s="94"/>
      <c r="D114" s="69">
        <v>0</v>
      </c>
      <c r="E114" s="50"/>
      <c r="F114" s="53">
        <v>-248067500</v>
      </c>
      <c r="G114" s="50"/>
      <c r="H114" s="69">
        <v>0</v>
      </c>
      <c r="I114" s="50"/>
      <c r="J114" s="56">
        <f t="shared" si="3"/>
        <v>-248067500</v>
      </c>
      <c r="L114" s="75">
        <f t="shared" si="4"/>
        <v>-5.0296368398964264E-3</v>
      </c>
      <c r="N114" s="69">
        <v>0</v>
      </c>
      <c r="O114" s="50"/>
      <c r="P114" s="104">
        <v>-294547717</v>
      </c>
      <c r="Q114" s="106"/>
      <c r="R114" s="50"/>
      <c r="S114" s="69">
        <v>0</v>
      </c>
      <c r="T114" s="50"/>
      <c r="U114" s="56">
        <f t="shared" si="5"/>
        <v>-294547717</v>
      </c>
      <c r="W114" s="75">
        <f>U114/درآمد!$F$11</f>
        <v>-6.2722620211791901E-4</v>
      </c>
    </row>
    <row r="115" spans="1:23" s="21" customFormat="1" ht="21.75" thickBot="1" x14ac:dyDescent="0.25">
      <c r="A115" s="92"/>
      <c r="B115" s="92"/>
      <c r="D115" s="54">
        <f>SUM(D9:D114)</f>
        <v>35299851312</v>
      </c>
      <c r="E115" s="55"/>
      <c r="F115" s="54">
        <f>SUM(F9:F114)</f>
        <v>-1309770239</v>
      </c>
      <c r="G115" s="55"/>
      <c r="H115" s="54">
        <f>SUM(H9:H114)</f>
        <v>11007103821</v>
      </c>
      <c r="I115" s="55"/>
      <c r="J115" s="58">
        <f>SUM(J9:J114)</f>
        <v>44997184894</v>
      </c>
      <c r="L115" s="32">
        <f>SUM(L9:L114)</f>
        <v>0.91233030862363407</v>
      </c>
      <c r="N115" s="54">
        <f>SUM(N9:N114)</f>
        <v>76386644222</v>
      </c>
      <c r="O115" s="55"/>
      <c r="P115" s="107">
        <f>SUM(P9:Q114)</f>
        <v>330797002038</v>
      </c>
      <c r="Q115" s="107"/>
      <c r="R115" s="55"/>
      <c r="S115" s="54">
        <f>SUM(S9:S114)</f>
        <v>30258220658</v>
      </c>
      <c r="T115" s="55"/>
      <c r="U115" s="58">
        <f>SUM(U9:U114)</f>
        <v>437441866918</v>
      </c>
      <c r="W115" s="32">
        <f>SUM(W9:W114)</f>
        <v>0.9315129094494029</v>
      </c>
    </row>
    <row r="116" spans="1:23" ht="13.5" thickTop="1" x14ac:dyDescent="0.2"/>
    <row r="119" spans="1:23" x14ac:dyDescent="0.2">
      <c r="D119" s="76">
        <v>35299851312</v>
      </c>
      <c r="E119" s="76"/>
      <c r="F119" s="76">
        <v>-1309770239</v>
      </c>
      <c r="G119" s="76"/>
      <c r="H119" s="76">
        <v>11007103821</v>
      </c>
      <c r="I119" s="76"/>
      <c r="J119" s="76"/>
      <c r="K119" s="76"/>
      <c r="L119" s="77"/>
      <c r="M119" s="76"/>
      <c r="N119" s="78">
        <v>76386644222</v>
      </c>
      <c r="O119" s="78"/>
      <c r="P119" s="78"/>
      <c r="Q119" s="78">
        <v>330797002038</v>
      </c>
      <c r="R119" s="76"/>
      <c r="S119" s="78">
        <v>30258220658</v>
      </c>
    </row>
    <row r="120" spans="1:23" x14ac:dyDescent="0.2">
      <c r="D120" s="76"/>
      <c r="E120" s="76"/>
      <c r="F120" s="76"/>
      <c r="G120" s="76"/>
      <c r="H120" s="76"/>
      <c r="I120" s="76"/>
      <c r="J120" s="76"/>
      <c r="K120" s="76"/>
      <c r="L120" s="77"/>
      <c r="M120" s="76"/>
      <c r="N120" s="76"/>
      <c r="O120" s="76"/>
      <c r="P120" s="76"/>
      <c r="Q120" s="76"/>
      <c r="R120" s="76"/>
      <c r="S120" s="76"/>
    </row>
    <row r="121" spans="1:23" x14ac:dyDescent="0.2">
      <c r="D121" s="33">
        <f>D115-D119</f>
        <v>0</v>
      </c>
      <c r="E121" s="76"/>
      <c r="F121" s="76"/>
      <c r="G121" s="76"/>
      <c r="H121" s="76"/>
      <c r="I121" s="76"/>
      <c r="J121" s="76"/>
      <c r="K121" s="76"/>
      <c r="L121" s="77"/>
      <c r="M121" s="76"/>
      <c r="N121" s="80">
        <f>N115-N119</f>
        <v>0</v>
      </c>
      <c r="O121" s="76"/>
      <c r="P121" s="76"/>
      <c r="Q121" s="76"/>
      <c r="R121" s="76"/>
      <c r="S121" s="76"/>
    </row>
    <row r="122" spans="1:23" x14ac:dyDescent="0.2">
      <c r="D122" s="76"/>
      <c r="E122" s="76"/>
      <c r="F122" s="33">
        <f>F115-F119</f>
        <v>0</v>
      </c>
      <c r="G122" s="76"/>
      <c r="H122" s="33">
        <f>H115-H119</f>
        <v>0</v>
      </c>
      <c r="I122" s="76"/>
      <c r="J122" s="76"/>
      <c r="K122" s="76"/>
      <c r="L122" s="77"/>
      <c r="M122" s="76"/>
      <c r="N122" s="76"/>
      <c r="O122" s="76"/>
      <c r="P122" s="76"/>
      <c r="Q122" s="80">
        <f>P115-Q119</f>
        <v>0</v>
      </c>
      <c r="R122" s="76"/>
      <c r="S122" s="33">
        <f>S115-S119</f>
        <v>0</v>
      </c>
    </row>
    <row r="123" spans="1:23" x14ac:dyDescent="0.2">
      <c r="D123" s="76"/>
      <c r="E123" s="76"/>
      <c r="F123" s="76"/>
      <c r="G123" s="76"/>
      <c r="H123" s="76"/>
      <c r="I123" s="76"/>
      <c r="J123" s="76"/>
      <c r="K123" s="76"/>
      <c r="L123" s="77"/>
      <c r="M123" s="76"/>
      <c r="N123" s="76"/>
      <c r="O123" s="76"/>
      <c r="P123" s="76"/>
      <c r="Q123" s="76"/>
      <c r="R123" s="76"/>
      <c r="S123" s="76"/>
    </row>
    <row r="124" spans="1:23" x14ac:dyDescent="0.2">
      <c r="D124" s="76"/>
      <c r="E124" s="76"/>
      <c r="F124" s="76"/>
      <c r="G124" s="76"/>
      <c r="H124" s="76"/>
      <c r="I124" s="76"/>
      <c r="J124" s="76"/>
      <c r="K124" s="76"/>
      <c r="L124" s="77"/>
      <c r="M124" s="76"/>
      <c r="N124" s="76"/>
      <c r="O124" s="76"/>
      <c r="P124" s="76"/>
      <c r="Q124" s="76"/>
      <c r="R124" s="76"/>
      <c r="S124" s="76"/>
    </row>
  </sheetData>
  <mergeCells count="231">
    <mergeCell ref="A114:B114"/>
    <mergeCell ref="P114:Q114"/>
    <mergeCell ref="A115:B115"/>
    <mergeCell ref="D7:D8"/>
    <mergeCell ref="F7:F8"/>
    <mergeCell ref="H7:H8"/>
    <mergeCell ref="J7:J8"/>
    <mergeCell ref="L7:L8"/>
    <mergeCell ref="N7:N8"/>
    <mergeCell ref="P7:Q8"/>
    <mergeCell ref="P115:Q115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A8:B8"/>
    <mergeCell ref="S7:S8"/>
    <mergeCell ref="U7:U8"/>
    <mergeCell ref="W7:W8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zoomScale="145" zoomScaleNormal="145" workbookViewId="0">
      <selection activeCell="H12" sqref="H12"/>
    </sheetView>
  </sheetViews>
  <sheetFormatPr defaultRowHeight="12.75" x14ac:dyDescent="0.2"/>
  <cols>
    <col min="1" max="1" width="6.5703125" bestFit="1" customWidth="1"/>
    <col min="2" max="2" width="7.140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21.75" customHeight="1" x14ac:dyDescent="0.2">
      <c r="A2" s="88" t="s">
        <v>123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</row>
    <row r="4" spans="1:10" ht="14.45" customHeight="1" x14ac:dyDescent="0.2"/>
    <row r="5" spans="1:10" ht="18.75" customHeight="1" x14ac:dyDescent="0.2">
      <c r="A5" s="74" t="s">
        <v>154</v>
      </c>
      <c r="B5" s="90" t="s">
        <v>156</v>
      </c>
      <c r="C5" s="90"/>
      <c r="D5" s="90"/>
      <c r="E5" s="90"/>
      <c r="F5" s="90"/>
      <c r="G5" s="90"/>
      <c r="H5" s="90"/>
      <c r="I5" s="90"/>
      <c r="J5" s="90"/>
    </row>
    <row r="6" spans="1:10" ht="24" customHeight="1" x14ac:dyDescent="0.2">
      <c r="A6" s="20"/>
      <c r="B6" s="20"/>
      <c r="D6" s="91" t="s">
        <v>136</v>
      </c>
      <c r="E6" s="91"/>
      <c r="F6" s="92"/>
      <c r="H6" s="91" t="s">
        <v>137</v>
      </c>
      <c r="I6" s="91"/>
      <c r="J6" s="92"/>
    </row>
    <row r="7" spans="1:10" ht="36.4" customHeight="1" x14ac:dyDescent="0.2">
      <c r="A7" s="92"/>
      <c r="B7" s="92"/>
      <c r="D7" s="11" t="s">
        <v>157</v>
      </c>
      <c r="E7" s="4"/>
      <c r="F7" s="57" t="s">
        <v>158</v>
      </c>
      <c r="H7" s="11" t="s">
        <v>157</v>
      </c>
      <c r="I7" s="4"/>
      <c r="J7" s="57" t="s">
        <v>158</v>
      </c>
    </row>
    <row r="8" spans="1:10" ht="21.75" customHeight="1" x14ac:dyDescent="0.2">
      <c r="A8" s="94" t="s">
        <v>211</v>
      </c>
      <c r="B8" s="94"/>
      <c r="D8" s="7">
        <v>18610</v>
      </c>
      <c r="F8" s="29">
        <f>D8/$D$12</f>
        <v>8.0242620535371255E-6</v>
      </c>
      <c r="H8" s="7">
        <v>37709968</v>
      </c>
      <c r="J8" s="29">
        <f>H8/$H$12</f>
        <v>1.2363824734393245E-3</v>
      </c>
    </row>
    <row r="9" spans="1:10" ht="21.75" customHeight="1" x14ac:dyDescent="0.2">
      <c r="A9" s="94" t="s">
        <v>212</v>
      </c>
      <c r="B9" s="94"/>
      <c r="D9" s="9">
        <v>2910898</v>
      </c>
      <c r="F9" s="29">
        <f t="shared" ref="F9:F11" si="0">D9/$D$12</f>
        <v>1.2551213521288078E-3</v>
      </c>
      <c r="H9" s="9">
        <v>12961224</v>
      </c>
      <c r="J9" s="29">
        <f t="shared" ref="J9:J11" si="1">H9/$H$12</f>
        <v>4.2495475434827033E-4</v>
      </c>
    </row>
    <row r="10" spans="1:10" ht="21.75" customHeight="1" x14ac:dyDescent="0.2">
      <c r="A10" s="94" t="s">
        <v>213</v>
      </c>
      <c r="B10" s="94"/>
      <c r="D10" s="82">
        <v>0</v>
      </c>
      <c r="F10" s="29">
        <f t="shared" si="0"/>
        <v>0</v>
      </c>
      <c r="H10" s="9">
        <v>430000</v>
      </c>
      <c r="J10" s="29">
        <f t="shared" si="1"/>
        <v>1.4098247539719723E-5</v>
      </c>
    </row>
    <row r="11" spans="1:10" ht="21.75" customHeight="1" x14ac:dyDescent="0.2">
      <c r="A11" s="94" t="s">
        <v>214</v>
      </c>
      <c r="B11" s="94"/>
      <c r="D11" s="9">
        <v>2316286873</v>
      </c>
      <c r="F11" s="29">
        <f t="shared" si="0"/>
        <v>0.99873685438581761</v>
      </c>
      <c r="H11" s="9">
        <v>30449143522</v>
      </c>
      <c r="J11" s="29">
        <f t="shared" si="1"/>
        <v>0.99832456452467266</v>
      </c>
    </row>
    <row r="12" spans="1:10" s="21" customFormat="1" ht="21.75" customHeight="1" x14ac:dyDescent="0.2">
      <c r="A12" s="92"/>
      <c r="B12" s="92"/>
      <c r="D12" s="23">
        <f>SUM(D8:D11)</f>
        <v>2319216381</v>
      </c>
      <c r="F12" s="31">
        <f>SUM(F8:F11)</f>
        <v>1</v>
      </c>
      <c r="H12" s="23">
        <f>SUM(H8:H11)</f>
        <v>30500244714</v>
      </c>
      <c r="J12" s="31">
        <f>SUM(J8:J11)</f>
        <v>1</v>
      </c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zoomScale="160" zoomScaleNormal="160" workbookViewId="0">
      <selection activeCell="F10" sqref="F10"/>
    </sheetView>
  </sheetViews>
  <sheetFormatPr defaultRowHeight="12.75" x14ac:dyDescent="0.2"/>
  <cols>
    <col min="1" max="1" width="6.42578125" customWidth="1"/>
    <col min="2" max="2" width="17.710937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88" t="s">
        <v>0</v>
      </c>
      <c r="B1" s="88"/>
      <c r="C1" s="88"/>
      <c r="D1" s="88"/>
      <c r="E1" s="88"/>
      <c r="F1" s="88"/>
    </row>
    <row r="2" spans="1:6" ht="21.75" customHeight="1" x14ac:dyDescent="0.2">
      <c r="A2" s="88" t="s">
        <v>123</v>
      </c>
      <c r="B2" s="88"/>
      <c r="C2" s="88"/>
      <c r="D2" s="88"/>
      <c r="E2" s="88"/>
      <c r="F2" s="88"/>
    </row>
    <row r="3" spans="1:6" ht="21.75" customHeight="1" x14ac:dyDescent="0.2">
      <c r="A3" s="88" t="s">
        <v>2</v>
      </c>
      <c r="B3" s="88"/>
      <c r="C3" s="88"/>
      <c r="D3" s="88"/>
      <c r="E3" s="88"/>
      <c r="F3" s="88"/>
    </row>
    <row r="4" spans="1:6" ht="14.45" customHeight="1" x14ac:dyDescent="0.2"/>
    <row r="5" spans="1:6" ht="29.1" customHeight="1" x14ac:dyDescent="0.2">
      <c r="A5" s="74" t="s">
        <v>155</v>
      </c>
      <c r="B5" s="90" t="s">
        <v>133</v>
      </c>
      <c r="C5" s="90"/>
      <c r="D5" s="90"/>
      <c r="E5" s="90"/>
      <c r="F5" s="90"/>
    </row>
    <row r="6" spans="1:6" ht="21" x14ac:dyDescent="0.2">
      <c r="D6" s="3" t="s">
        <v>136</v>
      </c>
      <c r="F6" s="3" t="s">
        <v>9</v>
      </c>
    </row>
    <row r="7" spans="1:6" ht="21" x14ac:dyDescent="0.2">
      <c r="A7" s="92"/>
      <c r="B7" s="92"/>
      <c r="D7" s="5" t="s">
        <v>120</v>
      </c>
      <c r="F7" s="5" t="s">
        <v>120</v>
      </c>
    </row>
    <row r="8" spans="1:6" ht="18.75" x14ac:dyDescent="0.2">
      <c r="A8" s="94" t="s">
        <v>216</v>
      </c>
      <c r="B8" s="94"/>
      <c r="D8" s="16">
        <v>0</v>
      </c>
      <c r="F8" s="7">
        <v>766396818</v>
      </c>
    </row>
    <row r="9" spans="1:6" ht="18.75" x14ac:dyDescent="0.2">
      <c r="A9" s="94" t="s">
        <v>217</v>
      </c>
      <c r="B9" s="94"/>
      <c r="D9" s="17">
        <v>0</v>
      </c>
      <c r="F9" s="9">
        <v>126928328</v>
      </c>
    </row>
    <row r="10" spans="1:6" ht="18.75" x14ac:dyDescent="0.2">
      <c r="A10" s="94" t="s">
        <v>159</v>
      </c>
      <c r="B10" s="94"/>
      <c r="D10" s="18">
        <v>0</v>
      </c>
      <c r="F10" s="10">
        <v>768218180</v>
      </c>
    </row>
    <row r="11" spans="1:6" ht="21" x14ac:dyDescent="0.2">
      <c r="A11" s="92"/>
      <c r="B11" s="92"/>
      <c r="D11" s="25">
        <v>0</v>
      </c>
      <c r="E11" s="21"/>
      <c r="F11" s="23">
        <f>SUM(F8:F10)</f>
        <v>1661543326</v>
      </c>
    </row>
    <row r="12" spans="1:6" x14ac:dyDescent="0.2">
      <c r="A12" s="20"/>
      <c r="B12" s="20"/>
    </row>
    <row r="13" spans="1:6" x14ac:dyDescent="0.2">
      <c r="A13" s="20"/>
      <c r="B13" s="20"/>
    </row>
    <row r="14" spans="1:6" x14ac:dyDescent="0.2">
      <c r="A14" s="20"/>
      <c r="B14" s="20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9"/>
  <sheetViews>
    <sheetView rightToLeft="1" workbookViewId="0">
      <selection activeCell="O6" sqref="O6:S6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6.85546875" style="15" customWidth="1"/>
    <col min="4" max="4" width="1.28515625" style="15" customWidth="1"/>
    <col min="5" max="5" width="18.7109375" style="15" customWidth="1"/>
    <col min="6" max="6" width="1.28515625" style="15" customWidth="1"/>
    <col min="7" max="7" width="18.85546875" style="15" bestFit="1" customWidth="1"/>
    <col min="8" max="8" width="1.28515625" customWidth="1"/>
    <col min="9" max="9" width="19.140625" bestFit="1" customWidth="1"/>
    <col min="10" max="10" width="1.28515625" customWidth="1"/>
    <col min="11" max="11" width="16.2851562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6.28515625" bestFit="1" customWidth="1"/>
    <col min="18" max="18" width="1.28515625" customWidth="1"/>
    <col min="19" max="19" width="20.140625" bestFit="1" customWidth="1"/>
    <col min="20" max="20" width="0.28515625" customWidth="1"/>
    <col min="21" max="21" width="10.5703125" bestFit="1" customWidth="1"/>
  </cols>
  <sheetData>
    <row r="1" spans="1:19" ht="25.5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25.5" x14ac:dyDescent="0.2">
      <c r="A2" s="88" t="s">
        <v>123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ht="25.5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19" ht="14.45" customHeight="1" x14ac:dyDescent="0.2"/>
    <row r="5" spans="1:19" ht="24" x14ac:dyDescent="0.2">
      <c r="A5" s="90" t="s">
        <v>138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</row>
    <row r="6" spans="1:19" ht="21" x14ac:dyDescent="0.2">
      <c r="A6" s="92"/>
      <c r="C6" s="91" t="s">
        <v>160</v>
      </c>
      <c r="D6" s="91"/>
      <c r="E6" s="91"/>
      <c r="F6" s="91"/>
      <c r="G6" s="91"/>
      <c r="I6" s="91" t="s">
        <v>136</v>
      </c>
      <c r="J6" s="91"/>
      <c r="K6" s="91"/>
      <c r="L6" s="91"/>
      <c r="M6" s="92"/>
      <c r="O6" s="91" t="s">
        <v>137</v>
      </c>
      <c r="P6" s="91"/>
      <c r="Q6" s="91"/>
      <c r="R6" s="91"/>
      <c r="S6" s="92"/>
    </row>
    <row r="7" spans="1:19" ht="48" customHeight="1" x14ac:dyDescent="0.2">
      <c r="A7" s="92"/>
      <c r="C7" s="11" t="s">
        <v>161</v>
      </c>
      <c r="D7" s="14"/>
      <c r="E7" s="11" t="s">
        <v>162</v>
      </c>
      <c r="F7" s="14"/>
      <c r="G7" s="11" t="s">
        <v>163</v>
      </c>
      <c r="I7" s="11" t="s">
        <v>164</v>
      </c>
      <c r="J7" s="4"/>
      <c r="K7" s="11" t="s">
        <v>165</v>
      </c>
      <c r="L7" s="4"/>
      <c r="M7" s="57" t="s">
        <v>166</v>
      </c>
      <c r="O7" s="11" t="s">
        <v>164</v>
      </c>
      <c r="P7" s="4"/>
      <c r="Q7" s="11" t="s">
        <v>165</v>
      </c>
      <c r="R7" s="4"/>
      <c r="S7" s="57" t="s">
        <v>166</v>
      </c>
    </row>
    <row r="8" spans="1:19" ht="21.75" customHeight="1" x14ac:dyDescent="0.2">
      <c r="A8" s="35" t="s">
        <v>44</v>
      </c>
      <c r="C8" s="46" t="s">
        <v>167</v>
      </c>
      <c r="E8" s="16">
        <v>4482353</v>
      </c>
      <c r="G8" s="16">
        <v>850</v>
      </c>
      <c r="I8" s="49">
        <v>3810000050</v>
      </c>
      <c r="J8" s="50"/>
      <c r="K8" s="49">
        <v>-128596957</v>
      </c>
      <c r="L8" s="50"/>
      <c r="M8" s="56">
        <f>I8+K8</f>
        <v>3681403093</v>
      </c>
      <c r="N8" s="50"/>
      <c r="O8" s="49">
        <v>3810000050</v>
      </c>
      <c r="P8" s="50"/>
      <c r="Q8" s="49">
        <v>-128596957</v>
      </c>
      <c r="R8" s="50"/>
      <c r="S8" s="56">
        <f>O8+Q8</f>
        <v>3681403093</v>
      </c>
    </row>
    <row r="9" spans="1:19" ht="21.75" customHeight="1" x14ac:dyDescent="0.2">
      <c r="A9" s="8" t="s">
        <v>91</v>
      </c>
      <c r="C9" s="47" t="s">
        <v>168</v>
      </c>
      <c r="E9" s="17">
        <v>1200000</v>
      </c>
      <c r="G9" s="17">
        <v>47</v>
      </c>
      <c r="I9" s="51">
        <v>56400000</v>
      </c>
      <c r="J9" s="50"/>
      <c r="K9" s="51">
        <v>-3918164</v>
      </c>
      <c r="L9" s="50"/>
      <c r="M9" s="56">
        <f t="shared" ref="M9:M70" si="0">I9+K9</f>
        <v>52481836</v>
      </c>
      <c r="N9" s="50"/>
      <c r="O9" s="51">
        <v>56400000</v>
      </c>
      <c r="P9" s="50"/>
      <c r="Q9" s="51">
        <v>-3918164</v>
      </c>
      <c r="R9" s="50"/>
      <c r="S9" s="56">
        <f t="shared" ref="S9:S70" si="1">O9+Q9</f>
        <v>52481836</v>
      </c>
    </row>
    <row r="10" spans="1:19" ht="21.75" customHeight="1" x14ac:dyDescent="0.2">
      <c r="A10" s="8" t="s">
        <v>24</v>
      </c>
      <c r="C10" s="47" t="s">
        <v>9</v>
      </c>
      <c r="E10" s="17">
        <v>1600000</v>
      </c>
      <c r="G10" s="17">
        <v>125</v>
      </c>
      <c r="I10" s="51">
        <v>200000000</v>
      </c>
      <c r="J10" s="50"/>
      <c r="K10" s="51">
        <v>-1630435</v>
      </c>
      <c r="L10" s="50"/>
      <c r="M10" s="56">
        <f t="shared" si="0"/>
        <v>198369565</v>
      </c>
      <c r="N10" s="50"/>
      <c r="O10" s="51">
        <v>200000000</v>
      </c>
      <c r="P10" s="50"/>
      <c r="Q10" s="51">
        <v>-1630435</v>
      </c>
      <c r="R10" s="50"/>
      <c r="S10" s="56">
        <f t="shared" si="1"/>
        <v>198369565</v>
      </c>
    </row>
    <row r="11" spans="1:19" ht="21.75" customHeight="1" x14ac:dyDescent="0.2">
      <c r="A11" s="8" t="s">
        <v>27</v>
      </c>
      <c r="C11" s="47" t="s">
        <v>169</v>
      </c>
      <c r="E11" s="17">
        <v>17683818</v>
      </c>
      <c r="G11" s="17">
        <v>126</v>
      </c>
      <c r="I11" s="51">
        <v>2228161068</v>
      </c>
      <c r="J11" s="50"/>
      <c r="K11" s="51">
        <v>-89360832</v>
      </c>
      <c r="L11" s="50"/>
      <c r="M11" s="56">
        <f t="shared" si="0"/>
        <v>2138800236</v>
      </c>
      <c r="N11" s="50"/>
      <c r="O11" s="51">
        <v>2228161068</v>
      </c>
      <c r="P11" s="50"/>
      <c r="Q11" s="51">
        <v>-89360832</v>
      </c>
      <c r="R11" s="50"/>
      <c r="S11" s="56">
        <f t="shared" si="1"/>
        <v>2138800236</v>
      </c>
    </row>
    <row r="12" spans="1:19" ht="21.75" customHeight="1" x14ac:dyDescent="0.2">
      <c r="A12" s="8" t="s">
        <v>60</v>
      </c>
      <c r="C12" s="47" t="s">
        <v>169</v>
      </c>
      <c r="E12" s="17">
        <v>600000</v>
      </c>
      <c r="G12" s="17">
        <v>1840</v>
      </c>
      <c r="I12" s="51">
        <v>1104000000</v>
      </c>
      <c r="J12" s="50"/>
      <c r="K12" s="51">
        <v>-5267894</v>
      </c>
      <c r="L12" s="50"/>
      <c r="M12" s="56">
        <f t="shared" si="0"/>
        <v>1098732106</v>
      </c>
      <c r="N12" s="50"/>
      <c r="O12" s="51">
        <v>1104000000</v>
      </c>
      <c r="P12" s="50"/>
      <c r="Q12" s="51">
        <v>-5267894</v>
      </c>
      <c r="R12" s="50"/>
      <c r="S12" s="56">
        <f t="shared" si="1"/>
        <v>1098732106</v>
      </c>
    </row>
    <row r="13" spans="1:19" ht="21.75" customHeight="1" x14ac:dyDescent="0.2">
      <c r="A13" s="8" t="s">
        <v>21</v>
      </c>
      <c r="C13" s="47" t="s">
        <v>170</v>
      </c>
      <c r="E13" s="17">
        <v>1600000</v>
      </c>
      <c r="G13" s="17">
        <v>3132</v>
      </c>
      <c r="I13" s="65">
        <v>0</v>
      </c>
      <c r="J13" s="67"/>
      <c r="K13" s="65">
        <v>0</v>
      </c>
      <c r="L13" s="67"/>
      <c r="M13" s="59">
        <f t="shared" si="0"/>
        <v>0</v>
      </c>
      <c r="N13" s="50"/>
      <c r="O13" s="51">
        <v>5011200000</v>
      </c>
      <c r="P13" s="50"/>
      <c r="Q13" s="51">
        <v>-238628571</v>
      </c>
      <c r="R13" s="50"/>
      <c r="S13" s="56">
        <f t="shared" si="1"/>
        <v>4772571429</v>
      </c>
    </row>
    <row r="14" spans="1:19" ht="21.75" customHeight="1" x14ac:dyDescent="0.2">
      <c r="A14" s="8" t="s">
        <v>37</v>
      </c>
      <c r="C14" s="47" t="s">
        <v>171</v>
      </c>
      <c r="E14" s="17">
        <v>100000</v>
      </c>
      <c r="G14" s="17">
        <v>6928</v>
      </c>
      <c r="I14" s="65">
        <v>0</v>
      </c>
      <c r="J14" s="67"/>
      <c r="K14" s="65">
        <v>0</v>
      </c>
      <c r="L14" s="67"/>
      <c r="M14" s="59">
        <f t="shared" si="0"/>
        <v>0</v>
      </c>
      <c r="N14" s="50"/>
      <c r="O14" s="51">
        <v>692800000</v>
      </c>
      <c r="P14" s="50"/>
      <c r="Q14" s="51">
        <v>-33420600</v>
      </c>
      <c r="R14" s="50"/>
      <c r="S14" s="56">
        <f t="shared" si="1"/>
        <v>659379400</v>
      </c>
    </row>
    <row r="15" spans="1:19" ht="21.75" customHeight="1" x14ac:dyDescent="0.2">
      <c r="A15" s="8" t="s">
        <v>53</v>
      </c>
      <c r="C15" s="47" t="s">
        <v>7</v>
      </c>
      <c r="E15" s="17">
        <v>650000</v>
      </c>
      <c r="G15" s="17">
        <v>5700</v>
      </c>
      <c r="I15" s="65">
        <v>0</v>
      </c>
      <c r="J15" s="67"/>
      <c r="K15" s="65">
        <v>0</v>
      </c>
      <c r="L15" s="67"/>
      <c r="M15" s="59">
        <f t="shared" si="0"/>
        <v>0</v>
      </c>
      <c r="N15" s="50"/>
      <c r="O15" s="51">
        <v>3705000000</v>
      </c>
      <c r="P15" s="50"/>
      <c r="Q15" s="51">
        <v>-219626289</v>
      </c>
      <c r="R15" s="50"/>
      <c r="S15" s="56">
        <f t="shared" si="1"/>
        <v>3485373711</v>
      </c>
    </row>
    <row r="16" spans="1:19" ht="21.75" customHeight="1" x14ac:dyDescent="0.2">
      <c r="A16" s="8" t="s">
        <v>47</v>
      </c>
      <c r="C16" s="47" t="s">
        <v>172</v>
      </c>
      <c r="E16" s="17">
        <v>900000</v>
      </c>
      <c r="G16" s="17">
        <v>2750</v>
      </c>
      <c r="I16" s="51">
        <v>2475000000</v>
      </c>
      <c r="J16" s="50"/>
      <c r="K16" s="51">
        <v>-169001276</v>
      </c>
      <c r="L16" s="50"/>
      <c r="M16" s="56">
        <f t="shared" si="0"/>
        <v>2305998724</v>
      </c>
      <c r="N16" s="50"/>
      <c r="O16" s="51">
        <v>2475000000</v>
      </c>
      <c r="P16" s="50"/>
      <c r="Q16" s="51">
        <v>-169001276</v>
      </c>
      <c r="R16" s="50"/>
      <c r="S16" s="56">
        <f t="shared" si="1"/>
        <v>2305998724</v>
      </c>
    </row>
    <row r="17" spans="1:19" ht="21.75" customHeight="1" x14ac:dyDescent="0.2">
      <c r="A17" s="8" t="s">
        <v>100</v>
      </c>
      <c r="C17" s="47" t="s">
        <v>171</v>
      </c>
      <c r="E17" s="17">
        <v>400000</v>
      </c>
      <c r="G17" s="17">
        <v>260</v>
      </c>
      <c r="I17" s="65">
        <v>0</v>
      </c>
      <c r="J17" s="67"/>
      <c r="K17" s="65">
        <v>0</v>
      </c>
      <c r="L17" s="67"/>
      <c r="M17" s="59">
        <f t="shared" si="0"/>
        <v>0</v>
      </c>
      <c r="N17" s="50"/>
      <c r="O17" s="51">
        <v>104000000</v>
      </c>
      <c r="P17" s="50"/>
      <c r="Q17" s="51">
        <v>-6164948</v>
      </c>
      <c r="R17" s="50"/>
      <c r="S17" s="56">
        <f t="shared" si="1"/>
        <v>97835052</v>
      </c>
    </row>
    <row r="18" spans="1:19" ht="21.75" customHeight="1" x14ac:dyDescent="0.2">
      <c r="A18" s="8" t="s">
        <v>72</v>
      </c>
      <c r="C18" s="47" t="s">
        <v>173</v>
      </c>
      <c r="E18" s="17">
        <v>220000</v>
      </c>
      <c r="G18" s="17">
        <v>8300</v>
      </c>
      <c r="I18" s="65">
        <v>0</v>
      </c>
      <c r="J18" s="67"/>
      <c r="K18" s="65">
        <v>0</v>
      </c>
      <c r="L18" s="67"/>
      <c r="M18" s="59">
        <f t="shared" si="0"/>
        <v>0</v>
      </c>
      <c r="N18" s="50"/>
      <c r="O18" s="51">
        <v>1826000000</v>
      </c>
      <c r="P18" s="50"/>
      <c r="Q18" s="65">
        <v>0</v>
      </c>
      <c r="R18" s="50"/>
      <c r="S18" s="56">
        <f t="shared" si="1"/>
        <v>1826000000</v>
      </c>
    </row>
    <row r="19" spans="1:19" ht="21.75" customHeight="1" x14ac:dyDescent="0.2">
      <c r="A19" s="8" t="s">
        <v>71</v>
      </c>
      <c r="C19" s="47" t="s">
        <v>9</v>
      </c>
      <c r="E19" s="17">
        <v>100000</v>
      </c>
      <c r="G19" s="17">
        <v>1600</v>
      </c>
      <c r="I19" s="51">
        <v>160000000</v>
      </c>
      <c r="J19" s="50"/>
      <c r="K19" s="51">
        <v>-12338812</v>
      </c>
      <c r="L19" s="50"/>
      <c r="M19" s="56">
        <f t="shared" si="0"/>
        <v>147661188</v>
      </c>
      <c r="N19" s="50"/>
      <c r="O19" s="51">
        <v>160000000</v>
      </c>
      <c r="P19" s="50"/>
      <c r="Q19" s="51">
        <v>-12338812</v>
      </c>
      <c r="R19" s="50"/>
      <c r="S19" s="56">
        <f t="shared" si="1"/>
        <v>147661188</v>
      </c>
    </row>
    <row r="20" spans="1:19" ht="21.75" customHeight="1" x14ac:dyDescent="0.2">
      <c r="A20" s="8" t="s">
        <v>73</v>
      </c>
      <c r="C20" s="47" t="s">
        <v>174</v>
      </c>
      <c r="E20" s="17">
        <v>600000</v>
      </c>
      <c r="G20" s="17">
        <v>10000</v>
      </c>
      <c r="I20" s="65">
        <v>0</v>
      </c>
      <c r="J20" s="67"/>
      <c r="K20" s="65">
        <v>0</v>
      </c>
      <c r="L20" s="67"/>
      <c r="M20" s="59">
        <f t="shared" si="0"/>
        <v>0</v>
      </c>
      <c r="N20" s="50"/>
      <c r="O20" s="51">
        <v>6000000000</v>
      </c>
      <c r="P20" s="50"/>
      <c r="Q20" s="65">
        <v>0</v>
      </c>
      <c r="R20" s="50"/>
      <c r="S20" s="56">
        <f t="shared" si="1"/>
        <v>6000000000</v>
      </c>
    </row>
    <row r="21" spans="1:19" ht="21.75" customHeight="1" x14ac:dyDescent="0.2">
      <c r="A21" s="8" t="s">
        <v>73</v>
      </c>
      <c r="C21" s="47" t="s">
        <v>175</v>
      </c>
      <c r="E21" s="17">
        <v>600000</v>
      </c>
      <c r="G21" s="17">
        <v>700</v>
      </c>
      <c r="I21" s="65">
        <v>0</v>
      </c>
      <c r="J21" s="67"/>
      <c r="K21" s="65">
        <v>0</v>
      </c>
      <c r="L21" s="67"/>
      <c r="M21" s="59">
        <f t="shared" si="0"/>
        <v>0</v>
      </c>
      <c r="N21" s="50"/>
      <c r="O21" s="51">
        <v>420000000</v>
      </c>
      <c r="P21" s="50"/>
      <c r="Q21" s="65">
        <v>0</v>
      </c>
      <c r="R21" s="50"/>
      <c r="S21" s="56">
        <f t="shared" si="1"/>
        <v>420000000</v>
      </c>
    </row>
    <row r="22" spans="1:19" ht="21.75" customHeight="1" x14ac:dyDescent="0.2">
      <c r="A22" s="8" t="s">
        <v>101</v>
      </c>
      <c r="C22" s="47" t="s">
        <v>9</v>
      </c>
      <c r="E22" s="17">
        <v>13400000</v>
      </c>
      <c r="G22" s="17">
        <v>161</v>
      </c>
      <c r="I22" s="51">
        <v>2157400000</v>
      </c>
      <c r="J22" s="50"/>
      <c r="K22" s="51">
        <v>-157524444</v>
      </c>
      <c r="L22" s="50"/>
      <c r="M22" s="56">
        <f t="shared" si="0"/>
        <v>1999875556</v>
      </c>
      <c r="N22" s="50"/>
      <c r="O22" s="51">
        <v>2157400000</v>
      </c>
      <c r="P22" s="50"/>
      <c r="Q22" s="51">
        <v>-157524444</v>
      </c>
      <c r="R22" s="50"/>
      <c r="S22" s="56">
        <f t="shared" si="1"/>
        <v>1999875556</v>
      </c>
    </row>
    <row r="23" spans="1:19" ht="21.75" customHeight="1" x14ac:dyDescent="0.2">
      <c r="A23" s="8" t="s">
        <v>98</v>
      </c>
      <c r="C23" s="47" t="s">
        <v>176</v>
      </c>
      <c r="E23" s="17">
        <v>447253</v>
      </c>
      <c r="G23" s="17">
        <v>1240</v>
      </c>
      <c r="I23" s="65">
        <v>0</v>
      </c>
      <c r="J23" s="67"/>
      <c r="K23" s="65">
        <v>0</v>
      </c>
      <c r="L23" s="67"/>
      <c r="M23" s="59">
        <f t="shared" si="0"/>
        <v>0</v>
      </c>
      <c r="N23" s="50"/>
      <c r="O23" s="51">
        <v>554593720</v>
      </c>
      <c r="P23" s="50"/>
      <c r="Q23" s="65">
        <v>0</v>
      </c>
      <c r="R23" s="50"/>
      <c r="S23" s="56">
        <f t="shared" si="1"/>
        <v>554593720</v>
      </c>
    </row>
    <row r="24" spans="1:19" ht="21.75" customHeight="1" x14ac:dyDescent="0.2">
      <c r="A24" s="8" t="s">
        <v>31</v>
      </c>
      <c r="C24" s="47" t="s">
        <v>169</v>
      </c>
      <c r="E24" s="17">
        <v>3771813</v>
      </c>
      <c r="G24" s="17">
        <v>740</v>
      </c>
      <c r="I24" s="51">
        <v>2791141620</v>
      </c>
      <c r="J24" s="50"/>
      <c r="K24" s="51">
        <v>-87049540</v>
      </c>
      <c r="L24" s="50"/>
      <c r="M24" s="56">
        <f t="shared" si="0"/>
        <v>2704092080</v>
      </c>
      <c r="N24" s="50"/>
      <c r="O24" s="51">
        <v>2791141620</v>
      </c>
      <c r="P24" s="50"/>
      <c r="Q24" s="51">
        <v>-87049540</v>
      </c>
      <c r="R24" s="50"/>
      <c r="S24" s="56">
        <f t="shared" si="1"/>
        <v>2704092080</v>
      </c>
    </row>
    <row r="25" spans="1:19" ht="21.75" customHeight="1" x14ac:dyDescent="0.2">
      <c r="A25" s="8" t="s">
        <v>30</v>
      </c>
      <c r="C25" s="47" t="s">
        <v>177</v>
      </c>
      <c r="E25" s="17">
        <v>60076364</v>
      </c>
      <c r="G25" s="17">
        <v>60</v>
      </c>
      <c r="I25" s="65">
        <v>0</v>
      </c>
      <c r="J25" s="67"/>
      <c r="K25" s="65">
        <v>0</v>
      </c>
      <c r="L25" s="67"/>
      <c r="M25" s="59">
        <f t="shared" si="0"/>
        <v>0</v>
      </c>
      <c r="N25" s="50"/>
      <c r="O25" s="51">
        <v>3604581840</v>
      </c>
      <c r="P25" s="50"/>
      <c r="Q25" s="51">
        <v>-146835791</v>
      </c>
      <c r="R25" s="50"/>
      <c r="S25" s="56">
        <f t="shared" si="1"/>
        <v>3457746049</v>
      </c>
    </row>
    <row r="26" spans="1:19" ht="21.75" customHeight="1" x14ac:dyDescent="0.2">
      <c r="A26" s="8" t="s">
        <v>96</v>
      </c>
      <c r="C26" s="47" t="s">
        <v>178</v>
      </c>
      <c r="E26" s="17">
        <v>600000</v>
      </c>
      <c r="G26" s="17">
        <v>2100</v>
      </c>
      <c r="I26" s="65">
        <v>0</v>
      </c>
      <c r="J26" s="67"/>
      <c r="K26" s="65">
        <v>0</v>
      </c>
      <c r="L26" s="67"/>
      <c r="M26" s="59">
        <f t="shared" si="0"/>
        <v>0</v>
      </c>
      <c r="N26" s="50"/>
      <c r="O26" s="51">
        <v>1260000000</v>
      </c>
      <c r="P26" s="50"/>
      <c r="Q26" s="65">
        <v>0</v>
      </c>
      <c r="R26" s="50"/>
      <c r="S26" s="56">
        <f t="shared" si="1"/>
        <v>1260000000</v>
      </c>
    </row>
    <row r="27" spans="1:19" ht="21.75" customHeight="1" x14ac:dyDescent="0.2">
      <c r="A27" s="8" t="s">
        <v>69</v>
      </c>
      <c r="C27" s="47" t="s">
        <v>179</v>
      </c>
      <c r="E27" s="17">
        <v>100000</v>
      </c>
      <c r="G27" s="17">
        <v>2600</v>
      </c>
      <c r="I27" s="65">
        <v>0</v>
      </c>
      <c r="J27" s="67"/>
      <c r="K27" s="65">
        <v>0</v>
      </c>
      <c r="L27" s="67"/>
      <c r="M27" s="59">
        <f t="shared" si="0"/>
        <v>0</v>
      </c>
      <c r="N27" s="50"/>
      <c r="O27" s="51">
        <v>260000000</v>
      </c>
      <c r="P27" s="50"/>
      <c r="Q27" s="65">
        <v>0</v>
      </c>
      <c r="R27" s="50"/>
      <c r="S27" s="56">
        <f t="shared" si="1"/>
        <v>260000000</v>
      </c>
    </row>
    <row r="28" spans="1:19" ht="21.75" customHeight="1" x14ac:dyDescent="0.2">
      <c r="A28" s="8" t="s">
        <v>68</v>
      </c>
      <c r="C28" s="47" t="s">
        <v>180</v>
      </c>
      <c r="E28" s="17">
        <v>100000</v>
      </c>
      <c r="G28" s="17">
        <v>27400</v>
      </c>
      <c r="I28" s="65">
        <v>0</v>
      </c>
      <c r="J28" s="67"/>
      <c r="K28" s="65">
        <v>0</v>
      </c>
      <c r="L28" s="67"/>
      <c r="M28" s="59">
        <f t="shared" si="0"/>
        <v>0</v>
      </c>
      <c r="N28" s="50"/>
      <c r="O28" s="51">
        <v>2740000000</v>
      </c>
      <c r="P28" s="50"/>
      <c r="Q28" s="65">
        <v>0</v>
      </c>
      <c r="R28" s="50"/>
      <c r="S28" s="56">
        <f t="shared" si="1"/>
        <v>2740000000</v>
      </c>
    </row>
    <row r="29" spans="1:19" ht="21.75" customHeight="1" x14ac:dyDescent="0.2">
      <c r="A29" s="8" t="s">
        <v>63</v>
      </c>
      <c r="C29" s="47" t="s">
        <v>181</v>
      </c>
      <c r="E29" s="17">
        <v>21948</v>
      </c>
      <c r="G29" s="17">
        <v>7435</v>
      </c>
      <c r="I29" s="65">
        <v>0</v>
      </c>
      <c r="J29" s="67"/>
      <c r="K29" s="65">
        <v>0</v>
      </c>
      <c r="L29" s="67"/>
      <c r="M29" s="59">
        <f t="shared" si="0"/>
        <v>0</v>
      </c>
      <c r="N29" s="50"/>
      <c r="O29" s="51">
        <v>163183380</v>
      </c>
      <c r="P29" s="50"/>
      <c r="Q29" s="65">
        <v>0</v>
      </c>
      <c r="R29" s="50"/>
      <c r="S29" s="56">
        <f t="shared" si="1"/>
        <v>163183380</v>
      </c>
    </row>
    <row r="30" spans="1:19" ht="21.75" customHeight="1" x14ac:dyDescent="0.2">
      <c r="A30" s="8" t="s">
        <v>88</v>
      </c>
      <c r="C30" s="47" t="s">
        <v>182</v>
      </c>
      <c r="E30" s="17">
        <v>100000</v>
      </c>
      <c r="G30" s="17">
        <v>8700</v>
      </c>
      <c r="I30" s="65">
        <v>0</v>
      </c>
      <c r="J30" s="67"/>
      <c r="K30" s="65">
        <v>0</v>
      </c>
      <c r="L30" s="67"/>
      <c r="M30" s="59">
        <f t="shared" si="0"/>
        <v>0</v>
      </c>
      <c r="N30" s="50"/>
      <c r="O30" s="51">
        <v>870000000</v>
      </c>
      <c r="P30" s="50"/>
      <c r="Q30" s="65">
        <v>0</v>
      </c>
      <c r="R30" s="50"/>
      <c r="S30" s="56">
        <f t="shared" si="1"/>
        <v>870000000</v>
      </c>
    </row>
    <row r="31" spans="1:19" ht="21.75" customHeight="1" x14ac:dyDescent="0.2">
      <c r="A31" s="8" t="s">
        <v>77</v>
      </c>
      <c r="C31" s="47" t="s">
        <v>183</v>
      </c>
      <c r="E31" s="17">
        <v>197333</v>
      </c>
      <c r="G31" s="17">
        <v>1227</v>
      </c>
      <c r="I31" s="51">
        <v>242127591</v>
      </c>
      <c r="J31" s="50"/>
      <c r="K31" s="51">
        <v>-15230105</v>
      </c>
      <c r="L31" s="50"/>
      <c r="M31" s="56">
        <f t="shared" si="0"/>
        <v>226897486</v>
      </c>
      <c r="N31" s="50"/>
      <c r="O31" s="51">
        <v>242127591</v>
      </c>
      <c r="P31" s="50"/>
      <c r="Q31" s="51">
        <v>-15230105</v>
      </c>
      <c r="R31" s="50"/>
      <c r="S31" s="56">
        <f t="shared" si="1"/>
        <v>226897486</v>
      </c>
    </row>
    <row r="32" spans="1:19" ht="21.75" customHeight="1" x14ac:dyDescent="0.2">
      <c r="A32" s="8" t="s">
        <v>38</v>
      </c>
      <c r="C32" s="47" t="s">
        <v>7</v>
      </c>
      <c r="E32" s="17">
        <v>600000</v>
      </c>
      <c r="G32" s="17">
        <v>487</v>
      </c>
      <c r="I32" s="51">
        <v>292200000</v>
      </c>
      <c r="J32" s="50"/>
      <c r="K32" s="51">
        <v>-37354122</v>
      </c>
      <c r="L32" s="50"/>
      <c r="M32" s="56">
        <f t="shared" si="0"/>
        <v>254845878</v>
      </c>
      <c r="N32" s="50"/>
      <c r="O32" s="51">
        <v>292200000</v>
      </c>
      <c r="P32" s="50"/>
      <c r="Q32" s="51">
        <v>-37354122</v>
      </c>
      <c r="R32" s="50"/>
      <c r="S32" s="56">
        <f t="shared" si="1"/>
        <v>254845878</v>
      </c>
    </row>
    <row r="33" spans="1:19" ht="21.75" customHeight="1" x14ac:dyDescent="0.2">
      <c r="A33" s="8" t="s">
        <v>94</v>
      </c>
      <c r="C33" s="47" t="s">
        <v>9</v>
      </c>
      <c r="E33" s="17">
        <v>3000000</v>
      </c>
      <c r="G33" s="17">
        <v>2000</v>
      </c>
      <c r="I33" s="51">
        <v>6000000000</v>
      </c>
      <c r="J33" s="50"/>
      <c r="K33" s="51">
        <v>-124748491</v>
      </c>
      <c r="L33" s="50"/>
      <c r="M33" s="56">
        <f t="shared" si="0"/>
        <v>5875251509</v>
      </c>
      <c r="N33" s="50"/>
      <c r="O33" s="51">
        <v>6000000000</v>
      </c>
      <c r="P33" s="50"/>
      <c r="Q33" s="51">
        <v>-124748491</v>
      </c>
      <c r="R33" s="50"/>
      <c r="S33" s="56">
        <f t="shared" si="1"/>
        <v>5875251509</v>
      </c>
    </row>
    <row r="34" spans="1:19" ht="21.75" customHeight="1" x14ac:dyDescent="0.2">
      <c r="A34" s="8" t="s">
        <v>82</v>
      </c>
      <c r="C34" s="47" t="s">
        <v>177</v>
      </c>
      <c r="E34" s="17">
        <v>1653828</v>
      </c>
      <c r="G34" s="17">
        <v>110</v>
      </c>
      <c r="I34" s="65">
        <v>0</v>
      </c>
      <c r="J34" s="67"/>
      <c r="K34" s="65">
        <v>0</v>
      </c>
      <c r="L34" s="67"/>
      <c r="M34" s="59">
        <f t="shared" si="0"/>
        <v>0</v>
      </c>
      <c r="N34" s="50"/>
      <c r="O34" s="51">
        <v>181921080</v>
      </c>
      <c r="P34" s="50"/>
      <c r="Q34" s="51">
        <v>-7639730</v>
      </c>
      <c r="R34" s="50"/>
      <c r="S34" s="56">
        <f t="shared" si="1"/>
        <v>174281350</v>
      </c>
    </row>
    <row r="35" spans="1:19" ht="21.75" customHeight="1" x14ac:dyDescent="0.2">
      <c r="A35" s="8" t="s">
        <v>19</v>
      </c>
      <c r="C35" s="47" t="s">
        <v>184</v>
      </c>
      <c r="E35" s="17">
        <v>200000</v>
      </c>
      <c r="G35" s="17">
        <v>750</v>
      </c>
      <c r="I35" s="51">
        <v>150000000</v>
      </c>
      <c r="J35" s="50"/>
      <c r="K35" s="51">
        <v>-9344894</v>
      </c>
      <c r="L35" s="50"/>
      <c r="M35" s="56">
        <f t="shared" si="0"/>
        <v>140655106</v>
      </c>
      <c r="N35" s="50"/>
      <c r="O35" s="51">
        <v>150000000</v>
      </c>
      <c r="P35" s="50"/>
      <c r="Q35" s="51">
        <v>-9344894</v>
      </c>
      <c r="R35" s="50"/>
      <c r="S35" s="56">
        <f t="shared" si="1"/>
        <v>140655106</v>
      </c>
    </row>
    <row r="36" spans="1:19" ht="21.75" customHeight="1" x14ac:dyDescent="0.2">
      <c r="A36" s="8" t="s">
        <v>107</v>
      </c>
      <c r="C36" s="47" t="s">
        <v>185</v>
      </c>
      <c r="E36" s="17">
        <v>3000000</v>
      </c>
      <c r="G36" s="17">
        <v>580</v>
      </c>
      <c r="I36" s="65">
        <v>0</v>
      </c>
      <c r="J36" s="67"/>
      <c r="K36" s="65">
        <v>0</v>
      </c>
      <c r="L36" s="67"/>
      <c r="M36" s="59">
        <f t="shared" si="0"/>
        <v>0</v>
      </c>
      <c r="N36" s="50"/>
      <c r="O36" s="51">
        <v>1740000000</v>
      </c>
      <c r="P36" s="50"/>
      <c r="Q36" s="51">
        <v>-36177062</v>
      </c>
      <c r="R36" s="50"/>
      <c r="S36" s="56">
        <f t="shared" si="1"/>
        <v>1703822938</v>
      </c>
    </row>
    <row r="37" spans="1:19" ht="21.75" customHeight="1" x14ac:dyDescent="0.2">
      <c r="A37" s="8" t="s">
        <v>55</v>
      </c>
      <c r="C37" s="47" t="s">
        <v>169</v>
      </c>
      <c r="E37" s="17">
        <v>700000</v>
      </c>
      <c r="G37" s="17">
        <v>1110</v>
      </c>
      <c r="I37" s="51">
        <v>777000000</v>
      </c>
      <c r="J37" s="50"/>
      <c r="K37" s="51">
        <v>-31161736</v>
      </c>
      <c r="L37" s="50"/>
      <c r="M37" s="56">
        <f t="shared" si="0"/>
        <v>745838264</v>
      </c>
      <c r="N37" s="50"/>
      <c r="O37" s="51">
        <v>777000000</v>
      </c>
      <c r="P37" s="50"/>
      <c r="Q37" s="51">
        <v>-31161736</v>
      </c>
      <c r="R37" s="50"/>
      <c r="S37" s="56">
        <f t="shared" si="1"/>
        <v>745838264</v>
      </c>
    </row>
    <row r="38" spans="1:19" ht="21.75" customHeight="1" x14ac:dyDescent="0.2">
      <c r="A38" s="8" t="s">
        <v>34</v>
      </c>
      <c r="C38" s="47" t="s">
        <v>186</v>
      </c>
      <c r="E38" s="17">
        <v>50000</v>
      </c>
      <c r="G38" s="17">
        <v>5800</v>
      </c>
      <c r="I38" s="51">
        <v>290000000</v>
      </c>
      <c r="J38" s="50"/>
      <c r="K38" s="51">
        <v>-18066795</v>
      </c>
      <c r="L38" s="50"/>
      <c r="M38" s="56">
        <f t="shared" si="0"/>
        <v>271933205</v>
      </c>
      <c r="N38" s="50"/>
      <c r="O38" s="51">
        <v>290000000</v>
      </c>
      <c r="P38" s="50"/>
      <c r="Q38" s="51">
        <v>-18066795</v>
      </c>
      <c r="R38" s="50"/>
      <c r="S38" s="56">
        <f t="shared" si="1"/>
        <v>271933205</v>
      </c>
    </row>
    <row r="39" spans="1:19" ht="21.75" customHeight="1" x14ac:dyDescent="0.2">
      <c r="A39" s="8" t="s">
        <v>102</v>
      </c>
      <c r="C39" s="47" t="s">
        <v>187</v>
      </c>
      <c r="E39" s="17">
        <v>200000</v>
      </c>
      <c r="G39" s="17">
        <v>940</v>
      </c>
      <c r="I39" s="51">
        <v>188000000</v>
      </c>
      <c r="J39" s="50"/>
      <c r="K39" s="51">
        <v>-11030303</v>
      </c>
      <c r="L39" s="50"/>
      <c r="M39" s="56">
        <f t="shared" si="0"/>
        <v>176969697</v>
      </c>
      <c r="N39" s="50"/>
      <c r="O39" s="51">
        <v>188000000</v>
      </c>
      <c r="P39" s="50"/>
      <c r="Q39" s="51">
        <v>-11030303</v>
      </c>
      <c r="R39" s="50"/>
      <c r="S39" s="56">
        <f t="shared" si="1"/>
        <v>176969697</v>
      </c>
    </row>
    <row r="40" spans="1:19" ht="21.75" customHeight="1" x14ac:dyDescent="0.2">
      <c r="A40" s="8" t="s">
        <v>35</v>
      </c>
      <c r="C40" s="47" t="s">
        <v>188</v>
      </c>
      <c r="E40" s="17">
        <v>4588175</v>
      </c>
      <c r="G40" s="17">
        <v>440</v>
      </c>
      <c r="I40" s="51">
        <v>2018797000</v>
      </c>
      <c r="J40" s="50"/>
      <c r="K40" s="51">
        <v>-6890092</v>
      </c>
      <c r="L40" s="50"/>
      <c r="M40" s="56">
        <f t="shared" si="0"/>
        <v>2011906908</v>
      </c>
      <c r="N40" s="50"/>
      <c r="O40" s="51">
        <v>2018797000</v>
      </c>
      <c r="P40" s="50"/>
      <c r="Q40" s="51">
        <v>-6890092</v>
      </c>
      <c r="R40" s="50"/>
      <c r="S40" s="56">
        <f t="shared" si="1"/>
        <v>2011906908</v>
      </c>
    </row>
    <row r="41" spans="1:19" ht="21.75" customHeight="1" x14ac:dyDescent="0.2">
      <c r="A41" s="8" t="s">
        <v>36</v>
      </c>
      <c r="C41" s="47" t="s">
        <v>179</v>
      </c>
      <c r="E41" s="17">
        <v>100000</v>
      </c>
      <c r="G41" s="17">
        <v>4850</v>
      </c>
      <c r="I41" s="65">
        <v>0</v>
      </c>
      <c r="J41" s="67"/>
      <c r="K41" s="65">
        <v>0</v>
      </c>
      <c r="L41" s="67"/>
      <c r="M41" s="59">
        <f t="shared" si="0"/>
        <v>0</v>
      </c>
      <c r="N41" s="50"/>
      <c r="O41" s="51">
        <v>485000000</v>
      </c>
      <c r="P41" s="50"/>
      <c r="Q41" s="65">
        <v>0</v>
      </c>
      <c r="R41" s="50"/>
      <c r="S41" s="56">
        <f t="shared" si="1"/>
        <v>485000000</v>
      </c>
    </row>
    <row r="42" spans="1:19" ht="21.75" customHeight="1" x14ac:dyDescent="0.2">
      <c r="A42" s="8" t="s">
        <v>43</v>
      </c>
      <c r="C42" s="47" t="s">
        <v>189</v>
      </c>
      <c r="E42" s="17">
        <v>10000000</v>
      </c>
      <c r="G42" s="17">
        <v>390</v>
      </c>
      <c r="I42" s="65">
        <v>0</v>
      </c>
      <c r="J42" s="67"/>
      <c r="K42" s="65">
        <v>0</v>
      </c>
      <c r="L42" s="67"/>
      <c r="M42" s="59">
        <f t="shared" si="0"/>
        <v>0</v>
      </c>
      <c r="N42" s="50"/>
      <c r="O42" s="51">
        <v>3900000000</v>
      </c>
      <c r="P42" s="50"/>
      <c r="Q42" s="65">
        <v>0</v>
      </c>
      <c r="R42" s="50"/>
      <c r="S42" s="56">
        <f t="shared" si="1"/>
        <v>3900000000</v>
      </c>
    </row>
    <row r="43" spans="1:19" ht="21.75" customHeight="1" x14ac:dyDescent="0.2">
      <c r="A43" s="8" t="s">
        <v>39</v>
      </c>
      <c r="C43" s="47" t="s">
        <v>190</v>
      </c>
      <c r="E43" s="17">
        <v>400000</v>
      </c>
      <c r="G43" s="17">
        <v>441</v>
      </c>
      <c r="I43" s="51">
        <v>176400000</v>
      </c>
      <c r="J43" s="50"/>
      <c r="K43" s="51">
        <v>-13603540</v>
      </c>
      <c r="L43" s="50"/>
      <c r="M43" s="56">
        <f t="shared" si="0"/>
        <v>162796460</v>
      </c>
      <c r="N43" s="50"/>
      <c r="O43" s="51">
        <v>176400000</v>
      </c>
      <c r="P43" s="50"/>
      <c r="Q43" s="51">
        <v>-13603540</v>
      </c>
      <c r="R43" s="50"/>
      <c r="S43" s="56">
        <f t="shared" si="1"/>
        <v>162796460</v>
      </c>
    </row>
    <row r="44" spans="1:19" ht="21.75" customHeight="1" x14ac:dyDescent="0.2">
      <c r="A44" s="8" t="s">
        <v>45</v>
      </c>
      <c r="C44" s="47" t="s">
        <v>167</v>
      </c>
      <c r="E44" s="17">
        <v>400000</v>
      </c>
      <c r="G44" s="17">
        <v>330</v>
      </c>
      <c r="I44" s="51">
        <v>132000000</v>
      </c>
      <c r="J44" s="50"/>
      <c r="K44" s="51">
        <v>-10179520</v>
      </c>
      <c r="L44" s="50"/>
      <c r="M44" s="56">
        <f t="shared" si="0"/>
        <v>121820480</v>
      </c>
      <c r="N44" s="50"/>
      <c r="O44" s="51">
        <v>132000000</v>
      </c>
      <c r="P44" s="50"/>
      <c r="Q44" s="51">
        <v>-10179520</v>
      </c>
      <c r="R44" s="50"/>
      <c r="S44" s="56">
        <f t="shared" si="1"/>
        <v>121820480</v>
      </c>
    </row>
    <row r="45" spans="1:19" ht="21.75" customHeight="1" x14ac:dyDescent="0.2">
      <c r="A45" s="8" t="s">
        <v>105</v>
      </c>
      <c r="C45" s="47" t="s">
        <v>183</v>
      </c>
      <c r="E45" s="17">
        <v>2500000</v>
      </c>
      <c r="G45" s="17">
        <v>1087</v>
      </c>
      <c r="I45" s="51">
        <v>2717500000</v>
      </c>
      <c r="J45" s="50"/>
      <c r="K45" s="51">
        <v>-188787444</v>
      </c>
      <c r="L45" s="50"/>
      <c r="M45" s="56">
        <f t="shared" si="0"/>
        <v>2528712556</v>
      </c>
      <c r="N45" s="50"/>
      <c r="O45" s="51">
        <v>2717500000</v>
      </c>
      <c r="P45" s="50"/>
      <c r="Q45" s="51">
        <v>-188787444</v>
      </c>
      <c r="R45" s="50"/>
      <c r="S45" s="56">
        <f t="shared" si="1"/>
        <v>2528712556</v>
      </c>
    </row>
    <row r="46" spans="1:19" ht="21.75" customHeight="1" x14ac:dyDescent="0.2">
      <c r="A46" s="8" t="s">
        <v>40</v>
      </c>
      <c r="C46" s="47" t="s">
        <v>191</v>
      </c>
      <c r="E46" s="17">
        <v>200000</v>
      </c>
      <c r="G46" s="17">
        <v>1100</v>
      </c>
      <c r="I46" s="51">
        <v>220000000</v>
      </c>
      <c r="J46" s="50"/>
      <c r="K46" s="51">
        <v>-10612777</v>
      </c>
      <c r="L46" s="50"/>
      <c r="M46" s="56">
        <f t="shared" si="0"/>
        <v>209387223</v>
      </c>
      <c r="N46" s="50"/>
      <c r="O46" s="51">
        <v>220000000</v>
      </c>
      <c r="P46" s="50"/>
      <c r="Q46" s="51">
        <v>-10612777</v>
      </c>
      <c r="R46" s="50"/>
      <c r="S46" s="56">
        <f t="shared" si="1"/>
        <v>209387223</v>
      </c>
    </row>
    <row r="47" spans="1:19" ht="21.75" customHeight="1" x14ac:dyDescent="0.2">
      <c r="A47" s="8" t="s">
        <v>62</v>
      </c>
      <c r="C47" s="47" t="s">
        <v>178</v>
      </c>
      <c r="E47" s="17">
        <v>1200000</v>
      </c>
      <c r="G47" s="17">
        <v>1300</v>
      </c>
      <c r="I47" s="65">
        <v>0</v>
      </c>
      <c r="J47" s="67"/>
      <c r="K47" s="65">
        <v>0</v>
      </c>
      <c r="L47" s="67"/>
      <c r="M47" s="59">
        <f t="shared" si="0"/>
        <v>0</v>
      </c>
      <c r="N47" s="50"/>
      <c r="O47" s="51">
        <v>1560000000</v>
      </c>
      <c r="P47" s="50"/>
      <c r="Q47" s="51">
        <v>-69424084</v>
      </c>
      <c r="R47" s="50"/>
      <c r="S47" s="56">
        <f t="shared" si="1"/>
        <v>1490575916</v>
      </c>
    </row>
    <row r="48" spans="1:19" ht="21.75" customHeight="1" x14ac:dyDescent="0.2">
      <c r="A48" s="8" t="s">
        <v>42</v>
      </c>
      <c r="C48" s="47" t="s">
        <v>192</v>
      </c>
      <c r="E48" s="17">
        <v>250000</v>
      </c>
      <c r="G48" s="17">
        <v>9250</v>
      </c>
      <c r="I48" s="65">
        <v>0</v>
      </c>
      <c r="J48" s="67"/>
      <c r="K48" s="65">
        <v>0</v>
      </c>
      <c r="L48" s="67"/>
      <c r="M48" s="59">
        <f t="shared" si="0"/>
        <v>0</v>
      </c>
      <c r="N48" s="50"/>
      <c r="O48" s="51">
        <v>2312500000</v>
      </c>
      <c r="P48" s="50"/>
      <c r="Q48" s="65">
        <v>0</v>
      </c>
      <c r="R48" s="50"/>
      <c r="S48" s="56">
        <f t="shared" si="1"/>
        <v>2312500000</v>
      </c>
    </row>
    <row r="49" spans="1:19" ht="21.75" customHeight="1" x14ac:dyDescent="0.2">
      <c r="A49" s="8" t="s">
        <v>18</v>
      </c>
      <c r="C49" s="47" t="s">
        <v>193</v>
      </c>
      <c r="E49" s="17">
        <v>2700000</v>
      </c>
      <c r="G49" s="17">
        <v>1000</v>
      </c>
      <c r="I49" s="65">
        <v>0</v>
      </c>
      <c r="J49" s="67"/>
      <c r="K49" s="65">
        <v>0</v>
      </c>
      <c r="L49" s="67"/>
      <c r="M49" s="59">
        <f t="shared" si="0"/>
        <v>0</v>
      </c>
      <c r="N49" s="50"/>
      <c r="O49" s="51">
        <v>2700000000</v>
      </c>
      <c r="P49" s="50"/>
      <c r="Q49" s="51">
        <v>-84207034</v>
      </c>
      <c r="R49" s="50"/>
      <c r="S49" s="56">
        <f t="shared" si="1"/>
        <v>2615792966</v>
      </c>
    </row>
    <row r="50" spans="1:19" ht="21.75" customHeight="1" x14ac:dyDescent="0.2">
      <c r="A50" s="8" t="s">
        <v>93</v>
      </c>
      <c r="C50" s="47" t="s">
        <v>194</v>
      </c>
      <c r="E50" s="17">
        <v>350000</v>
      </c>
      <c r="G50" s="17">
        <v>598</v>
      </c>
      <c r="I50" s="65">
        <v>0</v>
      </c>
      <c r="J50" s="67"/>
      <c r="K50" s="65">
        <v>0</v>
      </c>
      <c r="L50" s="67"/>
      <c r="M50" s="59">
        <f t="shared" si="0"/>
        <v>0</v>
      </c>
      <c r="N50" s="50"/>
      <c r="O50" s="51">
        <v>209300000</v>
      </c>
      <c r="P50" s="50"/>
      <c r="Q50" s="65">
        <v>0</v>
      </c>
      <c r="R50" s="50"/>
      <c r="S50" s="56">
        <f t="shared" si="1"/>
        <v>209300000</v>
      </c>
    </row>
    <row r="51" spans="1:19" ht="21.75" customHeight="1" x14ac:dyDescent="0.2">
      <c r="A51" s="8" t="s">
        <v>76</v>
      </c>
      <c r="C51" s="47" t="s">
        <v>185</v>
      </c>
      <c r="E51" s="17">
        <v>2960706</v>
      </c>
      <c r="G51" s="17">
        <v>105</v>
      </c>
      <c r="I51" s="65">
        <v>0</v>
      </c>
      <c r="J51" s="67"/>
      <c r="K51" s="65">
        <v>0</v>
      </c>
      <c r="L51" s="67"/>
      <c r="M51" s="59">
        <f t="shared" si="0"/>
        <v>0</v>
      </c>
      <c r="N51" s="50"/>
      <c r="O51" s="51">
        <v>310874130</v>
      </c>
      <c r="P51" s="50"/>
      <c r="Q51" s="65">
        <v>0</v>
      </c>
      <c r="R51" s="50"/>
      <c r="S51" s="56">
        <f t="shared" si="1"/>
        <v>310874130</v>
      </c>
    </row>
    <row r="52" spans="1:19" ht="21.75" customHeight="1" x14ac:dyDescent="0.2">
      <c r="A52" s="8" t="s">
        <v>33</v>
      </c>
      <c r="C52" s="47" t="s">
        <v>195</v>
      </c>
      <c r="E52" s="17">
        <v>100000</v>
      </c>
      <c r="G52" s="17">
        <v>4312</v>
      </c>
      <c r="I52" s="51">
        <v>431200000</v>
      </c>
      <c r="J52" s="50"/>
      <c r="K52" s="51">
        <v>-18649541</v>
      </c>
      <c r="L52" s="50"/>
      <c r="M52" s="56">
        <f t="shared" si="0"/>
        <v>412550459</v>
      </c>
      <c r="N52" s="50"/>
      <c r="O52" s="51">
        <v>431200000</v>
      </c>
      <c r="P52" s="50"/>
      <c r="Q52" s="51">
        <v>-18649541</v>
      </c>
      <c r="R52" s="50"/>
      <c r="S52" s="56">
        <f t="shared" si="1"/>
        <v>412550459</v>
      </c>
    </row>
    <row r="53" spans="1:19" ht="21.75" customHeight="1" x14ac:dyDescent="0.2">
      <c r="A53" s="8" t="s">
        <v>28</v>
      </c>
      <c r="C53" s="47" t="s">
        <v>170</v>
      </c>
      <c r="E53" s="17">
        <v>426720</v>
      </c>
      <c r="G53" s="17">
        <v>116</v>
      </c>
      <c r="I53" s="65">
        <v>0</v>
      </c>
      <c r="J53" s="67"/>
      <c r="K53" s="65">
        <v>0</v>
      </c>
      <c r="L53" s="67"/>
      <c r="M53" s="59">
        <f t="shared" si="0"/>
        <v>0</v>
      </c>
      <c r="N53" s="50"/>
      <c r="O53" s="51">
        <v>49499520</v>
      </c>
      <c r="P53" s="50"/>
      <c r="Q53" s="65">
        <v>0</v>
      </c>
      <c r="R53" s="50"/>
      <c r="S53" s="56">
        <f t="shared" si="1"/>
        <v>49499520</v>
      </c>
    </row>
    <row r="54" spans="1:19" ht="21.75" customHeight="1" x14ac:dyDescent="0.2">
      <c r="A54" s="8" t="s">
        <v>58</v>
      </c>
      <c r="C54" s="47" t="s">
        <v>196</v>
      </c>
      <c r="E54" s="17">
        <v>562500</v>
      </c>
      <c r="G54" s="17">
        <v>1550</v>
      </c>
      <c r="I54" s="51">
        <v>871875000</v>
      </c>
      <c r="J54" s="50"/>
      <c r="K54" s="51">
        <v>-62118321</v>
      </c>
      <c r="L54" s="50"/>
      <c r="M54" s="56">
        <f t="shared" si="0"/>
        <v>809756679</v>
      </c>
      <c r="N54" s="50"/>
      <c r="O54" s="51">
        <v>871875000</v>
      </c>
      <c r="P54" s="50"/>
      <c r="Q54" s="51">
        <v>-62118321</v>
      </c>
      <c r="R54" s="50"/>
      <c r="S54" s="56">
        <f t="shared" si="1"/>
        <v>809756679</v>
      </c>
    </row>
    <row r="55" spans="1:19" ht="21.75" customHeight="1" x14ac:dyDescent="0.2">
      <c r="A55" s="8" t="s">
        <v>23</v>
      </c>
      <c r="C55" s="47" t="s">
        <v>195</v>
      </c>
      <c r="E55" s="17">
        <v>1600000</v>
      </c>
      <c r="G55" s="17">
        <v>158</v>
      </c>
      <c r="I55" s="51">
        <v>252800000</v>
      </c>
      <c r="J55" s="50"/>
      <c r="K55" s="51">
        <v>0</v>
      </c>
      <c r="L55" s="50"/>
      <c r="M55" s="56">
        <f t="shared" si="0"/>
        <v>252800000</v>
      </c>
      <c r="N55" s="50"/>
      <c r="O55" s="51">
        <v>252800000</v>
      </c>
      <c r="P55" s="50"/>
      <c r="Q55" s="65">
        <v>0</v>
      </c>
      <c r="R55" s="50"/>
      <c r="S55" s="56">
        <f t="shared" si="1"/>
        <v>252800000</v>
      </c>
    </row>
    <row r="56" spans="1:19" ht="21.75" customHeight="1" x14ac:dyDescent="0.2">
      <c r="A56" s="8" t="s">
        <v>86</v>
      </c>
      <c r="C56" s="47" t="s">
        <v>182</v>
      </c>
      <c r="E56" s="17">
        <v>400000</v>
      </c>
      <c r="G56" s="17">
        <v>600</v>
      </c>
      <c r="I56" s="65">
        <v>0</v>
      </c>
      <c r="J56" s="67"/>
      <c r="K56" s="65">
        <v>0</v>
      </c>
      <c r="L56" s="67"/>
      <c r="M56" s="59">
        <f t="shared" si="0"/>
        <v>0</v>
      </c>
      <c r="N56" s="50"/>
      <c r="O56" s="51">
        <v>240000000</v>
      </c>
      <c r="P56" s="50"/>
      <c r="Q56" s="65">
        <v>0</v>
      </c>
      <c r="R56" s="50"/>
      <c r="S56" s="56">
        <f t="shared" si="1"/>
        <v>240000000</v>
      </c>
    </row>
    <row r="57" spans="1:19" ht="21.75" customHeight="1" x14ac:dyDescent="0.2">
      <c r="A57" s="8" t="s">
        <v>48</v>
      </c>
      <c r="C57" s="47" t="s">
        <v>197</v>
      </c>
      <c r="E57" s="17">
        <v>670438</v>
      </c>
      <c r="G57" s="17">
        <v>400</v>
      </c>
      <c r="I57" s="51">
        <v>268175200</v>
      </c>
      <c r="J57" s="50"/>
      <c r="K57" s="51">
        <v>-5399501</v>
      </c>
      <c r="L57" s="50"/>
      <c r="M57" s="56">
        <f t="shared" si="0"/>
        <v>262775699</v>
      </c>
      <c r="N57" s="50"/>
      <c r="O57" s="51">
        <v>268175200</v>
      </c>
      <c r="P57" s="50"/>
      <c r="Q57" s="51">
        <v>-5399501</v>
      </c>
      <c r="R57" s="50"/>
      <c r="S57" s="56">
        <f t="shared" si="1"/>
        <v>262775699</v>
      </c>
    </row>
    <row r="58" spans="1:19" ht="21.75" customHeight="1" x14ac:dyDescent="0.2">
      <c r="A58" s="8" t="s">
        <v>54</v>
      </c>
      <c r="C58" s="47" t="s">
        <v>169</v>
      </c>
      <c r="E58" s="17">
        <v>2000000</v>
      </c>
      <c r="G58" s="17">
        <v>300</v>
      </c>
      <c r="I58" s="51">
        <v>600000000</v>
      </c>
      <c r="J58" s="50"/>
      <c r="K58" s="51">
        <v>-28943937</v>
      </c>
      <c r="L58" s="50"/>
      <c r="M58" s="56">
        <f t="shared" si="0"/>
        <v>571056063</v>
      </c>
      <c r="N58" s="50"/>
      <c r="O58" s="51">
        <v>600000000</v>
      </c>
      <c r="P58" s="50"/>
      <c r="Q58" s="51">
        <v>-28943937</v>
      </c>
      <c r="R58" s="50"/>
      <c r="S58" s="56">
        <f t="shared" si="1"/>
        <v>571056063</v>
      </c>
    </row>
    <row r="59" spans="1:19" ht="21.75" customHeight="1" x14ac:dyDescent="0.2">
      <c r="A59" s="8" t="s">
        <v>78</v>
      </c>
      <c r="C59" s="47" t="s">
        <v>9</v>
      </c>
      <c r="E59" s="17">
        <v>3750000</v>
      </c>
      <c r="G59" s="17">
        <v>480</v>
      </c>
      <c r="I59" s="51">
        <v>1800000000</v>
      </c>
      <c r="J59" s="50"/>
      <c r="K59" s="51">
        <v>-138811631</v>
      </c>
      <c r="L59" s="50"/>
      <c r="M59" s="56">
        <f t="shared" si="0"/>
        <v>1661188369</v>
      </c>
      <c r="N59" s="50"/>
      <c r="O59" s="51">
        <v>1800000000</v>
      </c>
      <c r="P59" s="50"/>
      <c r="Q59" s="51">
        <v>-138811631</v>
      </c>
      <c r="R59" s="50"/>
      <c r="S59" s="56">
        <f t="shared" si="1"/>
        <v>1661188369</v>
      </c>
    </row>
    <row r="60" spans="1:19" ht="21.75" customHeight="1" x14ac:dyDescent="0.2">
      <c r="A60" s="8" t="s">
        <v>104</v>
      </c>
      <c r="C60" s="47" t="s">
        <v>198</v>
      </c>
      <c r="E60" s="17">
        <v>360000</v>
      </c>
      <c r="G60" s="17">
        <v>1000</v>
      </c>
      <c r="I60" s="65">
        <v>0</v>
      </c>
      <c r="J60" s="67"/>
      <c r="K60" s="65">
        <v>0</v>
      </c>
      <c r="L60" s="67"/>
      <c r="M60" s="59">
        <f t="shared" si="0"/>
        <v>0</v>
      </c>
      <c r="N60" s="50"/>
      <c r="O60" s="51">
        <v>360000000</v>
      </c>
      <c r="P60" s="50"/>
      <c r="Q60" s="51">
        <v>-6536651</v>
      </c>
      <c r="R60" s="50"/>
      <c r="S60" s="56">
        <f t="shared" si="1"/>
        <v>353463349</v>
      </c>
    </row>
    <row r="61" spans="1:19" ht="21.75" customHeight="1" x14ac:dyDescent="0.2">
      <c r="A61" s="8" t="s">
        <v>46</v>
      </c>
      <c r="C61" s="47" t="s">
        <v>199</v>
      </c>
      <c r="E61" s="17">
        <v>900000</v>
      </c>
      <c r="G61" s="17">
        <v>750</v>
      </c>
      <c r="I61" s="65">
        <v>0</v>
      </c>
      <c r="J61" s="67"/>
      <c r="K61" s="65">
        <v>0</v>
      </c>
      <c r="L61" s="67"/>
      <c r="M61" s="59">
        <f t="shared" si="0"/>
        <v>0</v>
      </c>
      <c r="N61" s="50"/>
      <c r="O61" s="51">
        <v>675000000</v>
      </c>
      <c r="P61" s="50"/>
      <c r="Q61" s="65">
        <v>0</v>
      </c>
      <c r="R61" s="50"/>
      <c r="S61" s="56">
        <f t="shared" si="1"/>
        <v>675000000</v>
      </c>
    </row>
    <row r="62" spans="1:19" ht="21.75" customHeight="1" x14ac:dyDescent="0.2">
      <c r="A62" s="8" t="s">
        <v>41</v>
      </c>
      <c r="C62" s="47" t="s">
        <v>168</v>
      </c>
      <c r="E62" s="17">
        <v>100000</v>
      </c>
      <c r="G62" s="17">
        <v>2500</v>
      </c>
      <c r="I62" s="51">
        <v>250000000</v>
      </c>
      <c r="J62" s="50"/>
      <c r="K62" s="51">
        <v>-10026298</v>
      </c>
      <c r="L62" s="50"/>
      <c r="M62" s="56">
        <f t="shared" si="0"/>
        <v>239973702</v>
      </c>
      <c r="N62" s="50"/>
      <c r="O62" s="51">
        <v>250000000</v>
      </c>
      <c r="P62" s="50"/>
      <c r="Q62" s="51">
        <v>-10026298</v>
      </c>
      <c r="R62" s="50"/>
      <c r="S62" s="56">
        <f t="shared" si="1"/>
        <v>239973702</v>
      </c>
    </row>
    <row r="63" spans="1:19" ht="21.75" customHeight="1" x14ac:dyDescent="0.2">
      <c r="A63" s="8" t="s">
        <v>79</v>
      </c>
      <c r="C63" s="47" t="s">
        <v>196</v>
      </c>
      <c r="E63" s="17">
        <v>1206000</v>
      </c>
      <c r="G63" s="17">
        <v>1300</v>
      </c>
      <c r="I63" s="51">
        <v>1567800000</v>
      </c>
      <c r="J63" s="50"/>
      <c r="K63" s="51">
        <v>-62876923</v>
      </c>
      <c r="L63" s="50"/>
      <c r="M63" s="56">
        <f t="shared" si="0"/>
        <v>1504923077</v>
      </c>
      <c r="N63" s="50"/>
      <c r="O63" s="51">
        <v>1567800000</v>
      </c>
      <c r="P63" s="50"/>
      <c r="Q63" s="51">
        <v>-62876923</v>
      </c>
      <c r="R63" s="50"/>
      <c r="S63" s="56">
        <f t="shared" si="1"/>
        <v>1504923077</v>
      </c>
    </row>
    <row r="64" spans="1:19" ht="21.75" customHeight="1" x14ac:dyDescent="0.2">
      <c r="A64" s="8" t="s">
        <v>90</v>
      </c>
      <c r="C64" s="47" t="s">
        <v>200</v>
      </c>
      <c r="E64" s="17">
        <v>1256500</v>
      </c>
      <c r="G64" s="17">
        <v>400</v>
      </c>
      <c r="I64" s="51">
        <v>502600000</v>
      </c>
      <c r="J64" s="50"/>
      <c r="K64" s="51">
        <v>-17285185</v>
      </c>
      <c r="L64" s="50"/>
      <c r="M64" s="56">
        <f t="shared" si="0"/>
        <v>485314815</v>
      </c>
      <c r="N64" s="50"/>
      <c r="O64" s="51">
        <v>502600000</v>
      </c>
      <c r="P64" s="50"/>
      <c r="Q64" s="51">
        <v>-17285185</v>
      </c>
      <c r="R64" s="50"/>
      <c r="S64" s="56">
        <f t="shared" si="1"/>
        <v>485314815</v>
      </c>
    </row>
    <row r="65" spans="1:19" ht="21.75" customHeight="1" x14ac:dyDescent="0.2">
      <c r="A65" s="8" t="s">
        <v>99</v>
      </c>
      <c r="C65" s="47" t="s">
        <v>190</v>
      </c>
      <c r="E65" s="17">
        <v>1228499</v>
      </c>
      <c r="G65" s="17">
        <v>270</v>
      </c>
      <c r="I65" s="51">
        <v>331694730</v>
      </c>
      <c r="J65" s="50"/>
      <c r="K65" s="51">
        <v>-20063903</v>
      </c>
      <c r="L65" s="50"/>
      <c r="M65" s="56">
        <f t="shared" si="0"/>
        <v>311630827</v>
      </c>
      <c r="N65" s="50"/>
      <c r="O65" s="51">
        <v>331694730</v>
      </c>
      <c r="P65" s="50"/>
      <c r="Q65" s="51">
        <v>-20063903</v>
      </c>
      <c r="R65" s="50"/>
      <c r="S65" s="56">
        <f t="shared" si="1"/>
        <v>311630827</v>
      </c>
    </row>
    <row r="66" spans="1:19" ht="21.75" customHeight="1" x14ac:dyDescent="0.2">
      <c r="A66" s="8" t="s">
        <v>65</v>
      </c>
      <c r="C66" s="47" t="s">
        <v>168</v>
      </c>
      <c r="E66" s="17">
        <v>4580</v>
      </c>
      <c r="G66" s="17">
        <v>6300</v>
      </c>
      <c r="I66" s="51">
        <v>28854000</v>
      </c>
      <c r="J66" s="50"/>
      <c r="K66" s="51">
        <v>-599915</v>
      </c>
      <c r="L66" s="50"/>
      <c r="M66" s="56">
        <f t="shared" si="0"/>
        <v>28254085</v>
      </c>
      <c r="N66" s="50"/>
      <c r="O66" s="51">
        <v>28854000</v>
      </c>
      <c r="P66" s="50"/>
      <c r="Q66" s="51">
        <v>-599915</v>
      </c>
      <c r="R66" s="50"/>
      <c r="S66" s="56">
        <f t="shared" si="1"/>
        <v>28254085</v>
      </c>
    </row>
    <row r="67" spans="1:19" ht="21.75" customHeight="1" x14ac:dyDescent="0.2">
      <c r="A67" s="8" t="s">
        <v>97</v>
      </c>
      <c r="C67" s="47" t="s">
        <v>172</v>
      </c>
      <c r="E67" s="17">
        <v>257500</v>
      </c>
      <c r="G67" s="17">
        <v>2050</v>
      </c>
      <c r="I67" s="51">
        <v>527875000</v>
      </c>
      <c r="J67" s="50"/>
      <c r="K67" s="51">
        <v>-71300652</v>
      </c>
      <c r="L67" s="50"/>
      <c r="M67" s="56">
        <f>I67+K67</f>
        <v>456574348</v>
      </c>
      <c r="N67" s="50"/>
      <c r="O67" s="51">
        <v>527875000</v>
      </c>
      <c r="P67" s="50"/>
      <c r="Q67" s="51">
        <v>-71300652</v>
      </c>
      <c r="R67" s="50"/>
      <c r="S67" s="56">
        <f t="shared" si="1"/>
        <v>456574348</v>
      </c>
    </row>
    <row r="68" spans="1:19" ht="21.75" customHeight="1" x14ac:dyDescent="0.2">
      <c r="A68" s="8" t="s">
        <v>103</v>
      </c>
      <c r="C68" s="47" t="s">
        <v>169</v>
      </c>
      <c r="E68" s="17">
        <v>1320000</v>
      </c>
      <c r="G68" s="17">
        <v>500</v>
      </c>
      <c r="I68" s="51">
        <v>660000000</v>
      </c>
      <c r="J68" s="50"/>
      <c r="K68" s="51">
        <v>-93842538</v>
      </c>
      <c r="L68" s="50"/>
      <c r="M68" s="56">
        <f t="shared" si="0"/>
        <v>566157462</v>
      </c>
      <c r="N68" s="50"/>
      <c r="O68" s="51">
        <v>660000000</v>
      </c>
      <c r="P68" s="50"/>
      <c r="Q68" s="51">
        <v>-93842538</v>
      </c>
      <c r="R68" s="50"/>
      <c r="S68" s="56">
        <f>O68+Q68</f>
        <v>566157462</v>
      </c>
    </row>
    <row r="69" spans="1:19" ht="21.75" customHeight="1" x14ac:dyDescent="0.2">
      <c r="A69" s="8" t="s">
        <v>106</v>
      </c>
      <c r="C69" s="47" t="s">
        <v>186</v>
      </c>
      <c r="E69" s="17">
        <v>438000</v>
      </c>
      <c r="G69" s="17">
        <v>1177</v>
      </c>
      <c r="I69" s="51">
        <v>515526000</v>
      </c>
      <c r="J69" s="50"/>
      <c r="K69" s="65">
        <v>0</v>
      </c>
      <c r="L69" s="50"/>
      <c r="M69" s="56">
        <f t="shared" si="0"/>
        <v>515526000</v>
      </c>
      <c r="N69" s="50"/>
      <c r="O69" s="51">
        <v>515526000</v>
      </c>
      <c r="P69" s="50"/>
      <c r="Q69" s="65">
        <v>0</v>
      </c>
      <c r="R69" s="50"/>
      <c r="S69" s="56">
        <f t="shared" si="1"/>
        <v>515526000</v>
      </c>
    </row>
    <row r="70" spans="1:19" ht="21.75" customHeight="1" x14ac:dyDescent="0.2">
      <c r="A70" s="35" t="s">
        <v>56</v>
      </c>
      <c r="C70" s="48" t="s">
        <v>9</v>
      </c>
      <c r="E70" s="19">
        <v>435000</v>
      </c>
      <c r="G70" s="19">
        <v>414</v>
      </c>
      <c r="I70" s="53">
        <v>180090000</v>
      </c>
      <c r="J70" s="50"/>
      <c r="K70" s="53">
        <v>-13149429</v>
      </c>
      <c r="L70" s="50"/>
      <c r="M70" s="56">
        <f t="shared" si="0"/>
        <v>166940571</v>
      </c>
      <c r="N70" s="50"/>
      <c r="O70" s="53">
        <v>180090000</v>
      </c>
      <c r="P70" s="50"/>
      <c r="Q70" s="53">
        <v>-13149429</v>
      </c>
      <c r="R70" s="50"/>
      <c r="S70" s="56">
        <f t="shared" si="1"/>
        <v>166940571</v>
      </c>
    </row>
    <row r="71" spans="1:19" s="21" customFormat="1" ht="21.75" customHeight="1" thickBot="1" x14ac:dyDescent="0.25">
      <c r="A71" s="34"/>
      <c r="C71" s="22"/>
      <c r="D71" s="39"/>
      <c r="E71" s="22"/>
      <c r="F71" s="39"/>
      <c r="G71" s="22"/>
      <c r="I71" s="54">
        <f>SUM(I8:I70)</f>
        <v>36974617259</v>
      </c>
      <c r="J71" s="55"/>
      <c r="K71" s="54">
        <f>SUM(K8:K70)</f>
        <v>-1674765947</v>
      </c>
      <c r="L71" s="55"/>
      <c r="M71" s="58">
        <f>SUM(M8:M70)</f>
        <v>35299851312</v>
      </c>
      <c r="N71" s="55"/>
      <c r="O71" s="54">
        <f>SUM(O8:O70)</f>
        <v>78910070929</v>
      </c>
      <c r="P71" s="55"/>
      <c r="Q71" s="54">
        <f>SUM(Q8:Q70)</f>
        <v>-2523426707</v>
      </c>
      <c r="R71" s="55"/>
      <c r="S71" s="58">
        <f>SUM(S8:S70)</f>
        <v>76386644222</v>
      </c>
    </row>
    <row r="72" spans="1:19" ht="13.5" thickTop="1" x14ac:dyDescent="0.2">
      <c r="I72" s="76"/>
      <c r="J72" s="76"/>
      <c r="K72" s="76"/>
      <c r="L72" s="76"/>
      <c r="M72" s="76"/>
      <c r="N72" s="76"/>
      <c r="O72" s="76"/>
      <c r="P72" s="76"/>
      <c r="Q72" s="76"/>
    </row>
    <row r="73" spans="1:19" x14ac:dyDescent="0.2">
      <c r="I73" s="33">
        <v>36974617259</v>
      </c>
      <c r="J73" s="76"/>
      <c r="K73" s="76"/>
      <c r="L73" s="76"/>
      <c r="M73" s="76"/>
      <c r="N73" s="76"/>
      <c r="O73" s="76"/>
      <c r="P73" s="76"/>
      <c r="Q73" s="76"/>
    </row>
    <row r="74" spans="1:19" x14ac:dyDescent="0.2">
      <c r="I74" s="76"/>
      <c r="J74" s="76"/>
      <c r="K74" s="33">
        <v>1674765947</v>
      </c>
      <c r="L74" s="76"/>
      <c r="M74" s="76"/>
      <c r="N74" s="76"/>
      <c r="O74" s="33">
        <v>78910070929</v>
      </c>
      <c r="P74" s="76"/>
      <c r="Q74" s="33">
        <v>2523426707</v>
      </c>
    </row>
    <row r="75" spans="1:19" x14ac:dyDescent="0.2">
      <c r="I75" s="76"/>
      <c r="J75" s="76"/>
      <c r="K75" s="76"/>
      <c r="L75" s="76"/>
      <c r="M75" s="76"/>
      <c r="N75" s="76"/>
      <c r="O75" s="76"/>
      <c r="P75" s="76"/>
      <c r="Q75" s="76"/>
    </row>
    <row r="76" spans="1:19" x14ac:dyDescent="0.2">
      <c r="I76" s="83">
        <f>I71-I73</f>
        <v>0</v>
      </c>
      <c r="J76" s="76"/>
      <c r="K76" s="76"/>
      <c r="L76" s="76"/>
      <c r="M76" s="76"/>
      <c r="N76" s="76"/>
      <c r="O76" s="76"/>
      <c r="P76" s="76"/>
      <c r="Q76" s="76"/>
    </row>
    <row r="77" spans="1:19" x14ac:dyDescent="0.2">
      <c r="I77" s="76"/>
      <c r="J77" s="76"/>
      <c r="K77" s="33">
        <f>K74+K71</f>
        <v>0</v>
      </c>
      <c r="L77" s="76"/>
      <c r="M77" s="76"/>
      <c r="N77" s="76"/>
      <c r="O77" s="83">
        <f>O71-O74</f>
        <v>0</v>
      </c>
      <c r="P77" s="76"/>
      <c r="Q77" s="83">
        <f>Q71+Q74</f>
        <v>0</v>
      </c>
    </row>
    <row r="78" spans="1:19" x14ac:dyDescent="0.2">
      <c r="I78" s="76"/>
      <c r="J78" s="76"/>
      <c r="K78" s="76"/>
      <c r="L78" s="76"/>
      <c r="M78" s="76"/>
      <c r="N78" s="76"/>
      <c r="O78" s="76"/>
      <c r="P78" s="76"/>
      <c r="Q78" s="76"/>
    </row>
    <row r="79" spans="1:19" x14ac:dyDescent="0.2">
      <c r="I79" s="76"/>
      <c r="J79" s="76"/>
      <c r="K79" s="76"/>
      <c r="L79" s="76"/>
      <c r="M79" s="76"/>
      <c r="N79" s="76"/>
      <c r="O79" s="76"/>
      <c r="P79" s="76"/>
      <c r="Q79" s="7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Mohadeseh Salemi</dc:creator>
  <dc:description/>
  <cp:lastModifiedBy>Narges Ghasemi</cp:lastModifiedBy>
  <dcterms:created xsi:type="dcterms:W3CDTF">2026-07-26T13:00:08Z</dcterms:created>
  <dcterms:modified xsi:type="dcterms:W3CDTF">2026-07-29T07:30:52Z</dcterms:modified>
</cp:coreProperties>
</file>